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Default Extension="data" ContentType="application/vnd.openxmlformats-officedocument.model+data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/colors4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-90" yWindow="-90" windowWidth="20730" windowHeight="11760" tabRatio="458" activeTab="4"/>
  </bookViews>
  <sheets>
    <sheet name="Email" sheetId="73" r:id="rId1"/>
    <sheet name="Pivot" sheetId="76" r:id="rId2"/>
    <sheet name="Volume Data" sheetId="72" r:id="rId3"/>
    <sheet name="Geo Data" sheetId="71" r:id="rId4"/>
    <sheet name="Summary" sheetId="77" r:id="rId5"/>
    <sheet name="EXT0070122021(OG)" sheetId="75" state="hidden" r:id="rId6"/>
    <sheet name="Sheet3(OG)" sheetId="74" state="hidden" r:id="rId7"/>
  </sheets>
  <definedNames>
    <definedName name="_xlnm.Print_Area" localSheetId="4">Summary!$A$1:$R$54</definedName>
  </definedNames>
  <calcPr calcId="152511"/>
  <pivotCaches>
    <pivotCache cacheId="0" r:id="rId8"/>
  </pivotCaches>
  <extLst xmlns:x15="http://schemas.microsoft.com/office/spreadsheetml/2010/11/main">
    <ext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4" i="77"/>
  <c r="L25"/>
  <c r="L26"/>
  <c r="L27"/>
  <c r="K24"/>
  <c r="K25"/>
  <c r="K26"/>
  <c r="K27"/>
  <c r="F7" l="1"/>
  <c r="H35"/>
  <c r="H44" s="1"/>
  <c r="G35"/>
  <c r="F35"/>
  <c r="F44" s="1"/>
  <c r="E35"/>
  <c r="E44" s="1"/>
  <c r="D35"/>
  <c r="D44" s="1"/>
  <c r="C35"/>
  <c r="C44" s="1"/>
  <c r="H34"/>
  <c r="G34"/>
  <c r="F34"/>
  <c r="F43" s="1"/>
  <c r="E34"/>
  <c r="E43" s="1"/>
  <c r="D34"/>
  <c r="D43" s="1"/>
  <c r="C34"/>
  <c r="C43" s="1"/>
  <c r="H33"/>
  <c r="H42" s="1"/>
  <c r="G33"/>
  <c r="F33"/>
  <c r="F42" s="1"/>
  <c r="E33"/>
  <c r="E42" s="1"/>
  <c r="D33"/>
  <c r="D42" s="1"/>
  <c r="C33"/>
  <c r="C42" s="1"/>
  <c r="H32"/>
  <c r="G32"/>
  <c r="F32"/>
  <c r="F41" s="1"/>
  <c r="E32"/>
  <c r="E41" s="1"/>
  <c r="D32"/>
  <c r="D41" s="1"/>
  <c r="C32"/>
  <c r="R27"/>
  <c r="R26"/>
  <c r="R25"/>
  <c r="R24"/>
  <c r="C23"/>
  <c r="Q27"/>
  <c r="Q26"/>
  <c r="Q25"/>
  <c r="Q24"/>
  <c r="O24"/>
  <c r="O25"/>
  <c r="O26"/>
  <c r="O27"/>
  <c r="O23"/>
  <c r="N24"/>
  <c r="N25"/>
  <c r="N26"/>
  <c r="N27"/>
  <c r="N23"/>
  <c r="B9"/>
  <c r="B7"/>
  <c r="F9"/>
  <c r="G9" s="1"/>
  <c r="G42" l="1"/>
  <c r="L33"/>
  <c r="K33"/>
  <c r="C41"/>
  <c r="L23"/>
  <c r="K23"/>
  <c r="H36"/>
  <c r="G44"/>
  <c r="Q44" s="1"/>
  <c r="L35"/>
  <c r="K35"/>
  <c r="G41"/>
  <c r="L32"/>
  <c r="K32"/>
  <c r="L34"/>
  <c r="K34"/>
  <c r="R35"/>
  <c r="N35"/>
  <c r="O35"/>
  <c r="Q42"/>
  <c r="C9"/>
  <c r="Q33"/>
  <c r="C36"/>
  <c r="C45" s="1"/>
  <c r="Q35"/>
  <c r="H45"/>
  <c r="D36"/>
  <c r="D45" s="1"/>
  <c r="R42"/>
  <c r="G36"/>
  <c r="N32"/>
  <c r="H41"/>
  <c r="N34"/>
  <c r="H43"/>
  <c r="R23"/>
  <c r="O34"/>
  <c r="O42"/>
  <c r="N42"/>
  <c r="O44"/>
  <c r="F36"/>
  <c r="F45" s="1"/>
  <c r="N44"/>
  <c r="R34"/>
  <c r="G43"/>
  <c r="E36"/>
  <c r="E45" s="1"/>
  <c r="O32"/>
  <c r="N33"/>
  <c r="R33"/>
  <c r="Q32"/>
  <c r="O33"/>
  <c r="Q34"/>
  <c r="R32"/>
  <c r="I149" i="76"/>
  <c r="I148"/>
  <c r="I147"/>
  <c r="I146"/>
  <c r="I150" s="1"/>
  <c r="D146"/>
  <c r="D150" s="1"/>
  <c r="D147"/>
  <c r="D148"/>
  <c r="D149"/>
  <c r="H139"/>
  <c r="I139"/>
  <c r="H140"/>
  <c r="I140"/>
  <c r="H141"/>
  <c r="I141"/>
  <c r="H142"/>
  <c r="I142"/>
  <c r="I138"/>
  <c r="H138"/>
  <c r="C139"/>
  <c r="D139"/>
  <c r="E139"/>
  <c r="F139"/>
  <c r="C140"/>
  <c r="D140"/>
  <c r="E140"/>
  <c r="F140"/>
  <c r="C141"/>
  <c r="D141"/>
  <c r="E141"/>
  <c r="F141"/>
  <c r="C142"/>
  <c r="D142"/>
  <c r="E142"/>
  <c r="F142"/>
  <c r="D138"/>
  <c r="E138"/>
  <c r="F138"/>
  <c r="C138"/>
  <c r="K132"/>
  <c r="K133"/>
  <c r="K134"/>
  <c r="K135"/>
  <c r="K131"/>
  <c r="I135"/>
  <c r="H135"/>
  <c r="F135"/>
  <c r="E135"/>
  <c r="D135"/>
  <c r="C135"/>
  <c r="I132"/>
  <c r="I133"/>
  <c r="I134"/>
  <c r="I131"/>
  <c r="H132"/>
  <c r="H133"/>
  <c r="H134"/>
  <c r="H131"/>
  <c r="F132"/>
  <c r="F133"/>
  <c r="F134"/>
  <c r="F131"/>
  <c r="E132"/>
  <c r="E133"/>
  <c r="E134"/>
  <c r="E131"/>
  <c r="D134"/>
  <c r="D133"/>
  <c r="D132"/>
  <c r="D131"/>
  <c r="C132"/>
  <c r="C133"/>
  <c r="C134"/>
  <c r="C131"/>
  <c r="L36" i="77" l="1"/>
  <c r="K36"/>
  <c r="L44"/>
  <c r="K44"/>
  <c r="R44"/>
  <c r="L41"/>
  <c r="K41"/>
  <c r="L43"/>
  <c r="K43"/>
  <c r="L42"/>
  <c r="K42"/>
  <c r="O41"/>
  <c r="N41"/>
  <c r="R41"/>
  <c r="Q41"/>
  <c r="O43"/>
  <c r="N43"/>
  <c r="G45"/>
  <c r="Q36"/>
  <c r="O36"/>
  <c r="O45"/>
  <c r="N45"/>
  <c r="R43"/>
  <c r="Q43"/>
  <c r="N36"/>
  <c r="R36"/>
  <c r="N51" i="76"/>
  <c r="N52"/>
  <c r="N53"/>
  <c r="N54"/>
  <c r="M51"/>
  <c r="M52"/>
  <c r="M53"/>
  <c r="M54"/>
  <c r="N50"/>
  <c r="M50"/>
  <c r="K51"/>
  <c r="P51" s="1"/>
  <c r="R51" s="1"/>
  <c r="K52"/>
  <c r="P52" s="1"/>
  <c r="R52" s="1"/>
  <c r="K53"/>
  <c r="P53" s="1"/>
  <c r="R53" s="1"/>
  <c r="K54"/>
  <c r="P54" s="1"/>
  <c r="R54" s="1"/>
  <c r="J51"/>
  <c r="J52"/>
  <c r="J53"/>
  <c r="J54"/>
  <c r="J50"/>
  <c r="K50"/>
  <c r="P50" s="1"/>
  <c r="L45" i="77" l="1"/>
  <c r="K45"/>
  <c r="R45"/>
  <c r="Q45"/>
  <c r="R50" i="76"/>
  <c r="Q50"/>
  <c r="Q52"/>
  <c r="S51"/>
  <c r="Q51"/>
  <c r="S54"/>
  <c r="Q54"/>
  <c r="S53"/>
  <c r="Q53"/>
  <c r="S52"/>
  <c r="G2" i="7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I2" i="7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863"/>
  <c r="I864"/>
  <c r="I865"/>
  <c r="I866"/>
  <c r="I867"/>
  <c r="I868"/>
  <c r="I869"/>
  <c r="I870"/>
  <c r="I871"/>
  <c r="I872"/>
  <c r="I873"/>
  <c r="I874"/>
  <c r="I875"/>
  <c r="I876"/>
  <c r="I877"/>
  <c r="I878"/>
  <c r="I879"/>
  <c r="I880"/>
  <c r="I881"/>
  <c r="I882"/>
  <c r="I883"/>
  <c r="I884"/>
  <c r="I885"/>
  <c r="I886"/>
  <c r="I887"/>
  <c r="I888"/>
  <c r="I889"/>
  <c r="I890"/>
  <c r="I891"/>
  <c r="I892"/>
  <c r="I893"/>
  <c r="I894"/>
  <c r="I895"/>
  <c r="I896"/>
  <c r="I897"/>
  <c r="I898"/>
  <c r="I899"/>
  <c r="I900"/>
  <c r="I901"/>
  <c r="I902"/>
  <c r="I903"/>
  <c r="I904"/>
  <c r="I905"/>
  <c r="I906"/>
  <c r="I907"/>
  <c r="I908"/>
  <c r="H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715"/>
  <c r="H716"/>
  <c r="H717"/>
  <c r="H718"/>
  <c r="H719"/>
  <c r="H720"/>
  <c r="H721"/>
  <c r="H722"/>
  <c r="H723"/>
  <c r="H724"/>
  <c r="H725"/>
  <c r="H726"/>
  <c r="H727"/>
  <c r="H728"/>
  <c r="H729"/>
  <c r="H730"/>
  <c r="H731"/>
  <c r="H732"/>
  <c r="H733"/>
  <c r="H734"/>
  <c r="H735"/>
  <c r="H736"/>
  <c r="H737"/>
  <c r="H738"/>
  <c r="H739"/>
  <c r="H740"/>
  <c r="H741"/>
  <c r="H742"/>
  <c r="H743"/>
  <c r="H744"/>
  <c r="H745"/>
  <c r="H746"/>
  <c r="H747"/>
  <c r="H748"/>
  <c r="H749"/>
  <c r="H750"/>
  <c r="H751"/>
  <c r="H752"/>
  <c r="H753"/>
  <c r="H754"/>
  <c r="H755"/>
  <c r="H756"/>
  <c r="H757"/>
  <c r="H758"/>
  <c r="H759"/>
  <c r="H760"/>
  <c r="H761"/>
  <c r="H762"/>
  <c r="H763"/>
  <c r="H764"/>
  <c r="H765"/>
  <c r="H766"/>
  <c r="H767"/>
  <c r="H768"/>
  <c r="H769"/>
  <c r="H770"/>
  <c r="H771"/>
  <c r="H772"/>
  <c r="H773"/>
  <c r="H774"/>
  <c r="H775"/>
  <c r="H776"/>
  <c r="H777"/>
  <c r="H778"/>
  <c r="H779"/>
  <c r="H780"/>
  <c r="H781"/>
  <c r="H782"/>
  <c r="H783"/>
  <c r="H784"/>
  <c r="H785"/>
  <c r="H786"/>
  <c r="H787"/>
  <c r="H788"/>
  <c r="H789"/>
  <c r="H790"/>
  <c r="H791"/>
  <c r="H792"/>
  <c r="H793"/>
  <c r="H794"/>
  <c r="H795"/>
  <c r="H796"/>
  <c r="H797"/>
  <c r="H798"/>
  <c r="H799"/>
  <c r="H800"/>
  <c r="H801"/>
  <c r="H802"/>
  <c r="H803"/>
  <c r="H804"/>
  <c r="H805"/>
  <c r="H806"/>
  <c r="H807"/>
  <c r="H808"/>
  <c r="H809"/>
  <c r="H810"/>
  <c r="H811"/>
  <c r="H812"/>
  <c r="H813"/>
  <c r="H814"/>
  <c r="H815"/>
  <c r="H816"/>
  <c r="H817"/>
  <c r="H818"/>
  <c r="H819"/>
  <c r="H820"/>
  <c r="H821"/>
  <c r="H822"/>
  <c r="H823"/>
  <c r="H824"/>
  <c r="H825"/>
  <c r="H826"/>
  <c r="H827"/>
  <c r="H828"/>
  <c r="H829"/>
  <c r="H830"/>
  <c r="H831"/>
  <c r="H832"/>
  <c r="H833"/>
  <c r="H834"/>
  <c r="H835"/>
  <c r="H836"/>
  <c r="H837"/>
  <c r="H838"/>
  <c r="H839"/>
  <c r="H840"/>
  <c r="H841"/>
  <c r="H842"/>
  <c r="H843"/>
  <c r="H844"/>
  <c r="H845"/>
  <c r="H846"/>
  <c r="H847"/>
  <c r="H848"/>
  <c r="H849"/>
  <c r="H850"/>
  <c r="H851"/>
  <c r="H852"/>
  <c r="H853"/>
  <c r="H854"/>
  <c r="H855"/>
  <c r="H856"/>
  <c r="H857"/>
  <c r="H858"/>
  <c r="H859"/>
  <c r="H860"/>
  <c r="H861"/>
  <c r="H862"/>
  <c r="H863"/>
  <c r="H864"/>
  <c r="H865"/>
  <c r="H866"/>
  <c r="H867"/>
  <c r="H868"/>
  <c r="H869"/>
  <c r="H870"/>
  <c r="H871"/>
  <c r="H872"/>
  <c r="H873"/>
  <c r="H874"/>
  <c r="H875"/>
  <c r="H876"/>
  <c r="H877"/>
  <c r="H878"/>
  <c r="H879"/>
  <c r="H880"/>
  <c r="H881"/>
  <c r="H882"/>
  <c r="H883"/>
  <c r="H884"/>
  <c r="H885"/>
  <c r="H886"/>
  <c r="H887"/>
  <c r="H888"/>
  <c r="H889"/>
  <c r="H890"/>
  <c r="H891"/>
  <c r="H892"/>
  <c r="H893"/>
  <c r="H894"/>
  <c r="H895"/>
  <c r="H896"/>
  <c r="H897"/>
  <c r="H898"/>
  <c r="H899"/>
  <c r="H900"/>
  <c r="H901"/>
  <c r="H902"/>
  <c r="H903"/>
  <c r="H904"/>
  <c r="H905"/>
  <c r="H906"/>
  <c r="H907"/>
  <c r="H908"/>
  <c r="E2" i="71" l="1"/>
  <c r="E3"/>
  <c r="E4"/>
  <c r="E5"/>
  <c r="E6"/>
  <c r="E7"/>
  <c r="E8"/>
  <c r="E9"/>
  <c r="E10"/>
  <c r="E11"/>
  <c r="E12"/>
  <c r="E13"/>
  <c r="E14"/>
  <c r="E15"/>
  <c r="E16"/>
  <c r="E17"/>
  <c r="F17" s="1"/>
  <c r="E18"/>
  <c r="E19"/>
  <c r="E20"/>
  <c r="E21"/>
  <c r="E22"/>
  <c r="E23"/>
  <c r="E24"/>
  <c r="E25"/>
  <c r="E26"/>
  <c r="E27"/>
  <c r="E28"/>
  <c r="E29"/>
  <c r="E30"/>
  <c r="E31"/>
  <c r="E32"/>
  <c r="E33"/>
  <c r="F33" s="1"/>
  <c r="E34"/>
  <c r="E35"/>
  <c r="E36"/>
  <c r="E37"/>
  <c r="E38"/>
  <c r="E39"/>
  <c r="E40"/>
  <c r="E41"/>
  <c r="E42"/>
  <c r="E43"/>
  <c r="E44"/>
  <c r="E45"/>
  <c r="E46"/>
  <c r="E47"/>
  <c r="E48"/>
  <c r="E49"/>
  <c r="F49" s="1"/>
  <c r="E50"/>
  <c r="E51"/>
  <c r="E52"/>
  <c r="E53"/>
  <c r="E54"/>
  <c r="D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E14" i="72"/>
  <c r="E30"/>
  <c r="E46"/>
  <c r="E62"/>
  <c r="E78"/>
  <c r="E94"/>
  <c r="E110"/>
  <c r="E126"/>
  <c r="E142"/>
  <c r="E158"/>
  <c r="E174"/>
  <c r="E190"/>
  <c r="E206"/>
  <c r="E222"/>
  <c r="E238"/>
  <c r="E254"/>
  <c r="E270"/>
  <c r="E286"/>
  <c r="E302"/>
  <c r="E318"/>
  <c r="E334"/>
  <c r="E350"/>
  <c r="E366"/>
  <c r="E382"/>
  <c r="E398"/>
  <c r="E414"/>
  <c r="E430"/>
  <c r="E446"/>
  <c r="E462"/>
  <c r="E478"/>
  <c r="E494"/>
  <c r="E3"/>
  <c r="E19"/>
  <c r="E35"/>
  <c r="E51"/>
  <c r="E67"/>
  <c r="E83"/>
  <c r="E99"/>
  <c r="E115"/>
  <c r="E131"/>
  <c r="E147"/>
  <c r="E163"/>
  <c r="E179"/>
  <c r="E195"/>
  <c r="E211"/>
  <c r="E227"/>
  <c r="E243"/>
  <c r="E259"/>
  <c r="E275"/>
  <c r="E291"/>
  <c r="E307"/>
  <c r="E323"/>
  <c r="E339"/>
  <c r="E355"/>
  <c r="E371"/>
  <c r="E12"/>
  <c r="E44"/>
  <c r="E76"/>
  <c r="E108"/>
  <c r="E140"/>
  <c r="E172"/>
  <c r="E204"/>
  <c r="E236"/>
  <c r="E268"/>
  <c r="E300"/>
  <c r="E332"/>
  <c r="E364"/>
  <c r="E391"/>
  <c r="E412"/>
  <c r="E433"/>
  <c r="E455"/>
  <c r="E476"/>
  <c r="E497"/>
  <c r="E516"/>
  <c r="E532"/>
  <c r="E548"/>
  <c r="E564"/>
  <c r="E580"/>
  <c r="E596"/>
  <c r="E612"/>
  <c r="E628"/>
  <c r="E644"/>
  <c r="E660"/>
  <c r="E13"/>
  <c r="E45"/>
  <c r="E77"/>
  <c r="E109"/>
  <c r="E141"/>
  <c r="E173"/>
  <c r="E205"/>
  <c r="E237"/>
  <c r="E269"/>
  <c r="E301"/>
  <c r="E333"/>
  <c r="E365"/>
  <c r="E392"/>
  <c r="E413"/>
  <c r="E435"/>
  <c r="E456"/>
  <c r="E477"/>
  <c r="E499"/>
  <c r="E517"/>
  <c r="E533"/>
  <c r="E549"/>
  <c r="E565"/>
  <c r="E581"/>
  <c r="E597"/>
  <c r="E613"/>
  <c r="E629"/>
  <c r="E645"/>
  <c r="E661"/>
  <c r="E677"/>
  <c r="E693"/>
  <c r="E709"/>
  <c r="E725"/>
  <c r="E24"/>
  <c r="E56"/>
  <c r="E88"/>
  <c r="E120"/>
  <c r="E152"/>
  <c r="E184"/>
  <c r="E216"/>
  <c r="E73"/>
  <c r="E201"/>
  <c r="E280"/>
  <c r="E344"/>
  <c r="E399"/>
  <c r="E2"/>
  <c r="E18"/>
  <c r="E34"/>
  <c r="E50"/>
  <c r="E66"/>
  <c r="E82"/>
  <c r="E98"/>
  <c r="E114"/>
  <c r="E130"/>
  <c r="E146"/>
  <c r="E162"/>
  <c r="E178"/>
  <c r="E194"/>
  <c r="E210"/>
  <c r="E226"/>
  <c r="E242"/>
  <c r="E258"/>
  <c r="E274"/>
  <c r="E290"/>
  <c r="E306"/>
  <c r="E322"/>
  <c r="E338"/>
  <c r="E354"/>
  <c r="E370"/>
  <c r="E386"/>
  <c r="E402"/>
  <c r="E418"/>
  <c r="E434"/>
  <c r="E450"/>
  <c r="E466"/>
  <c r="E482"/>
  <c r="E498"/>
  <c r="E7"/>
  <c r="E23"/>
  <c r="E39"/>
  <c r="E55"/>
  <c r="E71"/>
  <c r="E87"/>
  <c r="E103"/>
  <c r="E119"/>
  <c r="E135"/>
  <c r="E151"/>
  <c r="E167"/>
  <c r="E183"/>
  <c r="E199"/>
  <c r="E215"/>
  <c r="E231"/>
  <c r="E247"/>
  <c r="E263"/>
  <c r="E279"/>
  <c r="E295"/>
  <c r="E311"/>
  <c r="E327"/>
  <c r="E343"/>
  <c r="E359"/>
  <c r="E375"/>
  <c r="E20"/>
  <c r="E52"/>
  <c r="E84"/>
  <c r="E116"/>
  <c r="E148"/>
  <c r="E180"/>
  <c r="E212"/>
  <c r="E244"/>
  <c r="E276"/>
  <c r="E308"/>
  <c r="E340"/>
  <c r="E372"/>
  <c r="E396"/>
  <c r="E417"/>
  <c r="E439"/>
  <c r="E460"/>
  <c r="E481"/>
  <c r="E503"/>
  <c r="E520"/>
  <c r="E536"/>
  <c r="E552"/>
  <c r="E568"/>
  <c r="E584"/>
  <c r="E600"/>
  <c r="E616"/>
  <c r="E632"/>
  <c r="E648"/>
  <c r="E664"/>
  <c r="E21"/>
  <c r="E53"/>
  <c r="E85"/>
  <c r="E117"/>
  <c r="E149"/>
  <c r="E181"/>
  <c r="E213"/>
  <c r="E245"/>
  <c r="E277"/>
  <c r="E309"/>
  <c r="E341"/>
  <c r="E373"/>
  <c r="E397"/>
  <c r="E419"/>
  <c r="E440"/>
  <c r="E461"/>
  <c r="E483"/>
  <c r="E504"/>
  <c r="E521"/>
  <c r="E537"/>
  <c r="E553"/>
  <c r="E569"/>
  <c r="E585"/>
  <c r="E601"/>
  <c r="E617"/>
  <c r="E633"/>
  <c r="E649"/>
  <c r="E665"/>
  <c r="E681"/>
  <c r="E697"/>
  <c r="E713"/>
  <c r="E729"/>
  <c r="E32"/>
  <c r="E64"/>
  <c r="E96"/>
  <c r="E128"/>
  <c r="E160"/>
  <c r="E192"/>
  <c r="E224"/>
  <c r="E105"/>
  <c r="E232"/>
  <c r="E296"/>
  <c r="E360"/>
  <c r="E10"/>
  <c r="E42"/>
  <c r="E74"/>
  <c r="E106"/>
  <c r="E138"/>
  <c r="E170"/>
  <c r="E202"/>
  <c r="E234"/>
  <c r="E266"/>
  <c r="E298"/>
  <c r="E330"/>
  <c r="E362"/>
  <c r="E394"/>
  <c r="E426"/>
  <c r="E458"/>
  <c r="E490"/>
  <c r="E15"/>
  <c r="E47"/>
  <c r="E79"/>
  <c r="E111"/>
  <c r="E143"/>
  <c r="E175"/>
  <c r="E207"/>
  <c r="E239"/>
  <c r="E271"/>
  <c r="E303"/>
  <c r="E335"/>
  <c r="E367"/>
  <c r="E36"/>
  <c r="E100"/>
  <c r="E164"/>
  <c r="E228"/>
  <c r="E292"/>
  <c r="E356"/>
  <c r="E407"/>
  <c r="E449"/>
  <c r="E492"/>
  <c r="E528"/>
  <c r="E560"/>
  <c r="E592"/>
  <c r="E624"/>
  <c r="E656"/>
  <c r="E37"/>
  <c r="E101"/>
  <c r="E165"/>
  <c r="E229"/>
  <c r="E293"/>
  <c r="E357"/>
  <c r="E408"/>
  <c r="E451"/>
  <c r="E493"/>
  <c r="E529"/>
  <c r="E561"/>
  <c r="E593"/>
  <c r="E625"/>
  <c r="E657"/>
  <c r="E689"/>
  <c r="E721"/>
  <c r="E48"/>
  <c r="E112"/>
  <c r="E176"/>
  <c r="E41"/>
  <c r="E264"/>
  <c r="E388"/>
  <c r="E441"/>
  <c r="E484"/>
  <c r="E522"/>
  <c r="E554"/>
  <c r="E586"/>
  <c r="E618"/>
  <c r="E650"/>
  <c r="E678"/>
  <c r="E699"/>
  <c r="E720"/>
  <c r="E739"/>
  <c r="E755"/>
  <c r="E771"/>
  <c r="E787"/>
  <c r="E803"/>
  <c r="E819"/>
  <c r="E835"/>
  <c r="E851"/>
  <c r="E867"/>
  <c r="E883"/>
  <c r="E899"/>
  <c r="E733"/>
  <c r="E789"/>
  <c r="E829"/>
  <c r="E877"/>
  <c r="E193"/>
  <c r="E405"/>
  <c r="E511"/>
  <c r="E623"/>
  <c r="E687"/>
  <c r="E730"/>
  <c r="E762"/>
  <c r="E794"/>
  <c r="E822"/>
  <c r="E854"/>
  <c r="E894"/>
  <c r="E81"/>
  <c r="E209"/>
  <c r="E281"/>
  <c r="E345"/>
  <c r="E400"/>
  <c r="E443"/>
  <c r="E485"/>
  <c r="E523"/>
  <c r="E555"/>
  <c r="E587"/>
  <c r="E619"/>
  <c r="E651"/>
  <c r="E679"/>
  <c r="E700"/>
  <c r="E722"/>
  <c r="E740"/>
  <c r="E756"/>
  <c r="E772"/>
  <c r="E788"/>
  <c r="E804"/>
  <c r="E820"/>
  <c r="E836"/>
  <c r="E852"/>
  <c r="E868"/>
  <c r="E884"/>
  <c r="E900"/>
  <c r="E757"/>
  <c r="E26"/>
  <c r="E70"/>
  <c r="E118"/>
  <c r="E154"/>
  <c r="E198"/>
  <c r="E246"/>
  <c r="E282"/>
  <c r="E326"/>
  <c r="E374"/>
  <c r="E410"/>
  <c r="E454"/>
  <c r="E502"/>
  <c r="E31"/>
  <c r="E75"/>
  <c r="E123"/>
  <c r="E159"/>
  <c r="E203"/>
  <c r="E251"/>
  <c r="E287"/>
  <c r="E331"/>
  <c r="E379"/>
  <c r="E68"/>
  <c r="E156"/>
  <c r="E252"/>
  <c r="E324"/>
  <c r="E401"/>
  <c r="E465"/>
  <c r="E512"/>
  <c r="E556"/>
  <c r="E604"/>
  <c r="E640"/>
  <c r="E29"/>
  <c r="E125"/>
  <c r="E197"/>
  <c r="E285"/>
  <c r="E381"/>
  <c r="E429"/>
  <c r="E488"/>
  <c r="E541"/>
  <c r="E577"/>
  <c r="E621"/>
  <c r="E669"/>
  <c r="E705"/>
  <c r="E40"/>
  <c r="E136"/>
  <c r="E208"/>
  <c r="E248"/>
  <c r="E409"/>
  <c r="E463"/>
  <c r="E514"/>
  <c r="E562"/>
  <c r="E602"/>
  <c r="E642"/>
  <c r="E683"/>
  <c r="E710"/>
  <c r="E735"/>
  <c r="E759"/>
  <c r="E779"/>
  <c r="E799"/>
  <c r="E823"/>
  <c r="E843"/>
  <c r="E863"/>
  <c r="E887"/>
  <c r="E907"/>
  <c r="E777"/>
  <c r="E841"/>
  <c r="E901"/>
  <c r="E369"/>
  <c r="E543"/>
  <c r="E655"/>
  <c r="E719"/>
  <c r="E770"/>
  <c r="E806"/>
  <c r="E846"/>
  <c r="E906"/>
  <c r="E145"/>
  <c r="E265"/>
  <c r="E361"/>
  <c r="E421"/>
  <c r="E475"/>
  <c r="E531"/>
  <c r="E571"/>
  <c r="E611"/>
  <c r="E659"/>
  <c r="E690"/>
  <c r="E716"/>
  <c r="E744"/>
  <c r="E764"/>
  <c r="E784"/>
  <c r="E808"/>
  <c r="E828"/>
  <c r="E848"/>
  <c r="E872"/>
  <c r="E892"/>
  <c r="E745"/>
  <c r="E809"/>
  <c r="E857"/>
  <c r="E905"/>
  <c r="E321"/>
  <c r="E459"/>
  <c r="E559"/>
  <c r="E671"/>
  <c r="E714"/>
  <c r="E750"/>
  <c r="E782"/>
  <c r="E818"/>
  <c r="E850"/>
  <c r="E890"/>
  <c r="E89"/>
  <c r="E217"/>
  <c r="E288"/>
  <c r="E352"/>
  <c r="E404"/>
  <c r="E447"/>
  <c r="E489"/>
  <c r="E526"/>
  <c r="E558"/>
  <c r="E590"/>
  <c r="E622"/>
  <c r="E654"/>
  <c r="E680"/>
  <c r="E702"/>
  <c r="E723"/>
  <c r="E761"/>
  <c r="E813"/>
  <c r="E861"/>
  <c r="E33"/>
  <c r="E289"/>
  <c r="E469"/>
  <c r="E567"/>
  <c r="E663"/>
  <c r="E38"/>
  <c r="E86"/>
  <c r="E122"/>
  <c r="E166"/>
  <c r="E214"/>
  <c r="E250"/>
  <c r="E294"/>
  <c r="E342"/>
  <c r="E378"/>
  <c r="E422"/>
  <c r="E470"/>
  <c r="E506"/>
  <c r="E43"/>
  <c r="E91"/>
  <c r="E127"/>
  <c r="E171"/>
  <c r="E219"/>
  <c r="E255"/>
  <c r="E299"/>
  <c r="E347"/>
  <c r="E4"/>
  <c r="E92"/>
  <c r="E188"/>
  <c r="E260"/>
  <c r="E348"/>
  <c r="E423"/>
  <c r="E471"/>
  <c r="E524"/>
  <c r="E572"/>
  <c r="E608"/>
  <c r="E652"/>
  <c r="E61"/>
  <c r="E133"/>
  <c r="E221"/>
  <c r="E317"/>
  <c r="E387"/>
  <c r="E445"/>
  <c r="E509"/>
  <c r="E545"/>
  <c r="E589"/>
  <c r="E637"/>
  <c r="E673"/>
  <c r="E717"/>
  <c r="E72"/>
  <c r="E144"/>
  <c r="E9"/>
  <c r="E312"/>
  <c r="E420"/>
  <c r="E473"/>
  <c r="E530"/>
  <c r="E570"/>
  <c r="E610"/>
  <c r="E658"/>
  <c r="E688"/>
  <c r="E715"/>
  <c r="E743"/>
  <c r="E763"/>
  <c r="E783"/>
  <c r="E807"/>
  <c r="E827"/>
  <c r="E847"/>
  <c r="E871"/>
  <c r="E891"/>
  <c r="E908"/>
  <c r="E797"/>
  <c r="E853"/>
  <c r="E65"/>
  <c r="E437"/>
  <c r="E575"/>
  <c r="E676"/>
  <c r="E738"/>
  <c r="E778"/>
  <c r="E814"/>
  <c r="E866"/>
  <c r="E17"/>
  <c r="E177"/>
  <c r="E297"/>
  <c r="E377"/>
  <c r="E432"/>
  <c r="E496"/>
  <c r="E539"/>
  <c r="E579"/>
  <c r="E627"/>
  <c r="E667"/>
  <c r="E695"/>
  <c r="E727"/>
  <c r="E748"/>
  <c r="E768"/>
  <c r="E792"/>
  <c r="E812"/>
  <c r="E832"/>
  <c r="E856"/>
  <c r="E876"/>
  <c r="E896"/>
  <c r="E769"/>
  <c r="E821"/>
  <c r="E869"/>
  <c r="E97"/>
  <c r="E353"/>
  <c r="E491"/>
  <c r="E583"/>
  <c r="E682"/>
  <c r="E724"/>
  <c r="E758"/>
  <c r="E790"/>
  <c r="E826"/>
  <c r="E858"/>
  <c r="E902"/>
  <c r="E121"/>
  <c r="E240"/>
  <c r="E304"/>
  <c r="E368"/>
  <c r="E415"/>
  <c r="E457"/>
  <c r="E500"/>
  <c r="E534"/>
  <c r="E566"/>
  <c r="E598"/>
  <c r="E630"/>
  <c r="E662"/>
  <c r="E686"/>
  <c r="E707"/>
  <c r="E728"/>
  <c r="E773"/>
  <c r="E6"/>
  <c r="E90"/>
  <c r="E182"/>
  <c r="E262"/>
  <c r="E346"/>
  <c r="E438"/>
  <c r="E11"/>
  <c r="E95"/>
  <c r="E187"/>
  <c r="E267"/>
  <c r="E351"/>
  <c r="E124"/>
  <c r="E284"/>
  <c r="E428"/>
  <c r="E540"/>
  <c r="E620"/>
  <c r="E69"/>
  <c r="E253"/>
  <c r="E403"/>
  <c r="E513"/>
  <c r="E605"/>
  <c r="E685"/>
  <c r="E80"/>
  <c r="E137"/>
  <c r="E431"/>
  <c r="E538"/>
  <c r="E626"/>
  <c r="E694"/>
  <c r="E747"/>
  <c r="E791"/>
  <c r="E831"/>
  <c r="E875"/>
  <c r="E753"/>
  <c r="E865"/>
  <c r="E448"/>
  <c r="E698"/>
  <c r="E786"/>
  <c r="E874"/>
  <c r="E233"/>
  <c r="E389"/>
  <c r="E507"/>
  <c r="E595"/>
  <c r="E674"/>
  <c r="E732"/>
  <c r="E776"/>
  <c r="E816"/>
  <c r="E860"/>
  <c r="E904"/>
  <c r="E833"/>
  <c r="E225"/>
  <c r="E519"/>
  <c r="E692"/>
  <c r="E766"/>
  <c r="E834"/>
  <c r="E25"/>
  <c r="E256"/>
  <c r="E383"/>
  <c r="E468"/>
  <c r="E542"/>
  <c r="E606"/>
  <c r="E670"/>
  <c r="E712"/>
  <c r="E785"/>
  <c r="E849"/>
  <c r="E129"/>
  <c r="E384"/>
  <c r="E551"/>
  <c r="E862"/>
  <c r="E22"/>
  <c r="E102"/>
  <c r="E186"/>
  <c r="E278"/>
  <c r="E358"/>
  <c r="E442"/>
  <c r="E27"/>
  <c r="E107"/>
  <c r="E191"/>
  <c r="E283"/>
  <c r="E363"/>
  <c r="E132"/>
  <c r="E316"/>
  <c r="E444"/>
  <c r="E544"/>
  <c r="E636"/>
  <c r="E93"/>
  <c r="E261"/>
  <c r="E424"/>
  <c r="E525"/>
  <c r="E609"/>
  <c r="E701"/>
  <c r="E104"/>
  <c r="E169"/>
  <c r="E452"/>
  <c r="E546"/>
  <c r="E634"/>
  <c r="E704"/>
  <c r="E751"/>
  <c r="E795"/>
  <c r="E839"/>
  <c r="E879"/>
  <c r="E765"/>
  <c r="E889"/>
  <c r="E480"/>
  <c r="E708"/>
  <c r="E798"/>
  <c r="E882"/>
  <c r="E249"/>
  <c r="E411"/>
  <c r="E515"/>
  <c r="E603"/>
  <c r="E684"/>
  <c r="E736"/>
  <c r="E780"/>
  <c r="E824"/>
  <c r="E864"/>
  <c r="E737"/>
  <c r="E845"/>
  <c r="E273"/>
  <c r="E535"/>
  <c r="E703"/>
  <c r="E774"/>
  <c r="E842"/>
  <c r="E57"/>
  <c r="E272"/>
  <c r="E393"/>
  <c r="E479"/>
  <c r="E550"/>
  <c r="E614"/>
  <c r="E675"/>
  <c r="E718"/>
  <c r="E801"/>
  <c r="E873"/>
  <c r="E161"/>
  <c r="E427"/>
  <c r="E591"/>
  <c r="E886"/>
  <c r="E54"/>
  <c r="E134"/>
  <c r="E218"/>
  <c r="E310"/>
  <c r="E390"/>
  <c r="E474"/>
  <c r="E59"/>
  <c r="E139"/>
  <c r="E223"/>
  <c r="E315"/>
  <c r="E28"/>
  <c r="E196"/>
  <c r="E380"/>
  <c r="E487"/>
  <c r="E576"/>
  <c r="E668"/>
  <c r="E157"/>
  <c r="E325"/>
  <c r="E467"/>
  <c r="E557"/>
  <c r="E641"/>
  <c r="E8"/>
  <c r="E168"/>
  <c r="E328"/>
  <c r="E495"/>
  <c r="E578"/>
  <c r="E666"/>
  <c r="E726"/>
  <c r="E767"/>
  <c r="E811"/>
  <c r="E855"/>
  <c r="E895"/>
  <c r="E805"/>
  <c r="E257"/>
  <c r="E599"/>
  <c r="E746"/>
  <c r="E830"/>
  <c r="E49"/>
  <c r="E313"/>
  <c r="E453"/>
  <c r="E547"/>
  <c r="E635"/>
  <c r="E706"/>
  <c r="E752"/>
  <c r="E796"/>
  <c r="E840"/>
  <c r="E880"/>
  <c r="E781"/>
  <c r="E881"/>
  <c r="E395"/>
  <c r="E615"/>
  <c r="E734"/>
  <c r="E802"/>
  <c r="E870"/>
  <c r="E153"/>
  <c r="E320"/>
  <c r="E425"/>
  <c r="E510"/>
  <c r="E574"/>
  <c r="E638"/>
  <c r="E691"/>
  <c r="E741"/>
  <c r="E825"/>
  <c r="E885"/>
  <c r="E241"/>
  <c r="E501"/>
  <c r="E607"/>
  <c r="E898"/>
  <c r="E58"/>
  <c r="E150"/>
  <c r="E230"/>
  <c r="E314"/>
  <c r="E406"/>
  <c r="E486"/>
  <c r="E63"/>
  <c r="E155"/>
  <c r="E235"/>
  <c r="E319"/>
  <c r="E60"/>
  <c r="E220"/>
  <c r="E385"/>
  <c r="E508"/>
  <c r="E588"/>
  <c r="E5"/>
  <c r="E189"/>
  <c r="E349"/>
  <c r="E472"/>
  <c r="E573"/>
  <c r="E653"/>
  <c r="E16"/>
  <c r="E200"/>
  <c r="E376"/>
  <c r="E505"/>
  <c r="E594"/>
  <c r="E672"/>
  <c r="E731"/>
  <c r="E775"/>
  <c r="E815"/>
  <c r="E859"/>
  <c r="E903"/>
  <c r="E817"/>
  <c r="E305"/>
  <c r="E631"/>
  <c r="E754"/>
  <c r="E838"/>
  <c r="E113"/>
  <c r="E329"/>
  <c r="E464"/>
  <c r="E563"/>
  <c r="E643"/>
  <c r="E711"/>
  <c r="E760"/>
  <c r="E800"/>
  <c r="E844"/>
  <c r="E888"/>
  <c r="E793"/>
  <c r="E893"/>
  <c r="E416"/>
  <c r="E647"/>
  <c r="E742"/>
  <c r="E810"/>
  <c r="E878"/>
  <c r="E185"/>
  <c r="E336"/>
  <c r="E436"/>
  <c r="E518"/>
  <c r="E582"/>
  <c r="E646"/>
  <c r="E696"/>
  <c r="E749"/>
  <c r="E837"/>
  <c r="E897"/>
  <c r="E337"/>
  <c r="E527"/>
  <c r="E639"/>
  <c r="G2"/>
  <c r="G6"/>
  <c r="G10"/>
  <c r="G14"/>
  <c r="G18"/>
  <c r="G22"/>
  <c r="G26"/>
  <c r="G30"/>
  <c r="G34"/>
  <c r="G38"/>
  <c r="G42"/>
  <c r="G46"/>
  <c r="G50"/>
  <c r="G54"/>
  <c r="G58"/>
  <c r="G62"/>
  <c r="G66"/>
  <c r="G70"/>
  <c r="G74"/>
  <c r="G78"/>
  <c r="G82"/>
  <c r="G86"/>
  <c r="G90"/>
  <c r="G94"/>
  <c r="G98"/>
  <c r="G102"/>
  <c r="G106"/>
  <c r="G110"/>
  <c r="G114"/>
  <c r="G118"/>
  <c r="G122"/>
  <c r="G126"/>
  <c r="G130"/>
  <c r="G134"/>
  <c r="G138"/>
  <c r="G142"/>
  <c r="G146"/>
  <c r="G150"/>
  <c r="G154"/>
  <c r="G158"/>
  <c r="G162"/>
  <c r="G166"/>
  <c r="G170"/>
  <c r="G174"/>
  <c r="G178"/>
  <c r="G182"/>
  <c r="G186"/>
  <c r="G190"/>
  <c r="G194"/>
  <c r="G198"/>
  <c r="G202"/>
  <c r="G206"/>
  <c r="G210"/>
  <c r="G214"/>
  <c r="G218"/>
  <c r="G222"/>
  <c r="G226"/>
  <c r="G230"/>
  <c r="G234"/>
  <c r="G238"/>
  <c r="G242"/>
  <c r="G246"/>
  <c r="G250"/>
  <c r="G254"/>
  <c r="G258"/>
  <c r="G262"/>
  <c r="G266"/>
  <c r="G270"/>
  <c r="G274"/>
  <c r="G278"/>
  <c r="G282"/>
  <c r="G286"/>
  <c r="G290"/>
  <c r="G294"/>
  <c r="G298"/>
  <c r="G302"/>
  <c r="G306"/>
  <c r="G310"/>
  <c r="G314"/>
  <c r="G318"/>
  <c r="G322"/>
  <c r="G326"/>
  <c r="G330"/>
  <c r="G334"/>
  <c r="G338"/>
  <c r="G342"/>
  <c r="G346"/>
  <c r="G350"/>
  <c r="G354"/>
  <c r="G358"/>
  <c r="G362"/>
  <c r="G366"/>
  <c r="G370"/>
  <c r="G374"/>
  <c r="G378"/>
  <c r="G382"/>
  <c r="G386"/>
  <c r="G390"/>
  <c r="G394"/>
  <c r="G398"/>
  <c r="G402"/>
  <c r="G406"/>
  <c r="G410"/>
  <c r="G414"/>
  <c r="G418"/>
  <c r="G422"/>
  <c r="G426"/>
  <c r="G430"/>
  <c r="G434"/>
  <c r="G438"/>
  <c r="G442"/>
  <c r="G446"/>
  <c r="G450"/>
  <c r="G454"/>
  <c r="G458"/>
  <c r="G462"/>
  <c r="G466"/>
  <c r="G470"/>
  <c r="G474"/>
  <c r="G478"/>
  <c r="G482"/>
  <c r="G486"/>
  <c r="G490"/>
  <c r="G494"/>
  <c r="G498"/>
  <c r="G502"/>
  <c r="G506"/>
  <c r="G3"/>
  <c r="G7"/>
  <c r="G11"/>
  <c r="G15"/>
  <c r="G19"/>
  <c r="G23"/>
  <c r="G27"/>
  <c r="G31"/>
  <c r="G35"/>
  <c r="G39"/>
  <c r="G43"/>
  <c r="G47"/>
  <c r="G51"/>
  <c r="G55"/>
  <c r="G59"/>
  <c r="G63"/>
  <c r="G67"/>
  <c r="G71"/>
  <c r="G75"/>
  <c r="G79"/>
  <c r="G83"/>
  <c r="G87"/>
  <c r="G91"/>
  <c r="G95"/>
  <c r="G99"/>
  <c r="G103"/>
  <c r="G107"/>
  <c r="G111"/>
  <c r="G115"/>
  <c r="G119"/>
  <c r="G123"/>
  <c r="G127"/>
  <c r="G131"/>
  <c r="G135"/>
  <c r="G139"/>
  <c r="G143"/>
  <c r="G147"/>
  <c r="G151"/>
  <c r="G155"/>
  <c r="G159"/>
  <c r="G163"/>
  <c r="G167"/>
  <c r="G171"/>
  <c r="G175"/>
  <c r="G179"/>
  <c r="G183"/>
  <c r="G187"/>
  <c r="G191"/>
  <c r="G195"/>
  <c r="G199"/>
  <c r="G203"/>
  <c r="G207"/>
  <c r="G211"/>
  <c r="G215"/>
  <c r="G219"/>
  <c r="G223"/>
  <c r="G227"/>
  <c r="G231"/>
  <c r="G235"/>
  <c r="G239"/>
  <c r="G243"/>
  <c r="G247"/>
  <c r="G251"/>
  <c r="G255"/>
  <c r="G259"/>
  <c r="G263"/>
  <c r="G267"/>
  <c r="G271"/>
  <c r="G275"/>
  <c r="G279"/>
  <c r="G283"/>
  <c r="G287"/>
  <c r="G291"/>
  <c r="G295"/>
  <c r="G299"/>
  <c r="G303"/>
  <c r="G307"/>
  <c r="G311"/>
  <c r="G315"/>
  <c r="G319"/>
  <c r="G323"/>
  <c r="G327"/>
  <c r="G331"/>
  <c r="G335"/>
  <c r="G339"/>
  <c r="G343"/>
  <c r="G347"/>
  <c r="G351"/>
  <c r="G355"/>
  <c r="G359"/>
  <c r="G363"/>
  <c r="G367"/>
  <c r="G371"/>
  <c r="G375"/>
  <c r="G379"/>
  <c r="G383"/>
  <c r="G387"/>
  <c r="G391"/>
  <c r="G395"/>
  <c r="G399"/>
  <c r="G403"/>
  <c r="G407"/>
  <c r="G411"/>
  <c r="G415"/>
  <c r="G419"/>
  <c r="G423"/>
  <c r="G427"/>
  <c r="G431"/>
  <c r="G435"/>
  <c r="G439"/>
  <c r="G443"/>
  <c r="G447"/>
  <c r="G451"/>
  <c r="G455"/>
  <c r="G459"/>
  <c r="G463"/>
  <c r="G467"/>
  <c r="G471"/>
  <c r="G475"/>
  <c r="G479"/>
  <c r="G483"/>
  <c r="G487"/>
  <c r="G491"/>
  <c r="G495"/>
  <c r="G499"/>
  <c r="G503"/>
  <c r="G4"/>
  <c r="G8"/>
  <c r="G12"/>
  <c r="G16"/>
  <c r="G20"/>
  <c r="G24"/>
  <c r="G28"/>
  <c r="G32"/>
  <c r="G36"/>
  <c r="G40"/>
  <c r="G44"/>
  <c r="G48"/>
  <c r="G52"/>
  <c r="G56"/>
  <c r="G60"/>
  <c r="G64"/>
  <c r="G68"/>
  <c r="G72"/>
  <c r="G76"/>
  <c r="G80"/>
  <c r="G84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G256"/>
  <c r="G260"/>
  <c r="G264"/>
  <c r="G268"/>
  <c r="G272"/>
  <c r="G276"/>
  <c r="G280"/>
  <c r="G284"/>
  <c r="G288"/>
  <c r="G292"/>
  <c r="G296"/>
  <c r="G300"/>
  <c r="G304"/>
  <c r="G308"/>
  <c r="G312"/>
  <c r="G316"/>
  <c r="G320"/>
  <c r="G324"/>
  <c r="G328"/>
  <c r="G332"/>
  <c r="G336"/>
  <c r="G340"/>
  <c r="G344"/>
  <c r="G348"/>
  <c r="G352"/>
  <c r="G356"/>
  <c r="G360"/>
  <c r="G364"/>
  <c r="G368"/>
  <c r="G372"/>
  <c r="G376"/>
  <c r="G380"/>
  <c r="G384"/>
  <c r="G388"/>
  <c r="G392"/>
  <c r="G396"/>
  <c r="G400"/>
  <c r="G404"/>
  <c r="G408"/>
  <c r="G412"/>
  <c r="G416"/>
  <c r="G420"/>
  <c r="G424"/>
  <c r="G428"/>
  <c r="G432"/>
  <c r="G436"/>
  <c r="G440"/>
  <c r="G444"/>
  <c r="G448"/>
  <c r="G452"/>
  <c r="G456"/>
  <c r="G460"/>
  <c r="G464"/>
  <c r="G468"/>
  <c r="G472"/>
  <c r="G476"/>
  <c r="G480"/>
  <c r="G484"/>
  <c r="G488"/>
  <c r="G492"/>
  <c r="G496"/>
  <c r="G500"/>
  <c r="G504"/>
  <c r="G508"/>
  <c r="G5"/>
  <c r="G21"/>
  <c r="G37"/>
  <c r="G53"/>
  <c r="G69"/>
  <c r="G85"/>
  <c r="G101"/>
  <c r="G117"/>
  <c r="G133"/>
  <c r="G149"/>
  <c r="G165"/>
  <c r="G181"/>
  <c r="G197"/>
  <c r="G213"/>
  <c r="G229"/>
  <c r="G245"/>
  <c r="G261"/>
  <c r="G277"/>
  <c r="G293"/>
  <c r="G309"/>
  <c r="G325"/>
  <c r="G341"/>
  <c r="G357"/>
  <c r="G373"/>
  <c r="G389"/>
  <c r="G405"/>
  <c r="G421"/>
  <c r="G437"/>
  <c r="G453"/>
  <c r="G469"/>
  <c r="G485"/>
  <c r="G501"/>
  <c r="G510"/>
  <c r="G514"/>
  <c r="G518"/>
  <c r="G522"/>
  <c r="G526"/>
  <c r="G530"/>
  <c r="G534"/>
  <c r="G538"/>
  <c r="G542"/>
  <c r="G546"/>
  <c r="G550"/>
  <c r="G554"/>
  <c r="G558"/>
  <c r="G562"/>
  <c r="G566"/>
  <c r="G570"/>
  <c r="G574"/>
  <c r="G578"/>
  <c r="G582"/>
  <c r="G586"/>
  <c r="G590"/>
  <c r="G594"/>
  <c r="G598"/>
  <c r="G602"/>
  <c r="G606"/>
  <c r="G610"/>
  <c r="G614"/>
  <c r="G618"/>
  <c r="G622"/>
  <c r="G626"/>
  <c r="G630"/>
  <c r="G634"/>
  <c r="G638"/>
  <c r="G642"/>
  <c r="G646"/>
  <c r="G650"/>
  <c r="G654"/>
  <c r="G658"/>
  <c r="G662"/>
  <c r="G666"/>
  <c r="G670"/>
  <c r="G674"/>
  <c r="G678"/>
  <c r="G682"/>
  <c r="G686"/>
  <c r="G690"/>
  <c r="G694"/>
  <c r="G698"/>
  <c r="G702"/>
  <c r="G706"/>
  <c r="G710"/>
  <c r="G714"/>
  <c r="G718"/>
  <c r="G722"/>
  <c r="G726"/>
  <c r="G730"/>
  <c r="G734"/>
  <c r="G738"/>
  <c r="G742"/>
  <c r="G746"/>
  <c r="G750"/>
  <c r="G754"/>
  <c r="G758"/>
  <c r="G762"/>
  <c r="G766"/>
  <c r="G770"/>
  <c r="G774"/>
  <c r="G778"/>
  <c r="G782"/>
  <c r="G786"/>
  <c r="G790"/>
  <c r="G794"/>
  <c r="G798"/>
  <c r="G802"/>
  <c r="G806"/>
  <c r="G810"/>
  <c r="G814"/>
  <c r="G818"/>
  <c r="G822"/>
  <c r="G826"/>
  <c r="G830"/>
  <c r="G834"/>
  <c r="G838"/>
  <c r="G842"/>
  <c r="G846"/>
  <c r="G850"/>
  <c r="G854"/>
  <c r="G858"/>
  <c r="G862"/>
  <c r="G866"/>
  <c r="G870"/>
  <c r="G874"/>
  <c r="G878"/>
  <c r="G882"/>
  <c r="G886"/>
  <c r="G890"/>
  <c r="G9"/>
  <c r="G25"/>
  <c r="G41"/>
  <c r="G57"/>
  <c r="G73"/>
  <c r="G89"/>
  <c r="G105"/>
  <c r="G121"/>
  <c r="G137"/>
  <c r="G153"/>
  <c r="G169"/>
  <c r="G185"/>
  <c r="G201"/>
  <c r="G217"/>
  <c r="G233"/>
  <c r="G249"/>
  <c r="G265"/>
  <c r="G281"/>
  <c r="G297"/>
  <c r="G313"/>
  <c r="G329"/>
  <c r="G345"/>
  <c r="G361"/>
  <c r="G377"/>
  <c r="G393"/>
  <c r="G409"/>
  <c r="G425"/>
  <c r="G441"/>
  <c r="G457"/>
  <c r="G473"/>
  <c r="G489"/>
  <c r="G505"/>
  <c r="G511"/>
  <c r="G515"/>
  <c r="G519"/>
  <c r="G523"/>
  <c r="G527"/>
  <c r="G531"/>
  <c r="G535"/>
  <c r="G539"/>
  <c r="G543"/>
  <c r="G547"/>
  <c r="G551"/>
  <c r="G555"/>
  <c r="G559"/>
  <c r="G563"/>
  <c r="G567"/>
  <c r="G571"/>
  <c r="G575"/>
  <c r="G579"/>
  <c r="G583"/>
  <c r="G587"/>
  <c r="G591"/>
  <c r="G595"/>
  <c r="G599"/>
  <c r="G603"/>
  <c r="G607"/>
  <c r="G611"/>
  <c r="G615"/>
  <c r="G619"/>
  <c r="G623"/>
  <c r="G627"/>
  <c r="G631"/>
  <c r="G635"/>
  <c r="G639"/>
  <c r="G643"/>
  <c r="G647"/>
  <c r="G651"/>
  <c r="G655"/>
  <c r="G659"/>
  <c r="G663"/>
  <c r="G667"/>
  <c r="G671"/>
  <c r="G675"/>
  <c r="G679"/>
  <c r="G683"/>
  <c r="G687"/>
  <c r="G691"/>
  <c r="G695"/>
  <c r="G699"/>
  <c r="G703"/>
  <c r="G707"/>
  <c r="G711"/>
  <c r="G715"/>
  <c r="G719"/>
  <c r="G723"/>
  <c r="G727"/>
  <c r="G731"/>
  <c r="G735"/>
  <c r="G739"/>
  <c r="G743"/>
  <c r="G747"/>
  <c r="G751"/>
  <c r="G755"/>
  <c r="G759"/>
  <c r="G763"/>
  <c r="G767"/>
  <c r="G771"/>
  <c r="G775"/>
  <c r="G779"/>
  <c r="G783"/>
  <c r="G787"/>
  <c r="G791"/>
  <c r="G795"/>
  <c r="G799"/>
  <c r="G803"/>
  <c r="G807"/>
  <c r="G811"/>
  <c r="G815"/>
  <c r="G819"/>
  <c r="G823"/>
  <c r="G827"/>
  <c r="G831"/>
  <c r="G835"/>
  <c r="G839"/>
  <c r="G843"/>
  <c r="G847"/>
  <c r="G851"/>
  <c r="G855"/>
  <c r="G859"/>
  <c r="G863"/>
  <c r="G867"/>
  <c r="G871"/>
  <c r="G875"/>
  <c r="G879"/>
  <c r="G883"/>
  <c r="G887"/>
  <c r="G13"/>
  <c r="G29"/>
  <c r="G45"/>
  <c r="G61"/>
  <c r="G77"/>
  <c r="G93"/>
  <c r="G109"/>
  <c r="G125"/>
  <c r="G141"/>
  <c r="G157"/>
  <c r="G173"/>
  <c r="G189"/>
  <c r="G205"/>
  <c r="G221"/>
  <c r="G237"/>
  <c r="G253"/>
  <c r="G269"/>
  <c r="G285"/>
  <c r="G301"/>
  <c r="G317"/>
  <c r="G333"/>
  <c r="G349"/>
  <c r="G365"/>
  <c r="G381"/>
  <c r="G397"/>
  <c r="G413"/>
  <c r="G429"/>
  <c r="G445"/>
  <c r="G461"/>
  <c r="G477"/>
  <c r="G493"/>
  <c r="G507"/>
  <c r="G512"/>
  <c r="G516"/>
  <c r="G520"/>
  <c r="G524"/>
  <c r="G528"/>
  <c r="G532"/>
  <c r="G536"/>
  <c r="G540"/>
  <c r="G544"/>
  <c r="G548"/>
  <c r="G552"/>
  <c r="G556"/>
  <c r="G560"/>
  <c r="G564"/>
  <c r="G568"/>
  <c r="G572"/>
  <c r="G576"/>
  <c r="G580"/>
  <c r="G584"/>
  <c r="G588"/>
  <c r="G592"/>
  <c r="G596"/>
  <c r="G600"/>
  <c r="G604"/>
  <c r="G608"/>
  <c r="G612"/>
  <c r="G616"/>
  <c r="G620"/>
  <c r="G624"/>
  <c r="G628"/>
  <c r="G632"/>
  <c r="G636"/>
  <c r="G640"/>
  <c r="G644"/>
  <c r="G648"/>
  <c r="G652"/>
  <c r="G656"/>
  <c r="G660"/>
  <c r="G664"/>
  <c r="G668"/>
  <c r="G672"/>
  <c r="G676"/>
  <c r="G680"/>
  <c r="G684"/>
  <c r="G688"/>
  <c r="G692"/>
  <c r="G696"/>
  <c r="G700"/>
  <c r="G704"/>
  <c r="G708"/>
  <c r="G712"/>
  <c r="G716"/>
  <c r="G720"/>
  <c r="G724"/>
  <c r="G728"/>
  <c r="G732"/>
  <c r="G736"/>
  <c r="G740"/>
  <c r="G744"/>
  <c r="G748"/>
  <c r="G752"/>
  <c r="G756"/>
  <c r="G760"/>
  <c r="G764"/>
  <c r="G768"/>
  <c r="G772"/>
  <c r="G776"/>
  <c r="G780"/>
  <c r="G784"/>
  <c r="G788"/>
  <c r="G792"/>
  <c r="G796"/>
  <c r="G800"/>
  <c r="G804"/>
  <c r="G808"/>
  <c r="G812"/>
  <c r="G816"/>
  <c r="G820"/>
  <c r="G824"/>
  <c r="G828"/>
  <c r="G832"/>
  <c r="G836"/>
  <c r="G840"/>
  <c r="G844"/>
  <c r="G848"/>
  <c r="G852"/>
  <c r="G856"/>
  <c r="G860"/>
  <c r="G864"/>
  <c r="G868"/>
  <c r="G872"/>
  <c r="G876"/>
  <c r="G880"/>
  <c r="G884"/>
  <c r="G888"/>
  <c r="G17"/>
  <c r="G81"/>
  <c r="G145"/>
  <c r="G209"/>
  <c r="G273"/>
  <c r="G337"/>
  <c r="G401"/>
  <c r="G465"/>
  <c r="G513"/>
  <c r="G529"/>
  <c r="G545"/>
  <c r="G561"/>
  <c r="G577"/>
  <c r="G593"/>
  <c r="G609"/>
  <c r="G625"/>
  <c r="G641"/>
  <c r="G657"/>
  <c r="G673"/>
  <c r="G689"/>
  <c r="G705"/>
  <c r="G721"/>
  <c r="G737"/>
  <c r="G753"/>
  <c r="G769"/>
  <c r="G785"/>
  <c r="G801"/>
  <c r="G817"/>
  <c r="G833"/>
  <c r="G849"/>
  <c r="G865"/>
  <c r="G881"/>
  <c r="G892"/>
  <c r="G896"/>
  <c r="G900"/>
  <c r="G904"/>
  <c r="G908"/>
  <c r="G905"/>
  <c r="G129"/>
  <c r="G385"/>
  <c r="G525"/>
  <c r="G573"/>
  <c r="G637"/>
  <c r="G685"/>
  <c r="G733"/>
  <c r="G781"/>
  <c r="G813"/>
  <c r="G845"/>
  <c r="G891"/>
  <c r="G903"/>
  <c r="G33"/>
  <c r="G97"/>
  <c r="G161"/>
  <c r="G225"/>
  <c r="G289"/>
  <c r="G353"/>
  <c r="G417"/>
  <c r="G481"/>
  <c r="G517"/>
  <c r="G533"/>
  <c r="G549"/>
  <c r="G565"/>
  <c r="G581"/>
  <c r="G597"/>
  <c r="G613"/>
  <c r="G629"/>
  <c r="G645"/>
  <c r="G661"/>
  <c r="G677"/>
  <c r="G693"/>
  <c r="G709"/>
  <c r="G725"/>
  <c r="G741"/>
  <c r="G757"/>
  <c r="G773"/>
  <c r="G789"/>
  <c r="G805"/>
  <c r="G821"/>
  <c r="G837"/>
  <c r="G853"/>
  <c r="G869"/>
  <c r="G885"/>
  <c r="G893"/>
  <c r="G897"/>
  <c r="G901"/>
  <c r="G906"/>
  <c r="G193"/>
  <c r="G321"/>
  <c r="G509"/>
  <c r="G557"/>
  <c r="G605"/>
  <c r="G653"/>
  <c r="G701"/>
  <c r="G765"/>
  <c r="G829"/>
  <c r="G877"/>
  <c r="G899"/>
  <c r="G49"/>
  <c r="G113"/>
  <c r="G177"/>
  <c r="G241"/>
  <c r="G305"/>
  <c r="G369"/>
  <c r="G433"/>
  <c r="G497"/>
  <c r="G521"/>
  <c r="G537"/>
  <c r="G553"/>
  <c r="G569"/>
  <c r="G585"/>
  <c r="G601"/>
  <c r="G617"/>
  <c r="G633"/>
  <c r="G649"/>
  <c r="G665"/>
  <c r="G681"/>
  <c r="G697"/>
  <c r="G713"/>
  <c r="G729"/>
  <c r="G745"/>
  <c r="G761"/>
  <c r="G777"/>
  <c r="G793"/>
  <c r="G809"/>
  <c r="G825"/>
  <c r="G841"/>
  <c r="G857"/>
  <c r="G873"/>
  <c r="G889"/>
  <c r="G894"/>
  <c r="G898"/>
  <c r="G902"/>
  <c r="G65"/>
  <c r="G257"/>
  <c r="G449"/>
  <c r="G541"/>
  <c r="G589"/>
  <c r="G621"/>
  <c r="G669"/>
  <c r="G717"/>
  <c r="G749"/>
  <c r="G797"/>
  <c r="G861"/>
  <c r="G895"/>
  <c r="G907"/>
  <c r="F41" i="71" l="1"/>
  <c r="F29"/>
  <c r="F21"/>
  <c r="F9"/>
  <c r="F5"/>
  <c r="F52"/>
  <c r="F48"/>
  <c r="F44"/>
  <c r="F40"/>
  <c r="F36"/>
  <c r="F32"/>
  <c r="F28"/>
  <c r="F24"/>
  <c r="F20"/>
  <c r="F16"/>
  <c r="F12"/>
  <c r="F8"/>
  <c r="F4"/>
  <c r="F53"/>
  <c r="F45"/>
  <c r="F37"/>
  <c r="F25"/>
  <c r="F13"/>
  <c r="L2"/>
  <c r="L4"/>
  <c r="L5"/>
  <c r="L3"/>
  <c r="F51"/>
  <c r="F47"/>
  <c r="F43"/>
  <c r="F39"/>
  <c r="F35"/>
  <c r="F31"/>
  <c r="F27"/>
  <c r="F23"/>
  <c r="F19"/>
  <c r="F15"/>
  <c r="F11"/>
  <c r="F7"/>
  <c r="F3"/>
  <c r="F54"/>
  <c r="F50"/>
  <c r="F46"/>
  <c r="F42"/>
  <c r="F38"/>
  <c r="F34"/>
  <c r="F30"/>
  <c r="F26"/>
  <c r="F22"/>
  <c r="F18"/>
  <c r="F14"/>
  <c r="F10"/>
  <c r="F6"/>
  <c r="F2"/>
  <c r="F2" i="72"/>
  <c r="F6"/>
  <c r="F1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102"/>
  <c r="F106"/>
  <c r="F110"/>
  <c r="F114"/>
  <c r="F118"/>
  <c r="F122"/>
  <c r="F126"/>
  <c r="F130"/>
  <c r="F134"/>
  <c r="F138"/>
  <c r="F142"/>
  <c r="F146"/>
  <c r="F150"/>
  <c r="F154"/>
  <c r="F158"/>
  <c r="F162"/>
  <c r="F166"/>
  <c r="F170"/>
  <c r="F174"/>
  <c r="F178"/>
  <c r="F182"/>
  <c r="F186"/>
  <c r="F190"/>
  <c r="F194"/>
  <c r="F198"/>
  <c r="F202"/>
  <c r="F206"/>
  <c r="F210"/>
  <c r="F214"/>
  <c r="F218"/>
  <c r="F222"/>
  <c r="F226"/>
  <c r="F230"/>
  <c r="F234"/>
  <c r="F238"/>
  <c r="F242"/>
  <c r="F246"/>
  <c r="F250"/>
  <c r="F254"/>
  <c r="F258"/>
  <c r="F262"/>
  <c r="F266"/>
  <c r="F270"/>
  <c r="F274"/>
  <c r="F278"/>
  <c r="F282"/>
  <c r="F286"/>
  <c r="F290"/>
  <c r="F294"/>
  <c r="F298"/>
  <c r="F302"/>
  <c r="F306"/>
  <c r="F310"/>
  <c r="F314"/>
  <c r="F318"/>
  <c r="F322"/>
  <c r="F326"/>
  <c r="F330"/>
  <c r="F334"/>
  <c r="F338"/>
  <c r="F3"/>
  <c r="F8"/>
  <c r="F13"/>
  <c r="F19"/>
  <c r="F24"/>
  <c r="F29"/>
  <c r="F35"/>
  <c r="F40"/>
  <c r="F45"/>
  <c r="F51"/>
  <c r="F56"/>
  <c r="F61"/>
  <c r="F67"/>
  <c r="F72"/>
  <c r="F77"/>
  <c r="F83"/>
  <c r="F88"/>
  <c r="F93"/>
  <c r="F99"/>
  <c r="F104"/>
  <c r="F109"/>
  <c r="F115"/>
  <c r="F120"/>
  <c r="F125"/>
  <c r="F131"/>
  <c r="F136"/>
  <c r="F141"/>
  <c r="F147"/>
  <c r="F152"/>
  <c r="F157"/>
  <c r="F163"/>
  <c r="F168"/>
  <c r="F173"/>
  <c r="F179"/>
  <c r="F184"/>
  <c r="F189"/>
  <c r="F195"/>
  <c r="F200"/>
  <c r="F205"/>
  <c r="F211"/>
  <c r="F216"/>
  <c r="F221"/>
  <c r="F227"/>
  <c r="F232"/>
  <c r="F237"/>
  <c r="F243"/>
  <c r="F248"/>
  <c r="F253"/>
  <c r="F259"/>
  <c r="F264"/>
  <c r="F269"/>
  <c r="F275"/>
  <c r="F280"/>
  <c r="F285"/>
  <c r="F291"/>
  <c r="F296"/>
  <c r="F301"/>
  <c r="F307"/>
  <c r="F312"/>
  <c r="F317"/>
  <c r="F323"/>
  <c r="F328"/>
  <c r="F333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  <c r="F715"/>
  <c r="F719"/>
  <c r="F723"/>
  <c r="F727"/>
  <c r="F731"/>
  <c r="F735"/>
  <c r="F739"/>
  <c r="F743"/>
  <c r="F747"/>
  <c r="F751"/>
  <c r="F755"/>
  <c r="F759"/>
  <c r="F763"/>
  <c r="F9"/>
  <c r="F16"/>
  <c r="F23"/>
  <c r="F31"/>
  <c r="F37"/>
  <c r="F44"/>
  <c r="F52"/>
  <c r="F59"/>
  <c r="F65"/>
  <c r="F73"/>
  <c r="F80"/>
  <c r="F87"/>
  <c r="F95"/>
  <c r="F101"/>
  <c r="F108"/>
  <c r="F116"/>
  <c r="F123"/>
  <c r="F129"/>
  <c r="F137"/>
  <c r="F144"/>
  <c r="F151"/>
  <c r="F159"/>
  <c r="F165"/>
  <c r="F172"/>
  <c r="F180"/>
  <c r="F187"/>
  <c r="F193"/>
  <c r="F201"/>
  <c r="F208"/>
  <c r="F215"/>
  <c r="F223"/>
  <c r="F229"/>
  <c r="F236"/>
  <c r="F244"/>
  <c r="F251"/>
  <c r="F257"/>
  <c r="F265"/>
  <c r="F272"/>
  <c r="F279"/>
  <c r="F287"/>
  <c r="F293"/>
  <c r="F300"/>
  <c r="F308"/>
  <c r="F315"/>
  <c r="F321"/>
  <c r="F329"/>
  <c r="F336"/>
  <c r="F342"/>
  <c r="F348"/>
  <c r="F353"/>
  <c r="F358"/>
  <c r="F364"/>
  <c r="F369"/>
  <c r="F374"/>
  <c r="F380"/>
  <c r="F385"/>
  <c r="F390"/>
  <c r="F396"/>
  <c r="F401"/>
  <c r="F406"/>
  <c r="F412"/>
  <c r="F417"/>
  <c r="F422"/>
  <c r="F428"/>
  <c r="F433"/>
  <c r="F438"/>
  <c r="F444"/>
  <c r="F449"/>
  <c r="F454"/>
  <c r="F460"/>
  <c r="F465"/>
  <c r="F470"/>
  <c r="F476"/>
  <c r="F481"/>
  <c r="F486"/>
  <c r="F492"/>
  <c r="F497"/>
  <c r="F502"/>
  <c r="F508"/>
  <c r="F513"/>
  <c r="F518"/>
  <c r="F524"/>
  <c r="F529"/>
  <c r="F534"/>
  <c r="F540"/>
  <c r="F4"/>
  <c r="F12"/>
  <c r="F21"/>
  <c r="F32"/>
  <c r="F41"/>
  <c r="F49"/>
  <c r="F60"/>
  <c r="F69"/>
  <c r="F79"/>
  <c r="F89"/>
  <c r="F97"/>
  <c r="F107"/>
  <c r="F117"/>
  <c r="F127"/>
  <c r="F135"/>
  <c r="F145"/>
  <c r="F155"/>
  <c r="F164"/>
  <c r="F175"/>
  <c r="F183"/>
  <c r="F192"/>
  <c r="F203"/>
  <c r="F212"/>
  <c r="F220"/>
  <c r="F231"/>
  <c r="F240"/>
  <c r="F249"/>
  <c r="F260"/>
  <c r="F268"/>
  <c r="F277"/>
  <c r="F288"/>
  <c r="F297"/>
  <c r="F305"/>
  <c r="F316"/>
  <c r="F325"/>
  <c r="F335"/>
  <c r="F344"/>
  <c r="F350"/>
  <c r="F357"/>
  <c r="F365"/>
  <c r="F372"/>
  <c r="F378"/>
  <c r="F386"/>
  <c r="F393"/>
  <c r="F400"/>
  <c r="F408"/>
  <c r="F414"/>
  <c r="F421"/>
  <c r="F429"/>
  <c r="F436"/>
  <c r="F442"/>
  <c r="F450"/>
  <c r="F457"/>
  <c r="F464"/>
  <c r="F472"/>
  <c r="F478"/>
  <c r="F485"/>
  <c r="F493"/>
  <c r="F500"/>
  <c r="F506"/>
  <c r="F514"/>
  <c r="F521"/>
  <c r="F528"/>
  <c r="F536"/>
  <c r="F542"/>
  <c r="F548"/>
  <c r="F553"/>
  <c r="F558"/>
  <c r="F564"/>
  <c r="F569"/>
  <c r="F574"/>
  <c r="F580"/>
  <c r="F585"/>
  <c r="F590"/>
  <c r="F5"/>
  <c r="F15"/>
  <c r="F25"/>
  <c r="F33"/>
  <c r="F43"/>
  <c r="F53"/>
  <c r="F63"/>
  <c r="F71"/>
  <c r="F81"/>
  <c r="F91"/>
  <c r="F100"/>
  <c r="F111"/>
  <c r="F119"/>
  <c r="F128"/>
  <c r="F139"/>
  <c r="F148"/>
  <c r="F156"/>
  <c r="F167"/>
  <c r="F176"/>
  <c r="F185"/>
  <c r="F196"/>
  <c r="F204"/>
  <c r="F213"/>
  <c r="F224"/>
  <c r="F233"/>
  <c r="F241"/>
  <c r="F252"/>
  <c r="F261"/>
  <c r="F271"/>
  <c r="F281"/>
  <c r="F289"/>
  <c r="F299"/>
  <c r="F309"/>
  <c r="F319"/>
  <c r="F327"/>
  <c r="F337"/>
  <c r="F345"/>
  <c r="F352"/>
  <c r="F360"/>
  <c r="F366"/>
  <c r="F373"/>
  <c r="F381"/>
  <c r="F388"/>
  <c r="F394"/>
  <c r="F402"/>
  <c r="F409"/>
  <c r="F416"/>
  <c r="F424"/>
  <c r="F430"/>
  <c r="F437"/>
  <c r="F445"/>
  <c r="F452"/>
  <c r="F458"/>
  <c r="F466"/>
  <c r="F473"/>
  <c r="F480"/>
  <c r="F488"/>
  <c r="F494"/>
  <c r="F501"/>
  <c r="F509"/>
  <c r="F516"/>
  <c r="F522"/>
  <c r="F530"/>
  <c r="F537"/>
  <c r="F544"/>
  <c r="F549"/>
  <c r="F554"/>
  <c r="F560"/>
  <c r="F565"/>
  <c r="F570"/>
  <c r="F576"/>
  <c r="F581"/>
  <c r="F586"/>
  <c r="F592"/>
  <c r="F597"/>
  <c r="F602"/>
  <c r="F608"/>
  <c r="F613"/>
  <c r="F618"/>
  <c r="F624"/>
  <c r="F629"/>
  <c r="F634"/>
  <c r="F640"/>
  <c r="F645"/>
  <c r="F650"/>
  <c r="F7"/>
  <c r="F17"/>
  <c r="F27"/>
  <c r="F36"/>
  <c r="F47"/>
  <c r="F55"/>
  <c r="F64"/>
  <c r="F75"/>
  <c r="F84"/>
  <c r="F92"/>
  <c r="F103"/>
  <c r="F112"/>
  <c r="F121"/>
  <c r="F132"/>
  <c r="F11"/>
  <c r="F48"/>
  <c r="F85"/>
  <c r="F124"/>
  <c r="F149"/>
  <c r="F169"/>
  <c r="F188"/>
  <c r="F207"/>
  <c r="F225"/>
  <c r="F245"/>
  <c r="F263"/>
  <c r="F283"/>
  <c r="F303"/>
  <c r="F320"/>
  <c r="F340"/>
  <c r="F354"/>
  <c r="F368"/>
  <c r="F382"/>
  <c r="F397"/>
  <c r="F410"/>
  <c r="F425"/>
  <c r="F440"/>
  <c r="F453"/>
  <c r="F468"/>
  <c r="F482"/>
  <c r="F496"/>
  <c r="F510"/>
  <c r="F525"/>
  <c r="F538"/>
  <c r="F550"/>
  <c r="F561"/>
  <c r="F572"/>
  <c r="F582"/>
  <c r="F593"/>
  <c r="F600"/>
  <c r="F606"/>
  <c r="F614"/>
  <c r="F621"/>
  <c r="F628"/>
  <c r="F636"/>
  <c r="F642"/>
  <c r="F649"/>
  <c r="F656"/>
  <c r="F661"/>
  <c r="F666"/>
  <c r="F672"/>
  <c r="F677"/>
  <c r="F682"/>
  <c r="F688"/>
  <c r="F693"/>
  <c r="F698"/>
  <c r="F704"/>
  <c r="F709"/>
  <c r="F714"/>
  <c r="F720"/>
  <c r="F725"/>
  <c r="F730"/>
  <c r="F736"/>
  <c r="F741"/>
  <c r="F746"/>
  <c r="F752"/>
  <c r="F757"/>
  <c r="F762"/>
  <c r="F767"/>
  <c r="F771"/>
  <c r="F775"/>
  <c r="F779"/>
  <c r="F783"/>
  <c r="F787"/>
  <c r="F791"/>
  <c r="F795"/>
  <c r="F799"/>
  <c r="F803"/>
  <c r="F807"/>
  <c r="F811"/>
  <c r="F815"/>
  <c r="F819"/>
  <c r="F823"/>
  <c r="F827"/>
  <c r="F831"/>
  <c r="F835"/>
  <c r="F839"/>
  <c r="F843"/>
  <c r="F847"/>
  <c r="F851"/>
  <c r="F20"/>
  <c r="F57"/>
  <c r="F96"/>
  <c r="F133"/>
  <c r="F153"/>
  <c r="F171"/>
  <c r="F191"/>
  <c r="F209"/>
  <c r="F228"/>
  <c r="F247"/>
  <c r="F267"/>
  <c r="F284"/>
  <c r="F304"/>
  <c r="F324"/>
  <c r="F341"/>
  <c r="F356"/>
  <c r="F370"/>
  <c r="F384"/>
  <c r="F398"/>
  <c r="F413"/>
  <c r="F426"/>
  <c r="F441"/>
  <c r="F456"/>
  <c r="F469"/>
  <c r="F484"/>
  <c r="F498"/>
  <c r="F512"/>
  <c r="F526"/>
  <c r="F541"/>
  <c r="F552"/>
  <c r="F562"/>
  <c r="F573"/>
  <c r="F584"/>
  <c r="F594"/>
  <c r="F601"/>
  <c r="F609"/>
  <c r="F616"/>
  <c r="F622"/>
  <c r="F630"/>
  <c r="F637"/>
  <c r="F644"/>
  <c r="F652"/>
  <c r="F657"/>
  <c r="F662"/>
  <c r="F668"/>
  <c r="F673"/>
  <c r="F678"/>
  <c r="F684"/>
  <c r="F689"/>
  <c r="F694"/>
  <c r="F700"/>
  <c r="F705"/>
  <c r="F710"/>
  <c r="F716"/>
  <c r="F721"/>
  <c r="F726"/>
  <c r="F732"/>
  <c r="F737"/>
  <c r="F742"/>
  <c r="F748"/>
  <c r="F753"/>
  <c r="F758"/>
  <c r="F764"/>
  <c r="F768"/>
  <c r="F772"/>
  <c r="F776"/>
  <c r="F780"/>
  <c r="F784"/>
  <c r="F788"/>
  <c r="F792"/>
  <c r="F796"/>
  <c r="F800"/>
  <c r="F804"/>
  <c r="F808"/>
  <c r="F812"/>
  <c r="F816"/>
  <c r="F820"/>
  <c r="F824"/>
  <c r="F828"/>
  <c r="F832"/>
  <c r="F836"/>
  <c r="F840"/>
  <c r="F844"/>
  <c r="F848"/>
  <c r="F852"/>
  <c r="F856"/>
  <c r="F28"/>
  <c r="F68"/>
  <c r="F105"/>
  <c r="F140"/>
  <c r="F160"/>
  <c r="F177"/>
  <c r="F197"/>
  <c r="F217"/>
  <c r="F235"/>
  <c r="F255"/>
  <c r="F273"/>
  <c r="F292"/>
  <c r="F311"/>
  <c r="F331"/>
  <c r="F346"/>
  <c r="F361"/>
  <c r="F376"/>
  <c r="F389"/>
  <c r="F404"/>
  <c r="F418"/>
  <c r="F432"/>
  <c r="F446"/>
  <c r="F461"/>
  <c r="F474"/>
  <c r="F489"/>
  <c r="F504"/>
  <c r="F517"/>
  <c r="F532"/>
  <c r="F545"/>
  <c r="F556"/>
  <c r="F566"/>
  <c r="F577"/>
  <c r="F588"/>
  <c r="F596"/>
  <c r="F604"/>
  <c r="F610"/>
  <c r="F617"/>
  <c r="F625"/>
  <c r="F632"/>
  <c r="F638"/>
  <c r="F646"/>
  <c r="F653"/>
  <c r="F658"/>
  <c r="F664"/>
  <c r="F669"/>
  <c r="F674"/>
  <c r="F680"/>
  <c r="F685"/>
  <c r="F690"/>
  <c r="F696"/>
  <c r="F701"/>
  <c r="F706"/>
  <c r="F712"/>
  <c r="F717"/>
  <c r="F722"/>
  <c r="F728"/>
  <c r="F733"/>
  <c r="F738"/>
  <c r="F744"/>
  <c r="F749"/>
  <c r="F754"/>
  <c r="F760"/>
  <c r="F765"/>
  <c r="F769"/>
  <c r="F773"/>
  <c r="F777"/>
  <c r="F781"/>
  <c r="F785"/>
  <c r="F789"/>
  <c r="F793"/>
  <c r="F797"/>
  <c r="F801"/>
  <c r="F805"/>
  <c r="F809"/>
  <c r="F813"/>
  <c r="F817"/>
  <c r="F821"/>
  <c r="F825"/>
  <c r="F829"/>
  <c r="F833"/>
  <c r="F837"/>
  <c r="F841"/>
  <c r="F845"/>
  <c r="F849"/>
  <c r="F853"/>
  <c r="F39"/>
  <c r="F161"/>
  <c r="F239"/>
  <c r="F313"/>
  <c r="F377"/>
  <c r="F434"/>
  <c r="F490"/>
  <c r="F546"/>
  <c r="F589"/>
  <c r="F620"/>
  <c r="F648"/>
  <c r="F670"/>
  <c r="F692"/>
  <c r="F713"/>
  <c r="F734"/>
  <c r="F756"/>
  <c r="F774"/>
  <c r="F790"/>
  <c r="F806"/>
  <c r="F822"/>
  <c r="F838"/>
  <c r="F854"/>
  <c r="F859"/>
  <c r="F863"/>
  <c r="F867"/>
  <c r="F871"/>
  <c r="F875"/>
  <c r="F879"/>
  <c r="F883"/>
  <c r="F887"/>
  <c r="F891"/>
  <c r="F895"/>
  <c r="F899"/>
  <c r="F903"/>
  <c r="F907"/>
  <c r="F908"/>
  <c r="F295"/>
  <c r="F477"/>
  <c r="F612"/>
  <c r="F686"/>
  <c r="F750"/>
  <c r="F802"/>
  <c r="F850"/>
  <c r="F866"/>
  <c r="F878"/>
  <c r="F890"/>
  <c r="F902"/>
  <c r="F76"/>
  <c r="F181"/>
  <c r="F256"/>
  <c r="F332"/>
  <c r="F392"/>
  <c r="F448"/>
  <c r="F505"/>
  <c r="F557"/>
  <c r="F598"/>
  <c r="F626"/>
  <c r="F654"/>
  <c r="F676"/>
  <c r="F697"/>
  <c r="F718"/>
  <c r="F740"/>
  <c r="F761"/>
  <c r="F778"/>
  <c r="F794"/>
  <c r="F810"/>
  <c r="F826"/>
  <c r="F842"/>
  <c r="F855"/>
  <c r="F860"/>
  <c r="F864"/>
  <c r="F868"/>
  <c r="F872"/>
  <c r="F876"/>
  <c r="F880"/>
  <c r="F884"/>
  <c r="F888"/>
  <c r="F892"/>
  <c r="F896"/>
  <c r="F900"/>
  <c r="F904"/>
  <c r="F143"/>
  <c r="F362"/>
  <c r="F533"/>
  <c r="F641"/>
  <c r="F708"/>
  <c r="F770"/>
  <c r="F818"/>
  <c r="F858"/>
  <c r="F870"/>
  <c r="F882"/>
  <c r="F894"/>
  <c r="F906"/>
  <c r="F113"/>
  <c r="F199"/>
  <c r="F276"/>
  <c r="F349"/>
  <c r="F405"/>
  <c r="F462"/>
  <c r="F520"/>
  <c r="F568"/>
  <c r="F605"/>
  <c r="F633"/>
  <c r="F660"/>
  <c r="F681"/>
  <c r="F702"/>
  <c r="F724"/>
  <c r="F745"/>
  <c r="F766"/>
  <c r="F782"/>
  <c r="F798"/>
  <c r="F814"/>
  <c r="F830"/>
  <c r="F846"/>
  <c r="F857"/>
  <c r="F861"/>
  <c r="F865"/>
  <c r="F869"/>
  <c r="F873"/>
  <c r="F877"/>
  <c r="F881"/>
  <c r="F885"/>
  <c r="F889"/>
  <c r="F893"/>
  <c r="F897"/>
  <c r="F901"/>
  <c r="F905"/>
  <c r="F219"/>
  <c r="F420"/>
  <c r="F578"/>
  <c r="F665"/>
  <c r="F729"/>
  <c r="F786"/>
  <c r="F834"/>
  <c r="F862"/>
  <c r="F874"/>
  <c r="F886"/>
  <c r="F898"/>
  <c r="C2" i="7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D4" i="72"/>
  <c r="D2"/>
  <c r="D3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L6" i="71" l="1"/>
  <c r="S50" i="76" l="1"/>
  <c r="Q23" i="77" l="1"/>
</calcChain>
</file>

<file path=xl/connections.xml><?xml version="1.0" encoding="utf-8"?>
<connections xmlns="http://schemas.openxmlformats.org/spreadsheetml/2006/main">
  <connection id="1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>
          <x15:oledbPr connection="provider=Microsoft.Mashup.OleDb.1;data source=$EmbeddedMashup(40426c9d-6c47-43b0-a820-a14ec551eab0)$;location=Table5">
            <x15:dbTables>
              <x15:dbTable name="Table5"/>
            </x15:dbTables>
          </x15:oledbPr>
        </x15:connection>
      </ext>
    </extLst>
  </connection>
  <connection id="2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<sst xmlns="http://schemas.openxmlformats.org/spreadsheetml/2006/main" count="3324" uniqueCount="976">
  <si>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</si>
  <si>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</si>
  <si>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</si>
  <si>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</si>
  <si>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</si>
  <si>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</si>
  <si>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</si>
  <si>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</si>
  <si>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</si>
  <si>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</si>
  <si>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</si>
  <si>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</si>
  <si>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</si>
  <si>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</si>
  <si>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</si>
  <si>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</si>
  <si>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</si>
  <si>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</si>
  <si>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</si>
  <si>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</si>
  <si>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</si>
  <si>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</si>
  <si>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</si>
  <si>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</si>
  <si>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</si>
  <si>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</si>
  <si>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</si>
  <si>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</si>
  <si>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</si>
  <si>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</si>
  <si>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</si>
  <si>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</si>
  <si>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</si>
  <si>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</si>
  <si>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</si>
  <si>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</si>
  <si>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</si>
  <si>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</si>
  <si>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</si>
  <si>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</si>
  <si>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</si>
  <si>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</si>
  <si>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</si>
  <si>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</si>
  <si>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</si>
  <si>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</si>
  <si>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</si>
  <si>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</si>
  <si>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</si>
  <si>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</si>
  <si>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</si>
  <si>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</si>
  <si>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</si>
  <si>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</si>
  <si>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</si>
  <si>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</si>
  <si>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</si>
  <si>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</si>
  <si>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</si>
  <si>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</si>
  <si>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</si>
  <si>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</si>
  <si>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</si>
  <si>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</si>
  <si>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</si>
  <si>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</si>
  <si>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</si>
  <si>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</si>
  <si>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</si>
  <si>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</si>
  <si>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</si>
  <si>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</si>
  <si>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</si>
  <si>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</si>
  <si>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</si>
  <si>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</si>
  <si>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</si>
  <si>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</si>
  <si>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</si>
  <si>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</si>
  <si>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</si>
  <si>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</si>
  <si>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</si>
  <si>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</si>
  <si>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</si>
  <si>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</si>
  <si>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</si>
  <si>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</si>
  <si>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</si>
  <si>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</si>
  <si>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</si>
  <si>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</si>
  <si>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</si>
  <si>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</si>
  <si>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</si>
  <si>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</si>
  <si>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</si>
  <si>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</si>
  <si>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</si>
  <si>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</si>
  <si>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</si>
  <si>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</si>
  <si>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</si>
  <si>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</si>
  <si>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</si>
  <si>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</si>
  <si>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</si>
  <si>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</si>
  <si>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</si>
  <si>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</si>
  <si>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</si>
  <si>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</si>
  <si>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</si>
  <si>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</si>
  <si>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</si>
  <si>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</si>
  <si>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</si>
  <si>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</si>
  <si>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</si>
  <si>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</si>
  <si>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</si>
  <si>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</si>
  <si>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</si>
  <si>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</si>
  <si>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</si>
  <si>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</si>
  <si>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</si>
  <si>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</si>
  <si>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</si>
  <si>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</si>
  <si>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</si>
  <si>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</si>
  <si>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</si>
  <si>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</si>
  <si>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</si>
  <si>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</si>
  <si>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</si>
  <si>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</si>
  <si>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</si>
  <si>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</si>
  <si>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</si>
  <si>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</si>
  <si>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</si>
  <si>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</si>
  <si>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</si>
  <si>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</si>
  <si>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</si>
  <si>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</si>
  <si>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</si>
  <si>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</si>
  <si>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</si>
  <si>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</si>
  <si>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</si>
  <si>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</si>
  <si>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</si>
  <si>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</si>
  <si>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</si>
  <si>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</si>
  <si>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</si>
  <si>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</si>
  <si>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</si>
  <si>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</si>
  <si>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</si>
  <si>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</si>
  <si>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</si>
  <si>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</si>
  <si>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</si>
  <si>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</si>
  <si>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</si>
  <si>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</si>
  <si>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</si>
  <si>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</si>
  <si>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</si>
  <si>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</si>
  <si>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</si>
  <si>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</si>
  <si>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</si>
  <si>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</si>
  <si>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</si>
  <si>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</si>
  <si>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</si>
  <si>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</si>
  <si>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</si>
  <si>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</si>
  <si>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</si>
  <si>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</si>
  <si>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</si>
  <si>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</si>
  <si>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</si>
  <si>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</si>
  <si>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</si>
  <si>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</si>
  <si>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</si>
  <si>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</si>
  <si>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</si>
  <si>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</si>
  <si>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</si>
  <si>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</si>
  <si>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</si>
  <si>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</si>
  <si>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</si>
  <si>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</si>
  <si>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</si>
  <si>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</si>
  <si>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</si>
  <si>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</si>
  <si>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</si>
  <si>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</si>
  <si>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</si>
  <si>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</si>
  <si>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</si>
  <si>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</si>
  <si>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</si>
  <si>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</si>
  <si>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</si>
  <si>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</si>
  <si>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</si>
  <si>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</si>
  <si>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</si>
  <si>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</si>
  <si>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</si>
  <si>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</si>
  <si>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</si>
  <si>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</si>
  <si>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</si>
  <si>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</si>
  <si>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</si>
  <si>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</si>
  <si>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</si>
  <si>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</si>
  <si>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</si>
  <si>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</si>
  <si>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</si>
  <si>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</si>
  <si>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</si>
  <si>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</si>
  <si>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</si>
  <si>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</si>
  <si>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</si>
  <si>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</si>
  <si>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</si>
  <si>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</si>
  <si>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</si>
  <si>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</si>
  <si>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</si>
  <si>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</si>
  <si>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</si>
  <si>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</si>
  <si>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</si>
  <si>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</si>
  <si>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</si>
  <si>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</si>
  <si>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</si>
  <si>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</si>
  <si>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</si>
  <si>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</si>
  <si>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</si>
  <si>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</si>
  <si>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</si>
  <si>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</si>
  <si>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</si>
  <si>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</si>
  <si>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</si>
  <si>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</si>
  <si>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</si>
  <si>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</si>
  <si>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</si>
  <si>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</si>
  <si>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</si>
  <si>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</si>
  <si>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</si>
  <si>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</si>
  <si>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</si>
  <si>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</si>
  <si>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</si>
  <si>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</si>
  <si>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</si>
  <si>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</si>
  <si>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</si>
  <si>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</si>
  <si>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</si>
  <si>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</si>
  <si>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</si>
  <si>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</si>
  <si>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</si>
  <si>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</si>
  <si>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</si>
  <si>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</si>
  <si>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</si>
  <si>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</si>
  <si>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</si>
  <si>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</si>
  <si>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</si>
  <si>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</si>
  <si>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</si>
  <si>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</si>
  <si>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</si>
  <si>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</si>
  <si>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</si>
  <si>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</si>
  <si>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</si>
  <si>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</si>
  <si>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</si>
  <si>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</si>
  <si>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</si>
  <si>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</si>
  <si>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</si>
  <si>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</si>
  <si>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</si>
  <si>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</si>
  <si>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</si>
  <si>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</si>
  <si>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</si>
  <si>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</si>
  <si>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</si>
  <si>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</si>
  <si>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</si>
  <si>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</si>
  <si>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</si>
  <si>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</si>
  <si>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</si>
  <si>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</si>
  <si>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</si>
  <si>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</si>
  <si>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</si>
  <si>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</si>
  <si>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</si>
  <si>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</si>
  <si>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</si>
  <si>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</si>
  <si>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</si>
  <si>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</si>
  <si>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</si>
  <si>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</si>
  <si>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</si>
  <si>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</si>
  <si>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</si>
  <si>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</si>
  <si>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</si>
  <si>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</si>
  <si>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</si>
  <si>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</si>
  <si>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</si>
  <si>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</si>
  <si>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</si>
  <si>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</si>
  <si>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</si>
  <si>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</si>
  <si>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</si>
  <si>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</si>
  <si>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</si>
  <si>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</si>
  <si>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</si>
  <si>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</si>
  <si>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</si>
  <si>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</si>
  <si>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</si>
  <si>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</si>
  <si>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</si>
  <si>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</si>
  <si>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</si>
  <si>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</si>
  <si>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</si>
  <si>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</si>
  <si>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</si>
  <si>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</si>
  <si>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</si>
  <si>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</si>
  <si>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</si>
  <si>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</si>
  <si>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</si>
  <si>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</si>
  <si>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</si>
  <si>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</si>
  <si>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</si>
  <si>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</si>
  <si>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</si>
  <si>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</si>
  <si>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</si>
  <si>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</si>
  <si>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</si>
  <si>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</si>
  <si>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</si>
  <si>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</si>
  <si>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</si>
  <si>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</si>
  <si>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</si>
  <si>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</si>
  <si>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</si>
  <si>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</si>
  <si>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</si>
  <si>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</si>
  <si>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</si>
  <si>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</si>
  <si>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</si>
  <si>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</si>
  <si>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</si>
  <si>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</si>
  <si>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</si>
  <si>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</si>
  <si>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</si>
  <si>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</si>
  <si>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</si>
  <si>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</si>
  <si>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</si>
  <si>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</si>
  <si>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</si>
  <si>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</si>
  <si>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</si>
  <si>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</si>
  <si>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</si>
  <si>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</si>
  <si>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</si>
  <si>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</si>
  <si>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</si>
  <si>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</si>
  <si>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</si>
  <si>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</si>
  <si>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</si>
  <si>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</si>
  <si>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</si>
  <si>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</si>
  <si>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</si>
  <si>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</si>
  <si>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</si>
  <si>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</si>
  <si>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</si>
  <si>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</si>
  <si>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</si>
  <si>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</si>
  <si>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</si>
  <si>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</si>
  <si>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</si>
  <si>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</si>
  <si>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</si>
  <si>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</si>
  <si>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</si>
  <si>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</si>
  <si>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</si>
  <si>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</si>
  <si>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</si>
  <si>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</si>
  <si>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</si>
  <si>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</si>
  <si>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</si>
  <si>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</si>
  <si>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</si>
  <si>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</si>
  <si>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</si>
  <si>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</si>
  <si>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</si>
  <si>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</si>
  <si>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</si>
  <si>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</si>
  <si>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</si>
  <si>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</si>
  <si>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</si>
  <si>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</si>
  <si>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</si>
  <si>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</si>
  <si>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</si>
  <si>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</si>
  <si>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</si>
  <si>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</si>
  <si>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</si>
  <si>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</si>
  <si>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</si>
  <si>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</si>
  <si>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</si>
  <si>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</si>
  <si>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</si>
  <si>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</si>
  <si>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</si>
  <si>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</si>
  <si>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</si>
  <si>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</si>
  <si>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</si>
  <si>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</si>
  <si>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</si>
  <si>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</si>
  <si>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</si>
  <si>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</si>
  <si>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</si>
  <si>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</si>
  <si>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</si>
  <si>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</si>
  <si>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</si>
  <si>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</si>
  <si>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</si>
  <si>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</si>
  <si>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</si>
  <si>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</si>
  <si>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</si>
  <si>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</si>
  <si>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</si>
  <si>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</si>
  <si>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</si>
  <si>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</si>
  <si>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</si>
  <si>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</si>
  <si>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</si>
  <si>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</si>
  <si>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</si>
  <si>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</si>
  <si>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</si>
  <si>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</si>
  <si>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</si>
  <si>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</si>
  <si>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</si>
  <si>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</si>
  <si>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</si>
  <si>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</si>
  <si>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</si>
  <si>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</si>
  <si>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</si>
  <si>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</si>
  <si>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</si>
  <si>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</si>
  <si>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</si>
  <si>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</si>
  <si>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</si>
  <si>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</si>
  <si>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</si>
  <si>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</si>
  <si>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</si>
  <si>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</si>
  <si>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</si>
  <si>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</si>
  <si>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</si>
  <si>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</si>
  <si>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</si>
  <si>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</si>
  <si>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</si>
  <si>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</si>
  <si>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</si>
  <si>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</si>
  <si>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</si>
  <si>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</si>
  <si>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</si>
  <si>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</si>
  <si>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</si>
  <si>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</si>
  <si>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</si>
  <si>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</si>
  <si>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</si>
  <si>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</si>
  <si>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</si>
  <si>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</si>
  <si>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</si>
  <si>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</si>
  <si>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</si>
  <si>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</si>
  <si>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</si>
  <si>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</si>
  <si>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</si>
  <si>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</si>
  <si>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</si>
  <si>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</si>
  <si>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</si>
  <si>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</si>
  <si>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</si>
  <si>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</si>
  <si>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</si>
  <si>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</si>
  <si>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</si>
  <si>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</si>
  <si>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</si>
  <si>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</si>
  <si>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</si>
  <si>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</si>
  <si>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</si>
  <si>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</si>
  <si>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</si>
  <si>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</si>
  <si>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</si>
  <si>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</si>
  <si>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</si>
  <si>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</si>
  <si>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</si>
  <si>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</si>
  <si>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</si>
  <si>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</si>
  <si>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</si>
  <si>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</si>
  <si>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</si>
  <si>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</si>
  <si>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</si>
  <si>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</si>
  <si>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</si>
  <si>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</si>
  <si>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</si>
  <si>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</si>
  <si>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</si>
  <si>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</si>
  <si>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</si>
  <si>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</si>
  <si>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</si>
  <si>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</si>
  <si>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</si>
  <si>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</si>
  <si>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</si>
  <si>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</si>
  <si>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</si>
  <si>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</si>
  <si>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</si>
  <si>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</si>
  <si>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</si>
  <si>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</si>
  <si>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</si>
  <si>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</si>
  <si>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</si>
  <si>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</si>
  <si>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</si>
  <si>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</si>
  <si>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</si>
  <si>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</si>
  <si>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</si>
  <si>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</si>
  <si>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</si>
  <si>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</si>
  <si>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</si>
  <si>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</si>
  <si>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</si>
  <si>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</si>
  <si>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</si>
  <si>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</si>
  <si>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</si>
  <si>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</si>
  <si>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</si>
  <si>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</si>
  <si>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</si>
  <si>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</si>
  <si>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</si>
  <si>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</si>
  <si>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</si>
  <si>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</si>
  <si>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</si>
  <si>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</si>
  <si>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</si>
  <si>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</si>
  <si>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</si>
  <si>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</si>
  <si>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</si>
  <si>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</si>
  <si>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</si>
  <si>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</si>
  <si>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</si>
  <si>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</si>
  <si>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</si>
  <si>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</si>
  <si>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</si>
  <si>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</si>
  <si>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</si>
  <si>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</si>
  <si>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</si>
  <si>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</si>
  <si>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</si>
  <si>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</si>
  <si>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</si>
  <si>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</si>
  <si>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</si>
  <si>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</si>
  <si>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</si>
  <si>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</si>
  <si>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</si>
  <si>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</si>
  <si>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</si>
  <si>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</si>
  <si>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</si>
  <si>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</si>
  <si>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</si>
  <si>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</si>
  <si>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</si>
  <si>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</si>
  <si>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</si>
  <si>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</si>
  <si>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</si>
  <si>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</si>
  <si>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</si>
  <si>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</si>
  <si>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</si>
  <si>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</si>
  <si>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</si>
  <si>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</si>
  <si>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</si>
  <si>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</si>
  <si>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</si>
  <si>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</si>
  <si>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</si>
  <si>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</si>
  <si>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</si>
  <si>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</si>
  <si>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</si>
  <si>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</si>
  <si>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</si>
  <si>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</si>
  <si>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</si>
  <si>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</si>
  <si>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</si>
  <si>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</si>
  <si>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</si>
  <si>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</si>
  <si>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</si>
  <si>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</si>
  <si>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</si>
  <si>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</si>
  <si>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</si>
  <si>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</si>
  <si>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</si>
  <si>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</si>
  <si>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</si>
  <si>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</si>
  <si>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</si>
  <si>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</si>
  <si>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</si>
  <si>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</si>
  <si>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</si>
  <si>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</si>
  <si>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</si>
  <si>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</si>
  <si>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</si>
  <si>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</si>
  <si>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</si>
  <si>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</si>
  <si>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</si>
  <si>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</si>
  <si>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</si>
  <si>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</si>
  <si>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</si>
  <si>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</si>
  <si>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</si>
  <si>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</si>
  <si>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</si>
  <si>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</si>
  <si>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</si>
  <si>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</si>
  <si>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</si>
  <si>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</si>
  <si>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</si>
  <si>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</si>
  <si>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</si>
  <si>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</si>
  <si>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</si>
  <si>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</si>
  <si>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</si>
  <si>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</si>
  <si>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</si>
  <si>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</si>
  <si>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</si>
  <si>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</si>
  <si>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</si>
  <si>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</si>
  <si>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</si>
  <si>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</si>
  <si>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</si>
  <si>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</si>
  <si>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</si>
  <si>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</si>
  <si>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</si>
  <si>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</si>
  <si>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</si>
  <si>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</si>
  <si>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</si>
  <si>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</si>
  <si>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</si>
  <si>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</si>
  <si>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</si>
  <si>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</si>
  <si>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</si>
  <si>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</si>
  <si>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</si>
  <si>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</si>
  <si>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</si>
  <si>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</si>
  <si>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</si>
  <si>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</si>
  <si>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</si>
  <si>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</si>
  <si>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</si>
  <si>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</si>
  <si>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</si>
  <si>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</si>
  <si>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</si>
  <si>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</si>
  <si>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</si>
  <si>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</si>
  <si>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</si>
  <si>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</si>
  <si>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</si>
  <si>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</si>
  <si>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</si>
  <si>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</si>
  <si>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</si>
  <si>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</si>
  <si>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</si>
  <si>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</si>
  <si>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</si>
  <si>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</si>
  <si>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</si>
  <si>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</si>
  <si>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</si>
  <si>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</si>
  <si>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</si>
  <si>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</si>
  <si>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</si>
  <si>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</si>
  <si>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</si>
  <si>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</si>
  <si>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</si>
  <si>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</si>
  <si>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</si>
  <si>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</si>
  <si>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</si>
  <si>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</si>
  <si>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</si>
  <si>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</si>
  <si>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</si>
  <si>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</si>
  <si>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</si>
  <si>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</si>
  <si>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</si>
  <si>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</si>
  <si>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</si>
  <si>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</si>
  <si>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</si>
  <si>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</si>
  <si>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</si>
  <si>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</si>
  <si>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</si>
  <si>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</si>
  <si>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</si>
  <si>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</si>
  <si>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</si>
  <si>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</si>
  <si>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</si>
  <si>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</si>
  <si>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</si>
  <si>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</si>
  <si>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</si>
  <si>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</si>
  <si>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</si>
  <si>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</si>
  <si>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</si>
  <si>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</si>
  <si>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</si>
  <si>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</si>
  <si>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</si>
  <si>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</si>
  <si>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</si>
  <si>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</si>
  <si>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</si>
  <si>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</si>
  <si>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</si>
  <si>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</si>
  <si>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</si>
  <si>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</si>
  <si>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</si>
  <si>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</si>
  <si>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</si>
  <si>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</si>
  <si>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</si>
  <si>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</si>
  <si>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</si>
  <si>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</si>
  <si>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</si>
  <si>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</si>
  <si>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</si>
  <si>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</si>
  <si>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</si>
  <si>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</si>
  <si>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</si>
  <si>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</si>
  <si>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</si>
  <si>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</si>
  <si>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</si>
  <si>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</si>
  <si>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</si>
  <si>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</si>
  <si>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</si>
  <si>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</si>
  <si>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</si>
  <si>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</si>
  <si>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</si>
  <si>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</si>
  <si>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</si>
  <si>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</si>
  <si>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</si>
  <si>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</si>
  <si>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</si>
  <si>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</si>
  <si>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</si>
  <si>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</si>
  <si>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</si>
  <si>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</si>
  <si>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</si>
  <si>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</si>
  <si>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</si>
  <si>
    <t>GEO Name</t>
  </si>
  <si>
    <t>NAM</t>
  </si>
  <si>
    <t>EMEA</t>
  </si>
  <si>
    <t>LEN</t>
  </si>
  <si>
    <t>MID</t>
  </si>
  <si>
    <t>RIGHT</t>
  </si>
  <si>
    <t>Text</t>
  </si>
  <si>
    <t>Xlookup Region ID</t>
  </si>
  <si>
    <t>Index Match Region ID</t>
  </si>
  <si>
    <t>Volume</t>
  </si>
  <si>
    <t>LATAM</t>
  </si>
  <si>
    <t>APAC</t>
  </si>
  <si>
    <t>Region</t>
  </si>
  <si>
    <t>Quarter</t>
  </si>
  <si>
    <t>Start Date</t>
  </si>
  <si>
    <t xml:space="preserve"> End Date</t>
  </si>
  <si>
    <t>Name</t>
  </si>
  <si>
    <t>Q1 2020</t>
  </si>
  <si>
    <t>Q2 2021</t>
  </si>
  <si>
    <t>Q2 2020</t>
  </si>
  <si>
    <t>Q3 2020</t>
  </si>
  <si>
    <t>Q1 2021</t>
  </si>
  <si>
    <t>Q4 2020</t>
  </si>
  <si>
    <t>Quarter by Vlookup</t>
  </si>
  <si>
    <t>Column Labels</t>
  </si>
  <si>
    <t>Grand Total</t>
  </si>
  <si>
    <t>2020</t>
  </si>
  <si>
    <t>2021</t>
  </si>
  <si>
    <t>Qtr1</t>
  </si>
  <si>
    <t>Qtr2</t>
  </si>
  <si>
    <t>Qtr3</t>
  </si>
  <si>
    <t>Qtr4</t>
  </si>
  <si>
    <t>Row Labels</t>
  </si>
  <si>
    <t>Sum of Vol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</si>
  <si>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</si>
  <si>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</si>
  <si>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</si>
  <si>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</si>
  <si>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</si>
  <si>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</si>
  <si>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</si>
  <si>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</si>
  <si>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</si>
  <si>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</si>
  <si>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</si>
  <si>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</si>
  <si>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Q1 YoY</t>
  </si>
  <si>
    <t>#</t>
  </si>
  <si>
    <t>%</t>
  </si>
  <si>
    <t>Q2 YoY</t>
  </si>
  <si>
    <t>Q2 Forecast</t>
  </si>
  <si>
    <t>2020 Total</t>
  </si>
  <si>
    <t>2021 Total</t>
  </si>
  <si>
    <t>Years</t>
  </si>
  <si>
    <t>Quarters</t>
  </si>
  <si>
    <t>NAM Total</t>
  </si>
  <si>
    <t>EMEA Total</t>
  </si>
  <si>
    <t>APAC Total</t>
  </si>
  <si>
    <t>LATAM Total</t>
  </si>
  <si>
    <t>Total</t>
  </si>
  <si>
    <t>2 Customers left region in Q2,taking about 7k in volume away</t>
  </si>
  <si>
    <t>Q2 YoY growth slowed from Q1 growth of 4% down to 2.7% primarily driven by:</t>
  </si>
  <si>
    <t>.7% or 7k volume decline from loss of two customers in LATAM driving overall growth of region down from 9% in Q1 to  flat in Q2 yoy</t>
  </si>
  <si>
    <t>Same store sales slower than expected in Q2 vs Q1 yoy.Comprising majority of remaining variance.</t>
  </si>
  <si>
    <t>-NAM client onboarding Q2 2021 anniversied in Q2 2021,slowing perceived growth</t>
  </si>
  <si>
    <t>Q2 2021 Widget Inc. Overview</t>
  </si>
  <si>
    <t>All data as of 6/30/2021</t>
  </si>
  <si>
    <t>Customers</t>
  </si>
  <si>
    <t>Prior Year</t>
  </si>
  <si>
    <t xml:space="preserve"> % Change</t>
  </si>
  <si>
    <t xml:space="preserve"> Total</t>
  </si>
  <si>
    <t>H1 YoY</t>
  </si>
  <si>
    <t>Average</t>
  </si>
  <si>
    <t>Q2 Customers</t>
  </si>
  <si>
    <t>Q2 Volume</t>
  </si>
  <si>
    <t>Key Notes</t>
  </si>
  <si>
    <t>Q2 YoY growth slowed from Q1 growth of 4% down to 2.7% or approximatly 13k in volume, primarily driven by:</t>
  </si>
  <si>
    <t>-NAM client onboarding Q2 2021 anniversied in Q2 2021,slowing perceived growth and amplifying Q1 growth by approximatly 5k units</t>
  </si>
  <si>
    <t>-7% or 7k volume A51 from loss of two customers in LATAM driving overall growth of region down from 9% in Q1 to  flat in Q2 yoy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</si>
</sst>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0,&quot;k&quot;"/>
    <numFmt numFmtId="167" formatCode="0.0%;\(0.0%\)"/>
  </numFmts>
  <fonts count="12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name val="ARIAL"/>
      <family val="2"/>
    </font>
    <font>
      <b/>
      <sz val="18"/>
      <color theme="0"/>
      <name val="Arial"/>
      <family val="2"/>
    </font>
    <font>
      <b/>
      <sz val="36"/>
      <color theme="0"/>
      <name val="Arial"/>
      <family val="2"/>
    </font>
    <font>
      <b/>
      <sz val="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wrapText="1"/>
    </xf>
    <xf numFmtId="49" fontId="1" fillId="0" borderId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3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14" fontId="1" fillId="0" borderId="0" xfId="0" applyNumberFormat="1" applyFont="1" applyAlignment="1"/>
    <xf numFmtId="164" fontId="0" fillId="0" borderId="0" xfId="2" applyNumberFormat="1" applyFont="1" applyAlignment="1"/>
    <xf numFmtId="0" fontId="0" fillId="0" borderId="0" xfId="0" applyNumberFormat="1" applyAlignment="1"/>
    <xf numFmtId="9" fontId="1" fillId="0" borderId="0" xfId="3" applyFont="1" applyAlignment="1"/>
    <xf numFmtId="9" fontId="0" fillId="0" borderId="0" xfId="3" applyFont="1" applyAlignment="1"/>
    <xf numFmtId="0" fontId="1" fillId="0" borderId="0" xfId="0" applyFont="1" applyAlignment="1"/>
    <xf numFmtId="0" fontId="0" fillId="0" borderId="0" xfId="0" pivotButton="1" applyAlignment="1"/>
    <xf numFmtId="0" fontId="0" fillId="0" borderId="0" xfId="0" applyAlignment="1">
      <alignment horizontal="left"/>
    </xf>
    <xf numFmtId="164" fontId="0" fillId="0" borderId="0" xfId="0" applyNumberFormat="1" applyAlignment="1"/>
    <xf numFmtId="164" fontId="0" fillId="0" borderId="0" xfId="0" applyNumberFormat="1">
      <alignment wrapText="1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65" fontId="0" fillId="0" borderId="0" xfId="3" applyNumberFormat="1" applyFont="1" applyAlignment="1">
      <alignment wrapText="1"/>
    </xf>
    <xf numFmtId="164" fontId="1" fillId="0" borderId="0" xfId="0" applyNumberFormat="1" applyFont="1">
      <alignment wrapText="1"/>
    </xf>
    <xf numFmtId="9" fontId="1" fillId="0" borderId="0" xfId="3" applyFont="1" applyAlignment="1">
      <alignment horizontal="left" wrapText="1"/>
    </xf>
    <xf numFmtId="0" fontId="0" fillId="0" borderId="1" xfId="0" applyBorder="1">
      <alignment wrapText="1"/>
    </xf>
    <xf numFmtId="0" fontId="5" fillId="0" borderId="0" xfId="0" applyFont="1">
      <alignment wrapText="1"/>
    </xf>
    <xf numFmtId="0" fontId="5" fillId="0" borderId="1" xfId="0" applyFont="1" applyBorder="1">
      <alignment wrapText="1"/>
    </xf>
    <xf numFmtId="0" fontId="5" fillId="0" borderId="0" xfId="0" applyFont="1" applyAlignment="1">
      <alignment horizontal="left" indent="1"/>
    </xf>
    <xf numFmtId="0" fontId="5" fillId="0" borderId="2" xfId="0" applyFont="1" applyBorder="1" applyAlignment="1">
      <alignment horizontal="left" indent="1"/>
    </xf>
    <xf numFmtId="43" fontId="0" fillId="0" borderId="0" xfId="0" applyNumberFormat="1">
      <alignment wrapText="1"/>
    </xf>
    <xf numFmtId="0" fontId="1" fillId="0" borderId="0" xfId="0" quotePrefix="1" applyFont="1" applyAlignment="1"/>
    <xf numFmtId="0" fontId="8" fillId="0" borderId="0" xfId="0" applyFont="1" applyAlignment="1"/>
    <xf numFmtId="0" fontId="7" fillId="2" borderId="0" xfId="0" applyFont="1" applyFill="1" applyAlignment="1">
      <alignment horizontal="centerContinuous"/>
    </xf>
    <xf numFmtId="0" fontId="7" fillId="2" borderId="0" xfId="0" applyFont="1" applyFill="1" applyAlignment="1"/>
    <xf numFmtId="0" fontId="7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vertical="center"/>
    </xf>
    <xf numFmtId="9" fontId="7" fillId="2" borderId="0" xfId="3" applyFont="1" applyFill="1" applyAlignment="1">
      <alignment horizontal="center"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7" fillId="2" borderId="0" xfId="0" applyFont="1" applyFill="1" applyAlignment="1">
      <alignment horizontal="center" vertical="center"/>
    </xf>
    <xf numFmtId="166" fontId="10" fillId="2" borderId="0" xfId="0" applyNumberFormat="1" applyFont="1" applyFill="1" applyAlignment="1">
      <alignment horizontal="centerContinuous" vertical="center"/>
    </xf>
    <xf numFmtId="166" fontId="7" fillId="2" borderId="0" xfId="0" applyNumberFormat="1" applyFont="1" applyFill="1" applyAlignment="1">
      <alignment horizontal="center" vertical="center"/>
    </xf>
    <xf numFmtId="165" fontId="7" fillId="2" borderId="0" xfId="3" applyNumberFormat="1" applyFont="1" applyFill="1" applyAlignment="1">
      <alignment horizontal="right" vertic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/>
    <xf numFmtId="164" fontId="5" fillId="0" borderId="0" xfId="0" applyNumberFormat="1" applyFont="1">
      <alignment wrapText="1"/>
    </xf>
    <xf numFmtId="0" fontId="5" fillId="3" borderId="0" xfId="0" applyFont="1" applyFill="1" applyAlignment="1"/>
    <xf numFmtId="0" fontId="5" fillId="3" borderId="0" xfId="0" applyFont="1" applyFill="1" applyAlignment="1">
      <alignment horizontal="center" wrapText="1"/>
    </xf>
    <xf numFmtId="167" fontId="6" fillId="0" borderId="0" xfId="3" applyNumberFormat="1" applyFont="1" applyFill="1" applyAlignment="1">
      <alignment horizontal="right" vertical="center"/>
    </xf>
    <xf numFmtId="0" fontId="11" fillId="0" borderId="0" xfId="0" applyFont="1" applyAlignment="1"/>
    <xf numFmtId="0" fontId="5" fillId="0" borderId="0" xfId="0" applyFont="1" applyAlignment="1"/>
    <xf numFmtId="43" fontId="0" fillId="0" borderId="0" xfId="2" applyFont="1" applyAlignment="1"/>
    <xf numFmtId="43" fontId="0" fillId="0" borderId="0" xfId="0" applyNumberFormat="1" applyAlignment="1"/>
    <xf numFmtId="43" fontId="1" fillId="0" borderId="0" xfId="0" applyNumberFormat="1" applyFont="1" applyAlignment="1"/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</cellXfs>
  <cellStyles count="4">
    <cellStyle name="Comma" xfId="2" builtinId="3"/>
    <cellStyle name="Normal" xfId="0" builtinId="0"/>
    <cellStyle name="Percent" xfId="3" builtinId="5"/>
    <cellStyle name="Text UPPER lower" xfId="1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relativeIndent="255" justifyLastLine="0" shrinkToFit="0" readingOrder="0"/>
    </dxf>
    <dxf>
      <numFmt numFmtId="164" formatCode="_(* #,##0_);_(* \(#,##0\);_(* &quot;-&quot;??_);_(@_)"/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relativeIndent="255" justifyLastLine="0" shrinkToFit="0" readingOrder="0"/>
    </dxf>
    <dxf>
      <numFmt numFmtId="168" formatCode="m/d/yyyy"/>
      <alignment horizontal="general" vertical="bottom" textRotation="0" wrapText="0" indent="0" relativeIndent="255" justifyLastLine="0" shrinkToFit="0" readingOrder="0"/>
    </dxf>
    <dxf>
      <numFmt numFmtId="168" formatCode="m/d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13" formatCode="0%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0" formatCode="General"/>
      <alignment horizontal="general" vertical="bottom" textRotation="0" wrapText="0" indent="0" relativeIndent="255" justifyLastLine="0" shrinkToFit="0" readingOrder="0"/>
    </dxf>
    <dxf>
      <numFmt numFmtId="164" formatCode="_(* #,##0_);_(* \(#,##0\);_(* &quot;-&quot;??_);_(@_)"/>
      <alignment horizontal="general" vertical="bottom" textRotation="0" wrapText="0" indent="0" relativeIndent="255" justifyLastLine="0" shrinkToFit="0" readingOrder="0"/>
    </dxf>
    <dxf>
      <numFmt numFmtId="168" formatCode="m/d/yyyy"/>
      <alignment horizontal="general" vertical="bottom" textRotation="0" wrapText="0" indent="0" relativeIndent="255" justifyLastLine="0" shrinkToFit="0" readingOrder="0"/>
    </dxf>
    <dxf>
      <numFmt numFmtId="168" formatCode="m/d/yyyy"/>
      <alignment horizontal="general" vertical="bottom" textRotation="0" wrapText="0" indent="0" relativeIndent="255" justifyLastLine="0" shrinkToFit="0" readingOrder="0"/>
    </dxf>
    <dxf>
      <alignment horizontal="general" vertical="bottom" textRotation="0" wrapText="0" indent="0" relativeIndent="255" justifyLastLine="0" shrinkToFit="0" readingOrder="0"/>
    </dxf>
    <dxf>
      <numFmt numFmtId="164" formatCode="_(* #,##0_);_(* \(#,##0\);_(* &quot;-&quot;??_);_(@_)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164" formatCode="_(* #,##0_);_(* \(#,##0\);_(* &quot;-&quot;??_);_(@_)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numFmt numFmtId="164" formatCode="_(* #,##0_);_(* \(#,##0\);_(* &quot;-&quot;??_);_(@_)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  <dxf>
      <alignment wrapTex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[Excel_analysis_project1.xlsx]Pivot!PivotTable1</c:name>
    <c:fmtId val="0"/>
  </c:pivotSource>
  <c:chart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Pivot!$B$3:$B$4</c:f>
              <c:strCache>
                <c:ptCount val="1"/>
                <c:pt idx="0">
                  <c:v>NAM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Pivot!$B$5:$B$31</c:f>
              <c:numCache>
                <c:formatCode>_(* #,##0_);_(* \(#,##0\);_(* "-"??_);_(@_)</c:formatCode>
                <c:ptCount val="18"/>
                <c:pt idx="0">
                  <c:v>154091</c:v>
                </c:pt>
                <c:pt idx="1">
                  <c:v>163847</c:v>
                </c:pt>
                <c:pt idx="2">
                  <c:v>191481</c:v>
                </c:pt>
                <c:pt idx="3">
                  <c:v>219938</c:v>
                </c:pt>
                <c:pt idx="4">
                  <c:v>210161</c:v>
                </c:pt>
                <c:pt idx="5">
                  <c:v>146519</c:v>
                </c:pt>
                <c:pt idx="6">
                  <c:v>136903</c:v>
                </c:pt>
                <c:pt idx="7">
                  <c:v>108739</c:v>
                </c:pt>
                <c:pt idx="8">
                  <c:v>118052</c:v>
                </c:pt>
                <c:pt idx="9">
                  <c:v>127615</c:v>
                </c:pt>
                <c:pt idx="10">
                  <c:v>156729</c:v>
                </c:pt>
                <c:pt idx="11">
                  <c:v>147690</c:v>
                </c:pt>
                <c:pt idx="12">
                  <c:v>161306</c:v>
                </c:pt>
                <c:pt idx="13">
                  <c:v>167822</c:v>
                </c:pt>
                <c:pt idx="14">
                  <c:v>200891</c:v>
                </c:pt>
                <c:pt idx="15">
                  <c:v>228868</c:v>
                </c:pt>
                <c:pt idx="16">
                  <c:v>216709</c:v>
                </c:pt>
                <c:pt idx="17">
                  <c:v>150925</c:v>
                </c:pt>
              </c:numCache>
            </c:numRef>
          </c:val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EMEA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Pivot!$C$5:$C$31</c:f>
              <c:numCache>
                <c:formatCode>_(* #,##0_);_(* \(#,##0\);_(* "-"??_);_(@_)</c:formatCode>
                <c:ptCount val="18"/>
                <c:pt idx="0">
                  <c:v>42547</c:v>
                </c:pt>
                <c:pt idx="1">
                  <c:v>51679</c:v>
                </c:pt>
                <c:pt idx="2">
                  <c:v>53626</c:v>
                </c:pt>
                <c:pt idx="3">
                  <c:v>68283</c:v>
                </c:pt>
                <c:pt idx="4">
                  <c:v>59158</c:v>
                </c:pt>
                <c:pt idx="5">
                  <c:v>46125</c:v>
                </c:pt>
                <c:pt idx="6">
                  <c:v>37007</c:v>
                </c:pt>
                <c:pt idx="7">
                  <c:v>35063</c:v>
                </c:pt>
                <c:pt idx="8">
                  <c:v>31466</c:v>
                </c:pt>
                <c:pt idx="9">
                  <c:v>40590</c:v>
                </c:pt>
                <c:pt idx="10">
                  <c:v>42548</c:v>
                </c:pt>
                <c:pt idx="11">
                  <c:v>46126</c:v>
                </c:pt>
                <c:pt idx="12">
                  <c:v>43970</c:v>
                </c:pt>
                <c:pt idx="13">
                  <c:v>52546</c:v>
                </c:pt>
                <c:pt idx="14">
                  <c:v>53688</c:v>
                </c:pt>
                <c:pt idx="15">
                  <c:v>69515</c:v>
                </c:pt>
                <c:pt idx="16">
                  <c:v>59794</c:v>
                </c:pt>
                <c:pt idx="17">
                  <c:v>47029</c:v>
                </c:pt>
              </c:numCache>
            </c:numRef>
          </c:val>
        </c:ser>
        <c:ser>
          <c:idx val="2"/>
          <c:order val="2"/>
          <c:tx>
            <c:strRef>
              <c:f>Pivot!$D$3:$D$4</c:f>
              <c:strCache>
                <c:ptCount val="1"/>
                <c:pt idx="0">
                  <c:v>APAC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Pivot!$D$5:$D$31</c:f>
              <c:numCache>
                <c:formatCode>_(* #,##0_);_(* \(#,##0\);_(* "-"??_);_(@_)</c:formatCode>
                <c:ptCount val="18"/>
                <c:pt idx="0">
                  <c:v>28971</c:v>
                </c:pt>
                <c:pt idx="1">
                  <c:v>30054</c:v>
                </c:pt>
                <c:pt idx="2">
                  <c:v>36711</c:v>
                </c:pt>
                <c:pt idx="3">
                  <c:v>40578</c:v>
                </c:pt>
                <c:pt idx="4">
                  <c:v>40205</c:v>
                </c:pt>
                <c:pt idx="5">
                  <c:v>26555</c:v>
                </c:pt>
                <c:pt idx="6">
                  <c:v>26500</c:v>
                </c:pt>
                <c:pt idx="7">
                  <c:v>19734</c:v>
                </c:pt>
                <c:pt idx="8">
                  <c:v>22964</c:v>
                </c:pt>
                <c:pt idx="9">
                  <c:v>23286</c:v>
                </c:pt>
                <c:pt idx="10">
                  <c:v>30036</c:v>
                </c:pt>
                <c:pt idx="11">
                  <c:v>26822</c:v>
                </c:pt>
                <c:pt idx="12">
                  <c:v>31083</c:v>
                </c:pt>
                <c:pt idx="13">
                  <c:v>31261</c:v>
                </c:pt>
                <c:pt idx="14">
                  <c:v>37434</c:v>
                </c:pt>
                <c:pt idx="15">
                  <c:v>40800</c:v>
                </c:pt>
                <c:pt idx="16">
                  <c:v>41854</c:v>
                </c:pt>
                <c:pt idx="17">
                  <c:v>27157</c:v>
                </c:pt>
              </c:numCache>
            </c:numRef>
          </c:val>
        </c:ser>
        <c:ser>
          <c:idx val="3"/>
          <c:order val="3"/>
          <c:tx>
            <c:strRef>
              <c:f>Pivot!$E$3:$E$4</c:f>
              <c:strCache>
                <c:ptCount val="1"/>
                <c:pt idx="0">
                  <c:v>LATAM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Pivot!$A$5:$A$31</c:f>
              <c:multiLvlStrCache>
                <c:ptCount val="1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</c:lvl>
                <c:lvl>
                  <c:pt idx="0">
                    <c:v>Qtr1</c:v>
                  </c:pt>
                  <c:pt idx="3">
                    <c:v>Qtr2</c:v>
                  </c:pt>
                  <c:pt idx="6">
                    <c:v>Qtr3</c:v>
                  </c:pt>
                  <c:pt idx="9">
                    <c:v>Qtr4</c:v>
                  </c:pt>
                  <c:pt idx="12">
                    <c:v>Qtr1</c:v>
                  </c:pt>
                  <c:pt idx="15">
                    <c:v>Qtr2</c:v>
                  </c:pt>
                </c:lvl>
                <c:lvl>
                  <c:pt idx="0">
                    <c:v>2020</c:v>
                  </c:pt>
                  <c:pt idx="12">
                    <c:v>2021</c:v>
                  </c:pt>
                </c:lvl>
              </c:multiLvlStrCache>
            </c:multiLvlStrRef>
          </c:cat>
          <c:val>
            <c:numRef>
              <c:f>Pivot!$E$5:$E$31</c:f>
              <c:numCache>
                <c:formatCode>_(* #,##0_);_(* \(#,##0\);_(* "-"??_);_(@_)</c:formatCode>
                <c:ptCount val="18"/>
                <c:pt idx="0">
                  <c:v>19559</c:v>
                </c:pt>
                <c:pt idx="1">
                  <c:v>23950</c:v>
                </c:pt>
                <c:pt idx="2">
                  <c:v>25544</c:v>
                </c:pt>
                <c:pt idx="3">
                  <c:v>32491</c:v>
                </c:pt>
                <c:pt idx="4">
                  <c:v>28176</c:v>
                </c:pt>
                <c:pt idx="5">
                  <c:v>21951</c:v>
                </c:pt>
                <c:pt idx="6">
                  <c:v>17636</c:v>
                </c:pt>
                <c:pt idx="7">
                  <c:v>16681</c:v>
                </c:pt>
                <c:pt idx="8">
                  <c:v>16257</c:v>
                </c:pt>
                <c:pt idx="9">
                  <c:v>20236</c:v>
                </c:pt>
                <c:pt idx="10">
                  <c:v>21848</c:v>
                </c:pt>
                <c:pt idx="11">
                  <c:v>23037</c:v>
                </c:pt>
                <c:pt idx="12">
                  <c:v>22187</c:v>
                </c:pt>
                <c:pt idx="13">
                  <c:v>25785</c:v>
                </c:pt>
                <c:pt idx="14">
                  <c:v>27293</c:v>
                </c:pt>
                <c:pt idx="15">
                  <c:v>32779</c:v>
                </c:pt>
                <c:pt idx="16">
                  <c:v>27631</c:v>
                </c:pt>
                <c:pt idx="17">
                  <c:v>22221</c:v>
                </c:pt>
              </c:numCache>
            </c:numRef>
          </c:val>
        </c:ser>
        <c:dLbls/>
        <c:marker val="1"/>
        <c:axId val="123663488"/>
        <c:axId val="123665024"/>
      </c:lineChart>
      <c:catAx>
        <c:axId val="1236634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5024"/>
        <c:crosses val="autoZero"/>
        <c:auto val="1"/>
        <c:lblAlgn val="ctr"/>
        <c:lblOffset val="100"/>
      </c:catAx>
      <c:valAx>
        <c:axId val="12366502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6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0190496337211581"/>
          <c:y val="0.10106722196915469"/>
          <c:w val="0.54452775492615657"/>
          <c:h val="0.75378842107546473"/>
        </c:manualLayout>
      </c:layout>
      <c:doughnutChart>
        <c:varyColors val="1"/>
        <c:ser>
          <c:idx val="5"/>
          <c:order val="0"/>
          <c:tx>
            <c:strRef>
              <c:f>Summary!$H$22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Summary!$B$23:$B$26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Summary!$H$23:$H$26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</c:ser>
        <c:dLbls/>
        <c:firstSliceAng val="0"/>
        <c:holeSize val="45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Summary!$C$22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Summary!$C$23:$C$26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Summary!$D$22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Summary!$D$23:$D$26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576618</c:v>
                      </c:pt>
                      <c:pt idx="1">
                        <c:v>173566</c:v>
                      </c:pt>
                      <c:pt idx="2">
                        <c:v>107338</c:v>
                      </c:pt>
                      <c:pt idx="3">
                        <c:v>82618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Summary!$E$22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Summary!$E$23:$E$26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Summary!$F$22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Summary!$F$23:$F$26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Summary!$G$23:$G$26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8031855607102"/>
          <c:y val="0.279253251238332"/>
          <c:w val="0.24198346848434993"/>
          <c:h val="0.40431321084864391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22610577787365618"/>
          <c:y val="0.10436642788072543"/>
          <c:w val="0.54452775492615657"/>
          <c:h val="0.75378842107546473"/>
        </c:manualLayout>
      </c:layout>
      <c:doughnutChart>
        <c:varyColors val="1"/>
        <c:ser>
          <c:idx val="5"/>
          <c:order val="0"/>
          <c:tx>
            <c:strRef>
              <c:f>Summary!$H$31</c:f>
              <c:strCache>
                <c:ptCount val="1"/>
                <c:pt idx="0">
                  <c:v>Q2 2021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Summary!$B$32:$B$35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Summary!$H$32:$H$35</c:f>
              <c:numCache>
                <c:formatCode>_(* #,##0_);_(* \(#,##0\);_(* "-"??_);_(@_)</c:formatCode>
                <c:ptCount val="4"/>
                <c:pt idx="0">
                  <c:v>20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</c:numCache>
            </c:numRef>
          </c:val>
        </c:ser>
        <c:dLbls/>
        <c:firstSliceAng val="0"/>
        <c:holeSize val="45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Summary!$C$31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>
                      <c:ext uri="{02D57815-91ED-43cb-92C2-25804820EDAC}">
                        <c15:formulaRef>
                          <c15:sqref>Summary!$B$32:$B$35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Summary!$C$32:$C$35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18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Summary!$D$31</c15:sqref>
                        </c15:formulaRef>
                      </c:ext>
                    </c:extLst>
                    <c:strCache>
                      <c:ptCount val="1"/>
                      <c:pt idx="0">
                        <c:v>Q2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Summary!$B$32:$B$35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Summary!$D$32:$D$35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13</c:v>
                      </c:pt>
                      <c:pt idx="3">
                        <c:v>10</c:v>
                      </c:pt>
                    </c:numCache>
                  </c:numRef>
                </c:val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Summary!$E$31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Summary!$B$32:$B$35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Summary!$E$32:$E$35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19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Summary!$F$31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Summary!$B$32:$B$35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Summary!$F$32:$F$35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Summary!$G$31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:spPr>
                </c:dPt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Summary!$B$32:$B$35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Summary!$G$32:$G$35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20</c:v>
                      </c:pt>
                      <c:pt idx="1">
                        <c:v>8</c:v>
                      </c:pt>
                      <c:pt idx="2">
                        <c:v>14</c:v>
                      </c:pt>
                      <c:pt idx="3">
                        <c:v>11</c:v>
                      </c:pt>
                    </c:numCache>
                  </c:numRef>
                </c:val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plotVisOnly val="1"/>
    <c:dispBlanksAs val="zero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7618033678837439"/>
          <c:y val="3.1654262395282781E-3"/>
          <c:w val="0.63005511811023629"/>
          <c:h val="0.96313364649843836"/>
        </c:manualLayout>
      </c:layout>
      <c:barChart>
        <c:barDir val="bar"/>
        <c:grouping val="clustered"/>
        <c:ser>
          <c:idx val="1"/>
          <c:order val="0"/>
          <c:tx>
            <c:strRef>
              <c:f>Summary!$D$22</c:f>
              <c:strCache>
                <c:ptCount val="1"/>
                <c:pt idx="0">
                  <c:v>Q2 2020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dPt>
            <c:idx val="0"/>
            <c:spPr>
              <a:solidFill>
                <a:schemeClr val="tx2">
                  <a:lumMod val="20000"/>
                  <a:lumOff val="80000"/>
                </a:schemeClr>
              </a:solidFill>
              <a:ln>
                <a:noFill/>
              </a:ln>
              <a:effectLst/>
            </c:spPr>
          </c:dPt>
          <c:dPt>
            <c:idx val="1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Val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Val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Val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/>
              <c:numFmt formatCode="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Base"/>
              <c:showVal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Val val="1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Summary!$B$23:$B$26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Summary!$D$23:$D$26</c:f>
              <c:numCache>
                <c:formatCode>_(* #,##0_);_(* \(#,##0\);_(* "-"??_);_(@_)</c:formatCode>
                <c:ptCount val="4"/>
                <c:pt idx="0">
                  <c:v>576618</c:v>
                </c:pt>
                <c:pt idx="1">
                  <c:v>173566</c:v>
                </c:pt>
                <c:pt idx="2">
                  <c:v>107338</c:v>
                </c:pt>
                <c:pt idx="3">
                  <c:v>82618</c:v>
                </c:pt>
              </c:numCache>
            </c:numRef>
          </c:val>
        </c:ser>
        <c:ser>
          <c:idx val="5"/>
          <c:order val="1"/>
          <c:tx>
            <c:strRef>
              <c:f>Summary!$H$22</c:f>
              <c:strCache>
                <c:ptCount val="1"/>
                <c:pt idx="0">
                  <c:v>Q2 2021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dPt>
            <c:idx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2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3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numFmt formatCode="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Summary!$B$23:$B$26</c:f>
              <c:strCache>
                <c:ptCount val="4"/>
                <c:pt idx="0">
                  <c:v>NAM</c:v>
                </c:pt>
                <c:pt idx="1">
                  <c:v>EMEA</c:v>
                </c:pt>
                <c:pt idx="2">
                  <c:v>APAC</c:v>
                </c:pt>
                <c:pt idx="3">
                  <c:v>LATAM</c:v>
                </c:pt>
              </c:strCache>
            </c:strRef>
          </c:cat>
          <c:val>
            <c:numRef>
              <c:f>Summary!$H$23:$H$26</c:f>
              <c:numCache>
                <c:formatCode>_(* #,##0_);_(* \(#,##0\);_(* "-"??_);_(@_)</c:formatCode>
                <c:ptCount val="4"/>
                <c:pt idx="0">
                  <c:v>596502</c:v>
                </c:pt>
                <c:pt idx="1">
                  <c:v>176338</c:v>
                </c:pt>
                <c:pt idx="2">
                  <c:v>109811</c:v>
                </c:pt>
                <c:pt idx="3">
                  <c:v>82631</c:v>
                </c:pt>
              </c:numCache>
            </c:numRef>
          </c:val>
        </c:ser>
        <c:dLbls/>
        <c:gapWidth val="128"/>
        <c:axId val="125345152"/>
        <c:axId val="12536742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Summary!$C$22</c15:sqref>
                        </c15:formulaRef>
                      </c:ext>
                    </c:extLst>
                    <c:strCache>
                      <c:ptCount val="1"/>
                      <c:pt idx="0">
                        <c:v>Q1 2020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Summary!$C$23:$C$26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509419</c:v>
                      </c:pt>
                      <c:pt idx="1">
                        <c:v>147852</c:v>
                      </c:pt>
                      <c:pt idx="2">
                        <c:v>95736</c:v>
                      </c:pt>
                      <c:pt idx="3">
                        <c:v>69053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Summary!$E$22</c15:sqref>
                        </c15:formulaRef>
                      </c:ext>
                    </c:extLst>
                    <c:strCache>
                      <c:ptCount val="1"/>
                      <c:pt idx="0">
                        <c:v>Q3 2020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Summary!$E$23:$E$26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363694</c:v>
                      </c:pt>
                      <c:pt idx="1">
                        <c:v>103536</c:v>
                      </c:pt>
                      <c:pt idx="2">
                        <c:v>69198</c:v>
                      </c:pt>
                      <c:pt idx="3">
                        <c:v>50574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Summary!$F$22</c15:sqref>
                        </c15:formulaRef>
                      </c:ext>
                    </c:extLst>
                    <c:strCache>
                      <c:ptCount val="1"/>
                      <c:pt idx="0">
                        <c:v>Q4 2020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Summary!$F$23:$F$26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432034</c:v>
                      </c:pt>
                      <c:pt idx="1">
                        <c:v>129264</c:v>
                      </c:pt>
                      <c:pt idx="2">
                        <c:v>80144</c:v>
                      </c:pt>
                      <c:pt idx="3">
                        <c:v>65121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Summary!$G$22</c15:sqref>
                        </c15:formulaRef>
                      </c:ext>
                    </c:extLst>
                    <c:strCache>
                      <c:ptCount val="1"/>
                      <c:pt idx="0">
                        <c:v>Q1 2021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Summary!$B$23:$B$26</c15:sqref>
                        </c15:formulaRef>
                      </c:ext>
                    </c:extLst>
                    <c:strCache>
                      <c:ptCount val="4"/>
                      <c:pt idx="0">
                        <c:v>NAM</c:v>
                      </c:pt>
                      <c:pt idx="1">
                        <c:v>EMEA</c:v>
                      </c:pt>
                      <c:pt idx="2">
                        <c:v>APAC</c:v>
                      </c:pt>
                      <c:pt idx="3">
                        <c:v>LATAM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Summary!$G$23:$G$26</c15:sqref>
                        </c15:formulaRef>
                      </c:ext>
                    </c:extLst>
                    <c:numCache>
                      <c:formatCode>_(* #,##0_);_(* \(#,##0\);_(* "-"??_);_(@_)</c:formatCode>
                      <c:ptCount val="4"/>
                      <c:pt idx="0">
                        <c:v>530019</c:v>
                      </c:pt>
                      <c:pt idx="1">
                        <c:v>150204</c:v>
                      </c:pt>
                      <c:pt idx="2">
                        <c:v>99778</c:v>
                      </c:pt>
                      <c:pt idx="3">
                        <c:v>75265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125345152"/>
        <c:scaling>
          <c:orientation val="maxMin"/>
        </c:scaling>
        <c:axPos val="l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67424"/>
        <c:crosses val="autoZero"/>
        <c:auto val="1"/>
        <c:lblAlgn val="ctr"/>
        <c:lblOffset val="100"/>
      </c:catAx>
      <c:valAx>
        <c:axId val="125367424"/>
        <c:scaling>
          <c:orientation val="minMax"/>
        </c:scaling>
        <c:delete val="1"/>
        <c:axPos val="t"/>
        <c:numFmt formatCode="_(* #,##0_);_(* \(#,##0\);_(* &quot;-&quot;??_);_(@_)" sourceLinked="1"/>
        <c:majorTickMark val="none"/>
        <c:tickLblPos val="nextTo"/>
        <c:crossAx val="12534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0339829396325471"/>
          <c:y val="6.2211568358540949E-2"/>
          <c:w val="0.13986944388437197"/>
          <c:h val="0.14814468382666945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</xdr:row>
      <xdr:rowOff>66675</xdr:rowOff>
    </xdr:from>
    <xdr:to>
      <xdr:col>16</xdr:col>
      <xdr:colOff>390525</xdr:colOff>
      <xdr:row>28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8</xdr:row>
      <xdr:rowOff>9525</xdr:rowOff>
    </xdr:from>
    <xdr:to>
      <xdr:col>5</xdr:col>
      <xdr:colOff>0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647700</xdr:colOff>
      <xdr:row>8</xdr:row>
      <xdr:rowOff>9525</xdr:rowOff>
    </xdr:from>
    <xdr:to>
      <xdr:col>10</xdr:col>
      <xdr:colOff>133350</xdr:colOff>
      <xdr:row>21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585786</xdr:colOff>
      <xdr:row>3</xdr:row>
      <xdr:rowOff>123825</xdr:rowOff>
    </xdr:from>
    <xdr:to>
      <xdr:col>17</xdr:col>
      <xdr:colOff>419100</xdr:colOff>
      <xdr:row>19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ki" refreshedDate="44682.536035069446" createdVersion="5" refreshedVersion="5" minRefreshableVersion="3" recordCount="907">
  <cacheSource type="worksheet">
    <worksheetSource name="VolumeByClient"/>
  </cacheSource>
  <cacheFields count="11">
    <cacheField name="CLID" numFmtId="14">
      <sharedItems count="53">
        <s v="CL11420"/>
        <s v="CL13213"/>
        <s v="CL13257"/>
        <s v="CL17270"/>
        <s v="CL22140"/>
        <s v="CL22675"/>
        <s v="CL23634"/>
        <s v="CL24510"/>
        <s v="CL28683"/>
        <s v="CL29380"/>
        <s v="CL31601"/>
        <s v="CL33189"/>
        <s v="CL35993"/>
        <s v="CL36191"/>
        <s v="CL37714"/>
        <s v="CL37879"/>
        <s v="CL38496"/>
        <s v="CL43946"/>
        <s v="CL44634"/>
        <s v="CL46663"/>
        <s v="CL49900"/>
        <s v="CL49960"/>
        <s v="CL50297"/>
        <s v="CL50651"/>
        <s v="CL52426"/>
        <s v="CL55399"/>
        <s v="CL57593"/>
        <s v="CL60563"/>
        <s v="CL61534"/>
        <s v="CL64939"/>
        <s v="CL67438"/>
        <s v="CL69323"/>
        <s v="CL71409"/>
        <s v="CL75274"/>
        <s v="CL75562"/>
        <s v="CL79103"/>
        <s v="CL79204"/>
        <s v="CL81431"/>
        <s v="CL82440"/>
        <s v="CL83029"/>
        <s v="CL83083"/>
        <s v="CL85641"/>
        <s v="CL87149"/>
        <s v="CL87299"/>
        <s v="CL90358"/>
        <s v="CL92654"/>
        <s v="CL94846"/>
        <s v="CL95487"/>
        <s v="CL96487"/>
        <s v="CL96680"/>
        <s v="CL97995"/>
        <s v="CL99496"/>
        <s v="CL99768"/>
      </sharedItems>
    </cacheField>
    <cacheField name="Date" numFmtId="14">
      <sharedItems containsSemiMixedTypes="0" containsNonDate="0" containsDate="1" containsString="0" minDate="2020-01-31T00:00:00" maxDate="2021-07-01T00:00:00" count="18"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6-30T00:00:00"/>
        <d v="2021-05-31T00:00:00"/>
        <d v="2021-04-30T00:00:00"/>
        <d v="2021-03-31T00:00:00"/>
        <d v="2021-02-28T00:00:00"/>
        <d v="2021-01-31T00:00:00"/>
        <d v="2020-01-31T00:00:00"/>
        <d v="2020-02-29T00:00:00"/>
      </sharedItems>
      <fieldGroup par="10" base="1">
        <rangePr groupBy="months" startDate="2020-01-31T00:00:00" endDate="2021-07-01T00:00:00"/>
        <groupItems count="14">
          <s v="&lt;1/31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1"/>
        </groupItems>
      </fieldGroup>
    </cacheField>
    <cacheField name="Vol" numFmtId="164">
      <sharedItems containsSemiMixedTypes="0" containsString="0" containsNumber="1" containsInteger="1" minValue="26" maxValue="41598"/>
    </cacheField>
    <cacheField name="LEN" numFmtId="0">
      <sharedItems containsSemiMixedTypes="0" containsString="0" containsNumber="1" containsInteger="1" minValue="7" maxValue="7"/>
    </cacheField>
    <cacheField name="Xlookup Region ID" numFmtId="0">
      <sharedItems/>
    </cacheField>
    <cacheField name="Index Match Region ID" numFmtId="9">
      <sharedItems/>
    </cacheField>
    <cacheField name="Region" numFmtId="0">
      <sharedItems count="4">
        <s v="LATAM"/>
        <s v="NAM"/>
        <s v="EMEA"/>
        <s v="APAC"/>
      </sharedItems>
    </cacheField>
    <cacheField name="Quarter" numFmtId="0">
      <sharedItems/>
    </cacheField>
    <cacheField name="Quarter by Vlookup" numFmtId="0">
      <sharedItems/>
    </cacheField>
    <cacheField name="Quarters" numFmtId="0" databaseField="0">
      <fieldGroup base="1">
        <rangePr groupBy="quarters" startDate="2020-01-31T00:00:00" endDate="2021-07-01T00:00:00"/>
        <groupItems count="6">
          <s v="&lt;1/31/2020"/>
          <s v="Qtr1"/>
          <s v="Qtr2"/>
          <s v="Qtr3"/>
          <s v="Qtr4"/>
          <s v="&gt;7/1/2021"/>
        </groupItems>
      </fieldGroup>
    </cacheField>
    <cacheField name="Years" numFmtId="0" databaseField="0">
      <fieldGroup base="1">
        <rangePr groupBy="years" startDate="2020-01-31T00:00:00" endDate="2021-07-01T00:00:00"/>
        <groupItems count="4">
          <s v="&lt;1/31/2020"/>
          <s v="2020"/>
          <s v="2021"/>
          <s v="&gt;7/1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7">
  <r>
    <x v="0"/>
    <x v="0"/>
    <n v="884"/>
    <n v="7"/>
    <s v="GEO1004"/>
    <s v="GEO1004"/>
    <x v="0"/>
    <s v="Q1 2020"/>
    <s v="Q1 2020"/>
  </r>
  <r>
    <x v="0"/>
    <x v="1"/>
    <n v="886"/>
    <n v="7"/>
    <s v="GEO1004"/>
    <s v="GEO1004"/>
    <x v="0"/>
    <s v="Q2 2020"/>
    <s v="Q2 2020"/>
  </r>
  <r>
    <x v="0"/>
    <x v="2"/>
    <n v="968"/>
    <n v="7"/>
    <s v="GEO1004"/>
    <s v="GEO1004"/>
    <x v="0"/>
    <s v="Q2 2020"/>
    <s v="Q2 2020"/>
  </r>
  <r>
    <x v="0"/>
    <x v="3"/>
    <n v="564"/>
    <n v="7"/>
    <s v="GEO1004"/>
    <s v="GEO1004"/>
    <x v="0"/>
    <s v="Q2 2020"/>
    <s v="Q2 2020"/>
  </r>
  <r>
    <x v="0"/>
    <x v="4"/>
    <n v="648"/>
    <n v="7"/>
    <s v="GEO1004"/>
    <s v="GEO1004"/>
    <x v="0"/>
    <s v="Q3 2020"/>
    <s v="Q3 2020"/>
  </r>
  <r>
    <x v="0"/>
    <x v="5"/>
    <n v="406"/>
    <n v="7"/>
    <s v="GEO1004"/>
    <s v="GEO1004"/>
    <x v="0"/>
    <s v="Q3 2020"/>
    <s v="Q3 2020"/>
  </r>
  <r>
    <x v="0"/>
    <x v="6"/>
    <n v="569"/>
    <n v="7"/>
    <s v="GEO1004"/>
    <s v="GEO1004"/>
    <x v="0"/>
    <s v="Q3 2020"/>
    <s v="Q3 2020"/>
  </r>
  <r>
    <x v="0"/>
    <x v="7"/>
    <n v="487"/>
    <n v="7"/>
    <s v="GEO1004"/>
    <s v="GEO1004"/>
    <x v="0"/>
    <s v="Q4 2020"/>
    <s v="Q4 2020"/>
  </r>
  <r>
    <x v="0"/>
    <x v="8"/>
    <n v="729"/>
    <n v="7"/>
    <s v="GEO1004"/>
    <s v="GEO1004"/>
    <x v="0"/>
    <s v="Q4 2020"/>
    <s v="Q4 2020"/>
  </r>
  <r>
    <x v="0"/>
    <x v="9"/>
    <n v="565"/>
    <n v="7"/>
    <s v="GEO1004"/>
    <s v="GEO1004"/>
    <x v="0"/>
    <s v="Q4 2020"/>
    <s v="Q4 2020"/>
  </r>
  <r>
    <x v="0"/>
    <x v="10"/>
    <n v="561"/>
    <n v="7"/>
    <s v="GEO1004"/>
    <s v="GEO1004"/>
    <x v="0"/>
    <s v="Q2 2021"/>
    <s v="Q2 2021"/>
  </r>
  <r>
    <x v="0"/>
    <x v="11"/>
    <n v="1014"/>
    <n v="7"/>
    <s v="GEO1004"/>
    <s v="GEO1004"/>
    <x v="0"/>
    <s v="Q2 2021"/>
    <s v="Q2 2021"/>
  </r>
  <r>
    <x v="0"/>
    <x v="12"/>
    <n v="878"/>
    <n v="7"/>
    <s v="GEO1004"/>
    <s v="GEO1004"/>
    <x v="0"/>
    <s v="Q2 2021"/>
    <s v="Q2 2021"/>
  </r>
  <r>
    <x v="0"/>
    <x v="13"/>
    <n v="922"/>
    <n v="7"/>
    <s v="GEO1004"/>
    <s v="GEO1004"/>
    <x v="0"/>
    <s v="Q1 2021"/>
    <s v="Q1 2021"/>
  </r>
  <r>
    <x v="0"/>
    <x v="14"/>
    <n v="668"/>
    <n v="7"/>
    <s v="GEO1004"/>
    <s v="GEO1004"/>
    <x v="0"/>
    <s v="Q1 2021"/>
    <s v="Q1 2021"/>
  </r>
  <r>
    <x v="0"/>
    <x v="15"/>
    <n v="725"/>
    <n v="7"/>
    <s v="GEO1004"/>
    <s v="GEO1004"/>
    <x v="0"/>
    <s v="Q1 2021"/>
    <s v="Q1 2021"/>
  </r>
  <r>
    <x v="1"/>
    <x v="16"/>
    <n v="1194"/>
    <n v="7"/>
    <s v="GEO1001"/>
    <s v="GEO1001"/>
    <x v="1"/>
    <s v="Q1 2020"/>
    <s v="Q1 2020"/>
  </r>
  <r>
    <x v="1"/>
    <x v="17"/>
    <n v="942"/>
    <n v="7"/>
    <s v="GEO1001"/>
    <s v="GEO1001"/>
    <x v="1"/>
    <s v="Q1 2020"/>
    <s v="Q1 2020"/>
  </r>
  <r>
    <x v="1"/>
    <x v="0"/>
    <n v="1448"/>
    <n v="7"/>
    <s v="GEO1001"/>
    <s v="GEO1001"/>
    <x v="1"/>
    <s v="Q1 2020"/>
    <s v="Q1 2020"/>
  </r>
  <r>
    <x v="1"/>
    <x v="1"/>
    <n v="1323"/>
    <n v="7"/>
    <s v="GEO1001"/>
    <s v="GEO1001"/>
    <x v="1"/>
    <s v="Q2 2020"/>
    <s v="Q2 2020"/>
  </r>
  <r>
    <x v="1"/>
    <x v="2"/>
    <n v="1573"/>
    <n v="7"/>
    <s v="GEO1001"/>
    <s v="GEO1001"/>
    <x v="1"/>
    <s v="Q2 2020"/>
    <s v="Q2 2020"/>
  </r>
  <r>
    <x v="1"/>
    <x v="3"/>
    <n v="820"/>
    <n v="7"/>
    <s v="GEO1001"/>
    <s v="GEO1001"/>
    <x v="1"/>
    <s v="Q2 2020"/>
    <s v="Q2 2020"/>
  </r>
  <r>
    <x v="1"/>
    <x v="4"/>
    <n v="1069"/>
    <n v="7"/>
    <s v="GEO1001"/>
    <s v="GEO1001"/>
    <x v="1"/>
    <s v="Q3 2020"/>
    <s v="Q3 2020"/>
  </r>
  <r>
    <x v="1"/>
    <x v="5"/>
    <n v="571"/>
    <n v="7"/>
    <s v="GEO1001"/>
    <s v="GEO1001"/>
    <x v="1"/>
    <s v="Q3 2020"/>
    <s v="Q3 2020"/>
  </r>
  <r>
    <x v="1"/>
    <x v="6"/>
    <n v="947"/>
    <n v="7"/>
    <s v="GEO1001"/>
    <s v="GEO1001"/>
    <x v="1"/>
    <s v="Q3 2020"/>
    <s v="Q3 2020"/>
  </r>
  <r>
    <x v="1"/>
    <x v="7"/>
    <n v="694"/>
    <n v="7"/>
    <s v="GEO1001"/>
    <s v="GEO1001"/>
    <x v="1"/>
    <s v="Q4 2020"/>
    <s v="Q4 2020"/>
  </r>
  <r>
    <x v="1"/>
    <x v="8"/>
    <n v="1197"/>
    <n v="7"/>
    <s v="GEO1001"/>
    <s v="GEO1001"/>
    <x v="1"/>
    <s v="Q4 2020"/>
    <s v="Q4 2020"/>
  </r>
  <r>
    <x v="1"/>
    <x v="9"/>
    <n v="822"/>
    <n v="7"/>
    <s v="GEO1001"/>
    <s v="GEO1001"/>
    <x v="1"/>
    <s v="Q4 2020"/>
    <s v="Q4 2020"/>
  </r>
  <r>
    <x v="1"/>
    <x v="10"/>
    <n v="846"/>
    <n v="7"/>
    <s v="GEO1001"/>
    <s v="GEO1001"/>
    <x v="1"/>
    <s v="Q2 2021"/>
    <s v="Q2 2021"/>
  </r>
  <r>
    <x v="1"/>
    <x v="11"/>
    <n v="1553"/>
    <n v="7"/>
    <s v="GEO1001"/>
    <s v="GEO1001"/>
    <x v="1"/>
    <s v="Q2 2021"/>
    <s v="Q2 2021"/>
  </r>
  <r>
    <x v="1"/>
    <x v="12"/>
    <n v="1344"/>
    <n v="7"/>
    <s v="GEO1001"/>
    <s v="GEO1001"/>
    <x v="1"/>
    <s v="Q2 2021"/>
    <s v="Q2 2021"/>
  </r>
  <r>
    <x v="1"/>
    <x v="13"/>
    <n v="1436"/>
    <n v="7"/>
    <s v="GEO1001"/>
    <s v="GEO1001"/>
    <x v="1"/>
    <s v="Q1 2021"/>
    <s v="Q1 2021"/>
  </r>
  <r>
    <x v="1"/>
    <x v="14"/>
    <n v="970"/>
    <n v="7"/>
    <s v="GEO1001"/>
    <s v="GEO1001"/>
    <x v="1"/>
    <s v="Q1 2021"/>
    <s v="Q1 2021"/>
  </r>
  <r>
    <x v="1"/>
    <x v="15"/>
    <n v="1207"/>
    <n v="7"/>
    <s v="GEO1001"/>
    <s v="GEO1001"/>
    <x v="1"/>
    <s v="Q1 2021"/>
    <s v="Q1 2021"/>
  </r>
  <r>
    <x v="2"/>
    <x v="16"/>
    <n v="532"/>
    <n v="7"/>
    <s v="GEO1003"/>
    <s v="GEO1003"/>
    <x v="2"/>
    <s v="Q1 2020"/>
    <s v="Q1 2020"/>
  </r>
  <r>
    <x v="2"/>
    <x v="17"/>
    <n v="760"/>
    <n v="7"/>
    <s v="GEO1003"/>
    <s v="GEO1003"/>
    <x v="2"/>
    <s v="Q1 2020"/>
    <s v="Q1 2020"/>
  </r>
  <r>
    <x v="2"/>
    <x v="0"/>
    <n v="682"/>
    <n v="7"/>
    <s v="GEO1003"/>
    <s v="GEO1003"/>
    <x v="2"/>
    <s v="Q1 2020"/>
    <s v="Q1 2020"/>
  </r>
  <r>
    <x v="2"/>
    <x v="1"/>
    <n v="984"/>
    <n v="7"/>
    <s v="GEO1003"/>
    <s v="GEO1003"/>
    <x v="2"/>
    <s v="Q2 2020"/>
    <s v="Q2 2020"/>
  </r>
  <r>
    <x v="2"/>
    <x v="2"/>
    <n v="760"/>
    <n v="7"/>
    <s v="GEO1003"/>
    <s v="GEO1003"/>
    <x v="2"/>
    <s v="Q2 2020"/>
    <s v="Q2 2020"/>
  </r>
  <r>
    <x v="2"/>
    <x v="3"/>
    <n v="681"/>
    <n v="7"/>
    <s v="GEO1003"/>
    <s v="GEO1003"/>
    <x v="2"/>
    <s v="Q2 2020"/>
    <s v="Q2 2020"/>
  </r>
  <r>
    <x v="2"/>
    <x v="4"/>
    <n v="457"/>
    <n v="7"/>
    <s v="GEO1003"/>
    <s v="GEO1003"/>
    <x v="2"/>
    <s v="Q3 2020"/>
    <s v="Q3 2020"/>
  </r>
  <r>
    <x v="2"/>
    <x v="5"/>
    <n v="528"/>
    <n v="7"/>
    <s v="GEO1003"/>
    <s v="GEO1003"/>
    <x v="2"/>
    <s v="Q3 2020"/>
    <s v="Q3 2020"/>
  </r>
  <r>
    <x v="2"/>
    <x v="6"/>
    <n v="377"/>
    <n v="7"/>
    <s v="GEO1003"/>
    <s v="GEO1003"/>
    <x v="2"/>
    <s v="Q3 2020"/>
    <s v="Q3 2020"/>
  </r>
  <r>
    <x v="2"/>
    <x v="7"/>
    <n v="606"/>
    <n v="7"/>
    <s v="GEO1003"/>
    <s v="GEO1003"/>
    <x v="2"/>
    <s v="Q4 2020"/>
    <s v="Q4 2020"/>
  </r>
  <r>
    <x v="2"/>
    <x v="8"/>
    <n v="534"/>
    <n v="7"/>
    <s v="GEO1003"/>
    <s v="GEO1003"/>
    <x v="2"/>
    <s v="Q4 2020"/>
    <s v="Q4 2020"/>
  </r>
  <r>
    <x v="2"/>
    <x v="9"/>
    <n v="681"/>
    <n v="7"/>
    <s v="GEO1003"/>
    <s v="GEO1003"/>
    <x v="2"/>
    <s v="Q4 2020"/>
    <s v="Q4 2020"/>
  </r>
  <r>
    <x v="2"/>
    <x v="11"/>
    <n v="764"/>
    <n v="7"/>
    <s v="GEO1003"/>
    <s v="GEO1003"/>
    <x v="2"/>
    <s v="Q2 2021"/>
    <s v="Q2 2021"/>
  </r>
  <r>
    <x v="2"/>
    <x v="12"/>
    <n v="973"/>
    <n v="7"/>
    <s v="GEO1003"/>
    <s v="GEO1003"/>
    <x v="2"/>
    <s v="Q2 2021"/>
    <s v="Q2 2021"/>
  </r>
  <r>
    <x v="2"/>
    <x v="13"/>
    <n v="688"/>
    <n v="7"/>
    <s v="GEO1003"/>
    <s v="GEO1003"/>
    <x v="2"/>
    <s v="Q1 2021"/>
    <s v="Q1 2021"/>
  </r>
  <r>
    <x v="2"/>
    <x v="14"/>
    <n v="750"/>
    <n v="7"/>
    <s v="GEO1003"/>
    <s v="GEO1003"/>
    <x v="2"/>
    <s v="Q1 2021"/>
    <s v="Q1 2021"/>
  </r>
  <r>
    <x v="2"/>
    <x v="15"/>
    <n v="554"/>
    <n v="7"/>
    <s v="GEO1003"/>
    <s v="GEO1003"/>
    <x v="2"/>
    <s v="Q1 2021"/>
    <s v="Q1 2021"/>
  </r>
  <r>
    <x v="3"/>
    <x v="3"/>
    <n v="1342"/>
    <n v="7"/>
    <s v="GEO1001"/>
    <s v="GEO1001"/>
    <x v="1"/>
    <s v="Q2 2020"/>
    <s v="Q2 2020"/>
  </r>
  <r>
    <x v="3"/>
    <x v="4"/>
    <n v="1526"/>
    <n v="7"/>
    <s v="GEO1001"/>
    <s v="GEO1001"/>
    <x v="1"/>
    <s v="Q3 2020"/>
    <s v="Q3 2020"/>
  </r>
  <r>
    <x v="3"/>
    <x v="5"/>
    <n v="958"/>
    <n v="7"/>
    <s v="GEO1001"/>
    <s v="GEO1001"/>
    <x v="1"/>
    <s v="Q3 2020"/>
    <s v="Q3 2020"/>
  </r>
  <r>
    <x v="3"/>
    <x v="6"/>
    <n v="1340"/>
    <n v="7"/>
    <s v="GEO1001"/>
    <s v="GEO1001"/>
    <x v="1"/>
    <s v="Q3 2020"/>
    <s v="Q3 2020"/>
  </r>
  <r>
    <x v="3"/>
    <x v="7"/>
    <n v="1150"/>
    <n v="7"/>
    <s v="GEO1001"/>
    <s v="GEO1001"/>
    <x v="1"/>
    <s v="Q4 2020"/>
    <s v="Q4 2020"/>
  </r>
  <r>
    <x v="3"/>
    <x v="8"/>
    <n v="1721"/>
    <n v="7"/>
    <s v="GEO1001"/>
    <s v="GEO1001"/>
    <x v="1"/>
    <s v="Q4 2020"/>
    <s v="Q4 2020"/>
  </r>
  <r>
    <x v="3"/>
    <x v="9"/>
    <n v="1342"/>
    <n v="7"/>
    <s v="GEO1001"/>
    <s v="GEO1001"/>
    <x v="1"/>
    <s v="Q4 2020"/>
    <s v="Q4 2020"/>
  </r>
  <r>
    <x v="3"/>
    <x v="10"/>
    <n v="1325"/>
    <n v="7"/>
    <s v="GEO1001"/>
    <s v="GEO1001"/>
    <x v="1"/>
    <s v="Q2 2021"/>
    <s v="Q2 2021"/>
  </r>
  <r>
    <x v="3"/>
    <x v="11"/>
    <n v="2403"/>
    <n v="7"/>
    <s v="GEO1001"/>
    <s v="GEO1001"/>
    <x v="1"/>
    <s v="Q2 2021"/>
    <s v="Q2 2021"/>
  </r>
  <r>
    <x v="3"/>
    <x v="12"/>
    <n v="2089"/>
    <n v="7"/>
    <s v="GEO1001"/>
    <s v="GEO1001"/>
    <x v="1"/>
    <s v="Q2 2021"/>
    <s v="Q2 2021"/>
  </r>
  <r>
    <x v="3"/>
    <x v="13"/>
    <n v="2185"/>
    <n v="7"/>
    <s v="GEO1001"/>
    <s v="GEO1001"/>
    <x v="1"/>
    <s v="Q1 2021"/>
    <s v="Q1 2021"/>
  </r>
  <r>
    <x v="3"/>
    <x v="14"/>
    <n v="1542"/>
    <n v="7"/>
    <s v="GEO1001"/>
    <s v="GEO1001"/>
    <x v="1"/>
    <s v="Q1 2021"/>
    <s v="Q1 2021"/>
  </r>
  <r>
    <x v="3"/>
    <x v="15"/>
    <n v="1804"/>
    <n v="7"/>
    <s v="GEO1001"/>
    <s v="GEO1001"/>
    <x v="1"/>
    <s v="Q1 2021"/>
    <s v="Q1 2021"/>
  </r>
  <r>
    <x v="4"/>
    <x v="16"/>
    <n v="12887"/>
    <n v="7"/>
    <s v="GEO1001"/>
    <s v="GEO1001"/>
    <x v="1"/>
    <s v="Q1 2020"/>
    <s v="Q1 2020"/>
  </r>
  <r>
    <x v="4"/>
    <x v="17"/>
    <n v="18411"/>
    <n v="7"/>
    <s v="GEO1001"/>
    <s v="GEO1001"/>
    <x v="1"/>
    <s v="Q1 2020"/>
    <s v="Q1 2020"/>
  </r>
  <r>
    <x v="4"/>
    <x v="0"/>
    <n v="16571"/>
    <n v="7"/>
    <s v="GEO1001"/>
    <s v="GEO1001"/>
    <x v="1"/>
    <s v="Q1 2020"/>
    <s v="Q1 2020"/>
  </r>
  <r>
    <x v="4"/>
    <x v="1"/>
    <n v="23929"/>
    <n v="7"/>
    <s v="GEO1001"/>
    <s v="GEO1001"/>
    <x v="1"/>
    <s v="Q2 2020"/>
    <s v="Q2 2020"/>
  </r>
  <r>
    <x v="4"/>
    <x v="2"/>
    <n v="18409"/>
    <n v="7"/>
    <s v="GEO1001"/>
    <s v="GEO1001"/>
    <x v="1"/>
    <s v="Q2 2020"/>
    <s v="Q2 2020"/>
  </r>
  <r>
    <x v="4"/>
    <x v="3"/>
    <n v="16572"/>
    <n v="7"/>
    <s v="GEO1001"/>
    <s v="GEO1001"/>
    <x v="1"/>
    <s v="Q2 2020"/>
    <s v="Q2 2020"/>
  </r>
  <r>
    <x v="4"/>
    <x v="4"/>
    <n v="11044"/>
    <n v="7"/>
    <s v="GEO1001"/>
    <s v="GEO1001"/>
    <x v="1"/>
    <s v="Q3 2020"/>
    <s v="Q3 2020"/>
  </r>
  <r>
    <x v="4"/>
    <x v="5"/>
    <n v="12885"/>
    <n v="7"/>
    <s v="GEO1001"/>
    <s v="GEO1001"/>
    <x v="1"/>
    <s v="Q3 2020"/>
    <s v="Q3 2020"/>
  </r>
  <r>
    <x v="4"/>
    <x v="6"/>
    <n v="9208"/>
    <n v="7"/>
    <s v="GEO1001"/>
    <s v="GEO1001"/>
    <x v="1"/>
    <s v="Q3 2020"/>
    <s v="Q3 2020"/>
  </r>
  <r>
    <x v="4"/>
    <x v="7"/>
    <n v="14725"/>
    <n v="7"/>
    <s v="GEO1001"/>
    <s v="GEO1001"/>
    <x v="1"/>
    <s v="Q4 2020"/>
    <s v="Q4 2020"/>
  </r>
  <r>
    <x v="4"/>
    <x v="8"/>
    <n v="12888"/>
    <n v="7"/>
    <s v="GEO1001"/>
    <s v="GEO1001"/>
    <x v="1"/>
    <s v="Q4 2020"/>
    <s v="Q4 2020"/>
  </r>
  <r>
    <x v="4"/>
    <x v="9"/>
    <n v="16571"/>
    <n v="7"/>
    <s v="GEO1001"/>
    <s v="GEO1001"/>
    <x v="1"/>
    <s v="Q4 2020"/>
    <s v="Q4 2020"/>
  </r>
  <r>
    <x v="4"/>
    <x v="10"/>
    <n v="17235"/>
    <n v="7"/>
    <s v="GEO1001"/>
    <s v="GEO1001"/>
    <x v="1"/>
    <s v="Q2 2021"/>
    <s v="Q2 2021"/>
  </r>
  <r>
    <x v="4"/>
    <x v="11"/>
    <n v="19146"/>
    <n v="7"/>
    <s v="GEO1001"/>
    <s v="GEO1001"/>
    <x v="1"/>
    <s v="Q2 2021"/>
    <s v="Q2 2021"/>
  </r>
  <r>
    <x v="4"/>
    <x v="12"/>
    <n v="23690"/>
    <n v="7"/>
    <s v="GEO1001"/>
    <s v="GEO1001"/>
    <x v="1"/>
    <s v="Q2 2021"/>
    <s v="Q2 2021"/>
  </r>
  <r>
    <x v="4"/>
    <x v="13"/>
    <n v="17229"/>
    <n v="7"/>
    <s v="GEO1001"/>
    <s v="GEO1001"/>
    <x v="1"/>
    <s v="Q1 2021"/>
    <s v="Q1 2021"/>
  </r>
  <r>
    <x v="4"/>
    <x v="14"/>
    <n v="19330"/>
    <n v="7"/>
    <s v="GEO1001"/>
    <s v="GEO1001"/>
    <x v="1"/>
    <s v="Q1 2021"/>
    <s v="Q1 2021"/>
  </r>
  <r>
    <x v="4"/>
    <x v="15"/>
    <n v="12826"/>
    <n v="7"/>
    <s v="GEO1001"/>
    <s v="GEO1001"/>
    <x v="1"/>
    <s v="Q1 2021"/>
    <s v="Q1 2021"/>
  </r>
  <r>
    <x v="5"/>
    <x v="6"/>
    <n v="1249"/>
    <n v="7"/>
    <s v="GEO1004"/>
    <s v="GEO1004"/>
    <x v="0"/>
    <s v="Q3 2020"/>
    <s v="Q3 2020"/>
  </r>
  <r>
    <x v="5"/>
    <x v="7"/>
    <n v="913"/>
    <n v="7"/>
    <s v="GEO1004"/>
    <s v="GEO1004"/>
    <x v="0"/>
    <s v="Q4 2020"/>
    <s v="Q4 2020"/>
  </r>
  <r>
    <x v="5"/>
    <x v="8"/>
    <n v="1574"/>
    <n v="7"/>
    <s v="GEO1004"/>
    <s v="GEO1004"/>
    <x v="0"/>
    <s v="Q4 2020"/>
    <s v="Q4 2020"/>
  </r>
  <r>
    <x v="5"/>
    <x v="9"/>
    <n v="1082"/>
    <n v="7"/>
    <s v="GEO1004"/>
    <s v="GEO1004"/>
    <x v="0"/>
    <s v="Q4 2020"/>
    <s v="Q4 2020"/>
  </r>
  <r>
    <x v="5"/>
    <x v="13"/>
    <n v="1945"/>
    <n v="7"/>
    <s v="GEO1004"/>
    <s v="GEO1004"/>
    <x v="0"/>
    <s v="Q1 2021"/>
    <s v="Q1 2021"/>
  </r>
  <r>
    <x v="5"/>
    <x v="14"/>
    <n v="1296"/>
    <n v="7"/>
    <s v="GEO1004"/>
    <s v="GEO1004"/>
    <x v="0"/>
    <s v="Q1 2021"/>
    <s v="Q1 2021"/>
  </r>
  <r>
    <x v="5"/>
    <x v="15"/>
    <n v="1568"/>
    <n v="7"/>
    <s v="GEO1004"/>
    <s v="GEO1004"/>
    <x v="0"/>
    <s v="Q1 2021"/>
    <s v="Q1 2021"/>
  </r>
  <r>
    <x v="6"/>
    <x v="16"/>
    <n v="756"/>
    <n v="7"/>
    <s v="GEO1004"/>
    <s v="GEO1004"/>
    <x v="0"/>
    <s v="Q1 2020"/>
    <s v="Q1 2020"/>
  </r>
  <r>
    <x v="6"/>
    <x v="17"/>
    <n v="954"/>
    <n v="7"/>
    <s v="GEO1004"/>
    <s v="GEO1004"/>
    <x v="0"/>
    <s v="Q1 2020"/>
    <s v="Q1 2020"/>
  </r>
  <r>
    <x v="6"/>
    <x v="0"/>
    <n v="955"/>
    <n v="7"/>
    <s v="GEO1004"/>
    <s v="GEO1004"/>
    <x v="0"/>
    <s v="Q1 2020"/>
    <s v="Q1 2020"/>
  </r>
  <r>
    <x v="6"/>
    <x v="1"/>
    <n v="1261"/>
    <n v="7"/>
    <s v="GEO1004"/>
    <s v="GEO1004"/>
    <x v="0"/>
    <s v="Q2 2020"/>
    <s v="Q2 2020"/>
  </r>
  <r>
    <x v="6"/>
    <x v="2"/>
    <n v="1058"/>
    <n v="7"/>
    <s v="GEO1004"/>
    <s v="GEO1004"/>
    <x v="0"/>
    <s v="Q2 2020"/>
    <s v="Q2 2020"/>
  </r>
  <r>
    <x v="6"/>
    <x v="3"/>
    <n v="855"/>
    <n v="7"/>
    <s v="GEO1004"/>
    <s v="GEO1004"/>
    <x v="0"/>
    <s v="Q2 2020"/>
    <s v="Q2 2020"/>
  </r>
  <r>
    <x v="6"/>
    <x v="4"/>
    <n v="654"/>
    <n v="7"/>
    <s v="GEO1004"/>
    <s v="GEO1004"/>
    <x v="0"/>
    <s v="Q3 2020"/>
    <s v="Q3 2020"/>
  </r>
  <r>
    <x v="6"/>
    <x v="5"/>
    <n v="656"/>
    <n v="7"/>
    <s v="GEO1004"/>
    <s v="GEO1004"/>
    <x v="0"/>
    <s v="Q3 2020"/>
    <s v="Q3 2020"/>
  </r>
  <r>
    <x v="6"/>
    <x v="6"/>
    <n v="554"/>
    <n v="7"/>
    <s v="GEO1004"/>
    <s v="GEO1004"/>
    <x v="0"/>
    <s v="Q3 2020"/>
    <s v="Q3 2020"/>
  </r>
  <r>
    <x v="6"/>
    <x v="7"/>
    <n v="760"/>
    <n v="7"/>
    <s v="GEO1004"/>
    <s v="GEO1004"/>
    <x v="0"/>
    <s v="Q4 2020"/>
    <s v="Q4 2020"/>
  </r>
  <r>
    <x v="6"/>
    <x v="8"/>
    <n v="759"/>
    <n v="7"/>
    <s v="GEO1004"/>
    <s v="GEO1004"/>
    <x v="0"/>
    <s v="Q4 2020"/>
    <s v="Q4 2020"/>
  </r>
  <r>
    <x v="6"/>
    <x v="9"/>
    <n v="857"/>
    <n v="7"/>
    <s v="GEO1004"/>
    <s v="GEO1004"/>
    <x v="0"/>
    <s v="Q4 2020"/>
    <s v="Q4 2020"/>
  </r>
  <r>
    <x v="6"/>
    <x v="10"/>
    <n v="865"/>
    <n v="7"/>
    <s v="GEO1004"/>
    <s v="GEO1004"/>
    <x v="0"/>
    <s v="Q2 2021"/>
    <s v="Q2 2021"/>
  </r>
  <r>
    <x v="6"/>
    <x v="11"/>
    <n v="1078"/>
    <n v="7"/>
    <s v="GEO1004"/>
    <s v="GEO1004"/>
    <x v="0"/>
    <s v="Q2 2021"/>
    <s v="Q2 2021"/>
  </r>
  <r>
    <x v="6"/>
    <x v="12"/>
    <n v="1305"/>
    <n v="7"/>
    <s v="GEO1004"/>
    <s v="GEO1004"/>
    <x v="0"/>
    <s v="Q2 2021"/>
    <s v="Q2 2021"/>
  </r>
  <r>
    <x v="6"/>
    <x v="13"/>
    <n v="950"/>
    <n v="7"/>
    <s v="GEO1004"/>
    <s v="GEO1004"/>
    <x v="0"/>
    <s v="Q1 2021"/>
    <s v="Q1 2021"/>
  </r>
  <r>
    <x v="6"/>
    <x v="14"/>
    <n v="968"/>
    <n v="7"/>
    <s v="GEO1004"/>
    <s v="GEO1004"/>
    <x v="0"/>
    <s v="Q1 2021"/>
    <s v="Q1 2021"/>
  </r>
  <r>
    <x v="6"/>
    <x v="15"/>
    <n v="749"/>
    <n v="7"/>
    <s v="GEO1004"/>
    <s v="GEO1004"/>
    <x v="0"/>
    <s v="Q1 2021"/>
    <s v="Q1 2021"/>
  </r>
  <r>
    <x v="7"/>
    <x v="16"/>
    <n v="945"/>
    <n v="7"/>
    <s v="GEO1002"/>
    <s v="GEO1002"/>
    <x v="3"/>
    <s v="Q1 2020"/>
    <s v="Q1 2020"/>
  </r>
  <r>
    <x v="7"/>
    <x v="17"/>
    <n v="941"/>
    <n v="7"/>
    <s v="GEO1002"/>
    <s v="GEO1002"/>
    <x v="3"/>
    <s v="Q1 2020"/>
    <s v="Q1 2020"/>
  </r>
  <r>
    <x v="7"/>
    <x v="0"/>
    <n v="1164"/>
    <n v="7"/>
    <s v="GEO1002"/>
    <s v="GEO1002"/>
    <x v="3"/>
    <s v="Q1 2020"/>
    <s v="Q1 2020"/>
  </r>
  <r>
    <x v="7"/>
    <x v="1"/>
    <n v="1276"/>
    <n v="7"/>
    <s v="GEO1002"/>
    <s v="GEO1002"/>
    <x v="3"/>
    <s v="Q2 2020"/>
    <s v="Q2 2020"/>
  </r>
  <r>
    <x v="7"/>
    <x v="2"/>
    <n v="1275"/>
    <n v="7"/>
    <s v="GEO1002"/>
    <s v="GEO1002"/>
    <x v="3"/>
    <s v="Q2 2020"/>
    <s v="Q2 2020"/>
  </r>
  <r>
    <x v="7"/>
    <x v="3"/>
    <n v="834"/>
    <n v="7"/>
    <s v="GEO1002"/>
    <s v="GEO1002"/>
    <x v="3"/>
    <s v="Q2 2020"/>
    <s v="Q2 2020"/>
  </r>
  <r>
    <x v="7"/>
    <x v="4"/>
    <n v="833"/>
    <n v="7"/>
    <s v="GEO1002"/>
    <s v="GEO1002"/>
    <x v="3"/>
    <s v="Q3 2020"/>
    <s v="Q3 2020"/>
  </r>
  <r>
    <x v="7"/>
    <x v="5"/>
    <n v="610"/>
    <n v="7"/>
    <s v="GEO1002"/>
    <s v="GEO1002"/>
    <x v="3"/>
    <s v="Q3 2020"/>
    <s v="Q3 2020"/>
  </r>
  <r>
    <x v="7"/>
    <x v="6"/>
    <n v="722"/>
    <n v="7"/>
    <s v="GEO1002"/>
    <s v="GEO1002"/>
    <x v="3"/>
    <s v="Q3 2020"/>
    <s v="Q3 2020"/>
  </r>
  <r>
    <x v="7"/>
    <x v="7"/>
    <n v="722"/>
    <n v="7"/>
    <s v="GEO1002"/>
    <s v="GEO1002"/>
    <x v="3"/>
    <s v="Q4 2020"/>
    <s v="Q4 2020"/>
  </r>
  <r>
    <x v="7"/>
    <x v="8"/>
    <n v="939"/>
    <n v="7"/>
    <s v="GEO1002"/>
    <s v="GEO1002"/>
    <x v="3"/>
    <s v="Q4 2020"/>
    <s v="Q4 2020"/>
  </r>
  <r>
    <x v="7"/>
    <x v="9"/>
    <n v="829"/>
    <n v="7"/>
    <s v="GEO1002"/>
    <s v="GEO1002"/>
    <x v="3"/>
    <s v="Q4 2020"/>
    <s v="Q4 2020"/>
  </r>
  <r>
    <x v="7"/>
    <x v="10"/>
    <n v="848"/>
    <n v="7"/>
    <s v="GEO1002"/>
    <s v="GEO1002"/>
    <x v="3"/>
    <s v="Q2 2021"/>
    <s v="Q2 2021"/>
  </r>
  <r>
    <x v="7"/>
    <x v="11"/>
    <n v="1326"/>
    <n v="7"/>
    <s v="GEO1002"/>
    <s v="GEO1002"/>
    <x v="3"/>
    <s v="Q2 2021"/>
    <s v="Q2 2021"/>
  </r>
  <r>
    <x v="7"/>
    <x v="12"/>
    <n v="1309"/>
    <n v="7"/>
    <s v="GEO1002"/>
    <s v="GEO1002"/>
    <x v="3"/>
    <s v="Q2 2021"/>
    <s v="Q2 2021"/>
  </r>
  <r>
    <x v="7"/>
    <x v="13"/>
    <n v="1173"/>
    <n v="7"/>
    <s v="GEO1002"/>
    <s v="GEO1002"/>
    <x v="3"/>
    <s v="Q1 2021"/>
    <s v="Q1 2021"/>
  </r>
  <r>
    <x v="7"/>
    <x v="14"/>
    <n v="935"/>
    <n v="7"/>
    <s v="GEO1002"/>
    <s v="GEO1002"/>
    <x v="3"/>
    <s v="Q1 2021"/>
    <s v="Q1 2021"/>
  </r>
  <r>
    <x v="7"/>
    <x v="15"/>
    <n v="973"/>
    <n v="7"/>
    <s v="GEO1002"/>
    <s v="GEO1002"/>
    <x v="3"/>
    <s v="Q1 2021"/>
    <s v="Q1 2021"/>
  </r>
  <r>
    <x v="8"/>
    <x v="16"/>
    <n v="188"/>
    <n v="7"/>
    <s v="GEO1004"/>
    <s v="GEO1004"/>
    <x v="0"/>
    <s v="Q1 2020"/>
    <s v="Q1 2020"/>
  </r>
  <r>
    <x v="8"/>
    <x v="17"/>
    <n v="168"/>
    <n v="7"/>
    <s v="GEO1004"/>
    <s v="GEO1004"/>
    <x v="0"/>
    <s v="Q1 2020"/>
    <s v="Q1 2020"/>
  </r>
  <r>
    <x v="8"/>
    <x v="0"/>
    <n v="226"/>
    <n v="7"/>
    <s v="GEO1004"/>
    <s v="GEO1004"/>
    <x v="0"/>
    <s v="Q1 2020"/>
    <s v="Q1 2020"/>
  </r>
  <r>
    <x v="8"/>
    <x v="1"/>
    <n v="223"/>
    <n v="7"/>
    <s v="GEO1004"/>
    <s v="GEO1004"/>
    <x v="0"/>
    <s v="Q2 2020"/>
    <s v="Q2 2020"/>
  </r>
  <r>
    <x v="8"/>
    <x v="2"/>
    <n v="247"/>
    <n v="7"/>
    <s v="GEO1004"/>
    <s v="GEO1004"/>
    <x v="0"/>
    <s v="Q2 2020"/>
    <s v="Q2 2020"/>
  </r>
  <r>
    <x v="8"/>
    <x v="3"/>
    <n v="142"/>
    <n v="7"/>
    <s v="GEO1004"/>
    <s v="GEO1004"/>
    <x v="0"/>
    <s v="Q2 2020"/>
    <s v="Q2 2020"/>
  </r>
  <r>
    <x v="8"/>
    <x v="4"/>
    <n v="163"/>
    <n v="7"/>
    <s v="GEO1004"/>
    <s v="GEO1004"/>
    <x v="0"/>
    <s v="Q3 2020"/>
    <s v="Q3 2020"/>
  </r>
  <r>
    <x v="8"/>
    <x v="5"/>
    <n v="101"/>
    <n v="7"/>
    <s v="GEO1004"/>
    <s v="GEO1004"/>
    <x v="0"/>
    <s v="Q3 2020"/>
    <s v="Q3 2020"/>
  </r>
  <r>
    <x v="8"/>
    <x v="6"/>
    <n v="142"/>
    <n v="7"/>
    <s v="GEO1004"/>
    <s v="GEO1004"/>
    <x v="0"/>
    <s v="Q3 2020"/>
    <s v="Q3 2020"/>
  </r>
  <r>
    <x v="8"/>
    <x v="7"/>
    <n v="123"/>
    <n v="7"/>
    <s v="GEO1004"/>
    <s v="GEO1004"/>
    <x v="0"/>
    <s v="Q4 2020"/>
    <s v="Q4 2020"/>
  </r>
  <r>
    <x v="8"/>
    <x v="8"/>
    <n v="183"/>
    <n v="7"/>
    <s v="GEO1004"/>
    <s v="GEO1004"/>
    <x v="0"/>
    <s v="Q4 2020"/>
    <s v="Q4 2020"/>
  </r>
  <r>
    <x v="8"/>
    <x v="9"/>
    <n v="144"/>
    <n v="7"/>
    <s v="GEO1004"/>
    <s v="GEO1004"/>
    <x v="0"/>
    <s v="Q4 2020"/>
    <s v="Q4 2020"/>
  </r>
  <r>
    <x v="8"/>
    <x v="10"/>
    <n v="145"/>
    <n v="7"/>
    <s v="GEO1004"/>
    <s v="GEO1004"/>
    <x v="0"/>
    <s v="Q2 2021"/>
    <s v="Q2 2021"/>
  </r>
  <r>
    <x v="8"/>
    <x v="11"/>
    <n v="244"/>
    <n v="7"/>
    <s v="GEO1004"/>
    <s v="GEO1004"/>
    <x v="0"/>
    <s v="Q2 2021"/>
    <s v="Q2 2021"/>
  </r>
  <r>
    <x v="8"/>
    <x v="12"/>
    <n v="226"/>
    <n v="7"/>
    <s v="GEO1004"/>
    <s v="GEO1004"/>
    <x v="0"/>
    <s v="Q2 2021"/>
    <s v="Q2 2021"/>
  </r>
  <r>
    <x v="8"/>
    <x v="13"/>
    <n v="227"/>
    <n v="7"/>
    <s v="GEO1004"/>
    <s v="GEO1004"/>
    <x v="0"/>
    <s v="Q1 2021"/>
    <s v="Q1 2021"/>
  </r>
  <r>
    <x v="8"/>
    <x v="14"/>
    <n v="172"/>
    <n v="7"/>
    <s v="GEO1004"/>
    <s v="GEO1004"/>
    <x v="0"/>
    <s v="Q1 2021"/>
    <s v="Q1 2021"/>
  </r>
  <r>
    <x v="8"/>
    <x v="15"/>
    <n v="190"/>
    <n v="7"/>
    <s v="GEO1004"/>
    <s v="GEO1004"/>
    <x v="0"/>
    <s v="Q1 2021"/>
    <s v="Q1 2021"/>
  </r>
  <r>
    <x v="9"/>
    <x v="16"/>
    <n v="391"/>
    <n v="7"/>
    <s v="GEO1003"/>
    <s v="GEO1003"/>
    <x v="2"/>
    <s v="Q1 2020"/>
    <s v="Q1 2020"/>
  </r>
  <r>
    <x v="9"/>
    <x v="17"/>
    <n v="553"/>
    <n v="7"/>
    <s v="GEO1003"/>
    <s v="GEO1003"/>
    <x v="2"/>
    <s v="Q1 2020"/>
    <s v="Q1 2020"/>
  </r>
  <r>
    <x v="9"/>
    <x v="0"/>
    <n v="498"/>
    <n v="7"/>
    <s v="GEO1003"/>
    <s v="GEO1003"/>
    <x v="2"/>
    <s v="Q1 2020"/>
    <s v="Q1 2020"/>
  </r>
  <r>
    <x v="9"/>
    <x v="1"/>
    <n v="719"/>
    <n v="7"/>
    <s v="GEO1003"/>
    <s v="GEO1003"/>
    <x v="2"/>
    <s v="Q2 2020"/>
    <s v="Q2 2020"/>
  </r>
  <r>
    <x v="9"/>
    <x v="2"/>
    <n v="555"/>
    <n v="7"/>
    <s v="GEO1003"/>
    <s v="GEO1003"/>
    <x v="2"/>
    <s v="Q2 2020"/>
    <s v="Q2 2020"/>
  </r>
  <r>
    <x v="9"/>
    <x v="3"/>
    <n v="499"/>
    <n v="7"/>
    <s v="GEO1003"/>
    <s v="GEO1003"/>
    <x v="2"/>
    <s v="Q2 2020"/>
    <s v="Q2 2020"/>
  </r>
  <r>
    <x v="9"/>
    <x v="4"/>
    <n v="338"/>
    <n v="7"/>
    <s v="GEO1003"/>
    <s v="GEO1003"/>
    <x v="2"/>
    <s v="Q3 2020"/>
    <s v="Q3 2020"/>
  </r>
  <r>
    <x v="9"/>
    <x v="5"/>
    <n v="391"/>
    <n v="7"/>
    <s v="GEO1003"/>
    <s v="GEO1003"/>
    <x v="2"/>
    <s v="Q3 2020"/>
    <s v="Q3 2020"/>
  </r>
  <r>
    <x v="9"/>
    <x v="6"/>
    <n v="279"/>
    <n v="7"/>
    <s v="GEO1003"/>
    <s v="GEO1003"/>
    <x v="2"/>
    <s v="Q3 2020"/>
    <s v="Q3 2020"/>
  </r>
  <r>
    <x v="9"/>
    <x v="7"/>
    <n v="447"/>
    <n v="7"/>
    <s v="GEO1003"/>
    <s v="GEO1003"/>
    <x v="2"/>
    <s v="Q4 2020"/>
    <s v="Q4 2020"/>
  </r>
  <r>
    <x v="9"/>
    <x v="8"/>
    <n v="390"/>
    <n v="7"/>
    <s v="GEO1003"/>
    <s v="GEO1003"/>
    <x v="2"/>
    <s v="Q4 2020"/>
    <s v="Q4 2020"/>
  </r>
  <r>
    <x v="9"/>
    <x v="9"/>
    <n v="500"/>
    <n v="7"/>
    <s v="GEO1003"/>
    <s v="GEO1003"/>
    <x v="2"/>
    <s v="Q4 2020"/>
    <s v="Q4 2020"/>
  </r>
  <r>
    <x v="9"/>
    <x v="10"/>
    <n v="505"/>
    <n v="7"/>
    <s v="GEO1003"/>
    <s v="GEO1003"/>
    <x v="2"/>
    <s v="Q2 2021"/>
    <s v="Q2 2021"/>
  </r>
  <r>
    <x v="9"/>
    <x v="11"/>
    <n v="574"/>
    <n v="7"/>
    <s v="GEO1003"/>
    <s v="GEO1003"/>
    <x v="2"/>
    <s v="Q2 2021"/>
    <s v="Q2 2021"/>
  </r>
  <r>
    <x v="9"/>
    <x v="12"/>
    <n v="747"/>
    <n v="7"/>
    <s v="GEO1003"/>
    <s v="GEO1003"/>
    <x v="2"/>
    <s v="Q2 2021"/>
    <s v="Q2 2021"/>
  </r>
  <r>
    <x v="9"/>
    <x v="13"/>
    <n v="515"/>
    <n v="7"/>
    <s v="GEO1003"/>
    <s v="GEO1003"/>
    <x v="2"/>
    <s v="Q1 2021"/>
    <s v="Q1 2021"/>
  </r>
  <r>
    <x v="9"/>
    <x v="14"/>
    <n v="564"/>
    <n v="7"/>
    <s v="GEO1003"/>
    <s v="GEO1003"/>
    <x v="2"/>
    <s v="Q1 2021"/>
    <s v="Q1 2021"/>
  </r>
  <r>
    <x v="9"/>
    <x v="15"/>
    <n v="404"/>
    <n v="7"/>
    <s v="GEO1003"/>
    <s v="GEO1003"/>
    <x v="2"/>
    <s v="Q1 2021"/>
    <s v="Q1 2021"/>
  </r>
  <r>
    <x v="10"/>
    <x v="16"/>
    <n v="16996"/>
    <n v="7"/>
    <s v="GEO1001"/>
    <s v="GEO1001"/>
    <x v="1"/>
    <s v="Q1 2020"/>
    <s v="Q1 2020"/>
  </r>
  <r>
    <x v="10"/>
    <x v="17"/>
    <n v="19114"/>
    <n v="7"/>
    <s v="GEO1001"/>
    <s v="GEO1001"/>
    <x v="1"/>
    <s v="Q1 2020"/>
    <s v="Q1 2020"/>
  </r>
  <r>
    <x v="10"/>
    <x v="0"/>
    <n v="21243"/>
    <n v="7"/>
    <s v="GEO1001"/>
    <s v="GEO1001"/>
    <x v="1"/>
    <s v="Q1 2020"/>
    <s v="Q1 2020"/>
  </r>
  <r>
    <x v="10"/>
    <x v="1"/>
    <n v="25486"/>
    <n v="7"/>
    <s v="GEO1001"/>
    <s v="GEO1001"/>
    <x v="1"/>
    <s v="Q2 2020"/>
    <s v="Q2 2020"/>
  </r>
  <r>
    <x v="10"/>
    <x v="2"/>
    <n v="23366"/>
    <n v="7"/>
    <s v="GEO1001"/>
    <s v="GEO1001"/>
    <x v="1"/>
    <s v="Q2 2020"/>
    <s v="Q2 2020"/>
  </r>
  <r>
    <x v="10"/>
    <x v="3"/>
    <n v="16995"/>
    <n v="7"/>
    <s v="GEO1001"/>
    <s v="GEO1001"/>
    <x v="1"/>
    <s v="Q2 2020"/>
    <s v="Q2 2020"/>
  </r>
  <r>
    <x v="10"/>
    <x v="4"/>
    <n v="14870"/>
    <n v="7"/>
    <s v="GEO1001"/>
    <s v="GEO1001"/>
    <x v="1"/>
    <s v="Q3 2020"/>
    <s v="Q3 2020"/>
  </r>
  <r>
    <x v="10"/>
    <x v="5"/>
    <n v="12746"/>
    <n v="7"/>
    <s v="GEO1001"/>
    <s v="GEO1001"/>
    <x v="1"/>
    <s v="Q3 2020"/>
    <s v="Q3 2020"/>
  </r>
  <r>
    <x v="10"/>
    <x v="6"/>
    <n v="12748"/>
    <n v="7"/>
    <s v="GEO1001"/>
    <s v="GEO1001"/>
    <x v="1"/>
    <s v="Q3 2020"/>
    <s v="Q3 2020"/>
  </r>
  <r>
    <x v="10"/>
    <x v="7"/>
    <n v="14871"/>
    <n v="7"/>
    <s v="GEO1001"/>
    <s v="GEO1001"/>
    <x v="1"/>
    <s v="Q4 2020"/>
    <s v="Q4 2020"/>
  </r>
  <r>
    <x v="10"/>
    <x v="8"/>
    <n v="16997"/>
    <n v="7"/>
    <s v="GEO1001"/>
    <s v="GEO1001"/>
    <x v="1"/>
    <s v="Q4 2020"/>
    <s v="Q4 2020"/>
  </r>
  <r>
    <x v="10"/>
    <x v="9"/>
    <n v="16997"/>
    <n v="7"/>
    <s v="GEO1001"/>
    <s v="GEO1001"/>
    <x v="1"/>
    <s v="Q4 2020"/>
    <s v="Q4 2020"/>
  </r>
  <r>
    <x v="10"/>
    <x v="10"/>
    <n v="17844"/>
    <n v="7"/>
    <s v="GEO1001"/>
    <s v="GEO1001"/>
    <x v="1"/>
    <s v="Q2 2021"/>
    <s v="Q2 2021"/>
  </r>
  <r>
    <x v="10"/>
    <x v="11"/>
    <n v="23129"/>
    <n v="7"/>
    <s v="GEO1001"/>
    <s v="GEO1001"/>
    <x v="1"/>
    <s v="Q2 2021"/>
    <s v="Q2 2021"/>
  </r>
  <r>
    <x v="10"/>
    <x v="12"/>
    <n v="26253"/>
    <n v="7"/>
    <s v="GEO1001"/>
    <s v="GEO1001"/>
    <x v="1"/>
    <s v="Q2 2021"/>
    <s v="Q2 2021"/>
  </r>
  <r>
    <x v="10"/>
    <x v="13"/>
    <n v="21877"/>
    <n v="7"/>
    <s v="GEO1001"/>
    <s v="GEO1001"/>
    <x v="1"/>
    <s v="Q1 2021"/>
    <s v="Q1 2021"/>
  </r>
  <r>
    <x v="10"/>
    <x v="14"/>
    <n v="19020"/>
    <n v="7"/>
    <s v="GEO1001"/>
    <s v="GEO1001"/>
    <x v="1"/>
    <s v="Q1 2021"/>
    <s v="Q1 2021"/>
  </r>
  <r>
    <x v="10"/>
    <x v="15"/>
    <n v="17843"/>
    <n v="7"/>
    <s v="GEO1001"/>
    <s v="GEO1001"/>
    <x v="1"/>
    <s v="Q1 2021"/>
    <s v="Q1 2021"/>
  </r>
  <r>
    <x v="11"/>
    <x v="16"/>
    <n v="13879"/>
    <n v="7"/>
    <s v="GEO1001"/>
    <s v="GEO1001"/>
    <x v="1"/>
    <s v="Q1 2020"/>
    <s v="Q1 2020"/>
  </r>
  <r>
    <x v="11"/>
    <x v="17"/>
    <n v="19822"/>
    <n v="7"/>
    <s v="GEO1001"/>
    <s v="GEO1001"/>
    <x v="1"/>
    <s v="Q1 2020"/>
    <s v="Q1 2020"/>
  </r>
  <r>
    <x v="11"/>
    <x v="0"/>
    <n v="17842"/>
    <n v="7"/>
    <s v="GEO1001"/>
    <s v="GEO1001"/>
    <x v="1"/>
    <s v="Q1 2020"/>
    <s v="Q1 2020"/>
  </r>
  <r>
    <x v="11"/>
    <x v="1"/>
    <n v="25770"/>
    <n v="7"/>
    <s v="GEO1001"/>
    <s v="GEO1001"/>
    <x v="1"/>
    <s v="Q2 2020"/>
    <s v="Q2 2020"/>
  </r>
  <r>
    <x v="11"/>
    <x v="2"/>
    <n v="19823"/>
    <n v="7"/>
    <s v="GEO1001"/>
    <s v="GEO1001"/>
    <x v="1"/>
    <s v="Q2 2020"/>
    <s v="Q2 2020"/>
  </r>
  <r>
    <x v="11"/>
    <x v="3"/>
    <n v="17845"/>
    <n v="7"/>
    <s v="GEO1001"/>
    <s v="GEO1001"/>
    <x v="1"/>
    <s v="Q2 2020"/>
    <s v="Q2 2020"/>
  </r>
  <r>
    <x v="11"/>
    <x v="4"/>
    <n v="11899"/>
    <n v="7"/>
    <s v="GEO1001"/>
    <s v="GEO1001"/>
    <x v="1"/>
    <s v="Q3 2020"/>
    <s v="Q3 2020"/>
  </r>
  <r>
    <x v="11"/>
    <x v="5"/>
    <n v="13879"/>
    <n v="7"/>
    <s v="GEO1001"/>
    <s v="GEO1001"/>
    <x v="1"/>
    <s v="Q3 2020"/>
    <s v="Q3 2020"/>
  </r>
  <r>
    <x v="11"/>
    <x v="6"/>
    <n v="9913"/>
    <n v="7"/>
    <s v="GEO1001"/>
    <s v="GEO1001"/>
    <x v="1"/>
    <s v="Q3 2020"/>
    <s v="Q3 2020"/>
  </r>
  <r>
    <x v="11"/>
    <x v="7"/>
    <n v="15858"/>
    <n v="7"/>
    <s v="GEO1001"/>
    <s v="GEO1001"/>
    <x v="1"/>
    <s v="Q4 2020"/>
    <s v="Q4 2020"/>
  </r>
  <r>
    <x v="11"/>
    <x v="8"/>
    <n v="13882"/>
    <n v="7"/>
    <s v="GEO1001"/>
    <s v="GEO1001"/>
    <x v="1"/>
    <s v="Q4 2020"/>
    <s v="Q4 2020"/>
  </r>
  <r>
    <x v="11"/>
    <x v="9"/>
    <n v="17841"/>
    <n v="7"/>
    <s v="GEO1001"/>
    <s v="GEO1001"/>
    <x v="1"/>
    <s v="Q4 2020"/>
    <s v="Q4 2020"/>
  </r>
  <r>
    <x v="11"/>
    <x v="10"/>
    <n v="18554"/>
    <n v="7"/>
    <s v="GEO1001"/>
    <s v="GEO1001"/>
    <x v="1"/>
    <s v="Q2 2021"/>
    <s v="Q2 2021"/>
  </r>
  <r>
    <x v="11"/>
    <x v="11"/>
    <n v="20218"/>
    <n v="7"/>
    <s v="GEO1001"/>
    <s v="GEO1001"/>
    <x v="1"/>
    <s v="Q2 2021"/>
    <s v="Q2 2021"/>
  </r>
  <r>
    <x v="11"/>
    <x v="12"/>
    <n v="27062"/>
    <n v="7"/>
    <s v="GEO1001"/>
    <s v="GEO1001"/>
    <x v="1"/>
    <s v="Q2 2021"/>
    <s v="Q2 2021"/>
  </r>
  <r>
    <x v="11"/>
    <x v="13"/>
    <n v="18378"/>
    <n v="7"/>
    <s v="GEO1001"/>
    <s v="GEO1001"/>
    <x v="1"/>
    <s v="Q1 2021"/>
    <s v="Q1 2021"/>
  </r>
  <r>
    <x v="11"/>
    <x v="14"/>
    <n v="19729"/>
    <n v="7"/>
    <s v="GEO1001"/>
    <s v="GEO1001"/>
    <x v="1"/>
    <s v="Q1 2021"/>
    <s v="Q1 2021"/>
  </r>
  <r>
    <x v="11"/>
    <x v="15"/>
    <n v="14159"/>
    <n v="7"/>
    <s v="GEO1001"/>
    <s v="GEO1001"/>
    <x v="1"/>
    <s v="Q1 2021"/>
    <s v="Q1 2021"/>
  </r>
  <r>
    <x v="12"/>
    <x v="17"/>
    <n v="815"/>
    <n v="7"/>
    <s v="GEO1002"/>
    <s v="GEO1002"/>
    <x v="3"/>
    <s v="Q1 2020"/>
    <s v="Q1 2020"/>
  </r>
  <r>
    <x v="12"/>
    <x v="0"/>
    <n v="910"/>
    <n v="7"/>
    <s v="GEO1002"/>
    <s v="GEO1002"/>
    <x v="3"/>
    <s v="Q1 2020"/>
    <s v="Q1 2020"/>
  </r>
  <r>
    <x v="12"/>
    <x v="1"/>
    <n v="1091"/>
    <n v="7"/>
    <s v="GEO1002"/>
    <s v="GEO1002"/>
    <x v="3"/>
    <s v="Q2 2020"/>
    <s v="Q2 2020"/>
  </r>
  <r>
    <x v="12"/>
    <x v="2"/>
    <n v="995"/>
    <n v="7"/>
    <s v="GEO1002"/>
    <s v="GEO1002"/>
    <x v="3"/>
    <s v="Q2 2020"/>
    <s v="Q2 2020"/>
  </r>
  <r>
    <x v="12"/>
    <x v="3"/>
    <n v="727"/>
    <n v="7"/>
    <s v="GEO1002"/>
    <s v="GEO1002"/>
    <x v="3"/>
    <s v="Q2 2020"/>
    <s v="Q2 2020"/>
  </r>
  <r>
    <x v="12"/>
    <x v="4"/>
    <n v="635"/>
    <n v="7"/>
    <s v="GEO1002"/>
    <s v="GEO1002"/>
    <x v="3"/>
    <s v="Q3 2020"/>
    <s v="Q3 2020"/>
  </r>
  <r>
    <x v="12"/>
    <x v="5"/>
    <n v="544"/>
    <n v="7"/>
    <s v="GEO1002"/>
    <s v="GEO1002"/>
    <x v="3"/>
    <s v="Q3 2020"/>
    <s v="Q3 2020"/>
  </r>
  <r>
    <x v="12"/>
    <x v="6"/>
    <n v="545"/>
    <n v="7"/>
    <s v="GEO1002"/>
    <s v="GEO1002"/>
    <x v="3"/>
    <s v="Q3 2020"/>
    <s v="Q3 2020"/>
  </r>
  <r>
    <x v="12"/>
    <x v="7"/>
    <n v="637"/>
    <n v="7"/>
    <s v="GEO1002"/>
    <s v="GEO1002"/>
    <x v="3"/>
    <s v="Q4 2020"/>
    <s v="Q4 2020"/>
  </r>
  <r>
    <x v="12"/>
    <x v="8"/>
    <n v="723"/>
    <n v="7"/>
    <s v="GEO1002"/>
    <s v="GEO1002"/>
    <x v="3"/>
    <s v="Q4 2020"/>
    <s v="Q4 2020"/>
  </r>
  <r>
    <x v="12"/>
    <x v="9"/>
    <n v="727"/>
    <n v="7"/>
    <s v="GEO1002"/>
    <s v="GEO1002"/>
    <x v="3"/>
    <s v="Q4 2020"/>
    <s v="Q4 2020"/>
  </r>
  <r>
    <x v="12"/>
    <x v="10"/>
    <n v="722"/>
    <n v="7"/>
    <s v="GEO1002"/>
    <s v="GEO1002"/>
    <x v="3"/>
    <s v="Q2 2021"/>
    <s v="Q2 2021"/>
  </r>
  <r>
    <x v="12"/>
    <x v="11"/>
    <n v="1039"/>
    <n v="7"/>
    <s v="GEO1002"/>
    <s v="GEO1002"/>
    <x v="3"/>
    <s v="Q2 2021"/>
    <s v="Q2 2021"/>
  </r>
  <r>
    <x v="12"/>
    <x v="12"/>
    <n v="1124"/>
    <n v="7"/>
    <s v="GEO1002"/>
    <s v="GEO1002"/>
    <x v="3"/>
    <s v="Q2 2021"/>
    <s v="Q2 2021"/>
  </r>
  <r>
    <x v="12"/>
    <x v="13"/>
    <n v="895"/>
    <n v="7"/>
    <s v="GEO1002"/>
    <s v="GEO1002"/>
    <x v="3"/>
    <s v="Q1 2021"/>
    <s v="Q1 2021"/>
  </r>
  <r>
    <x v="12"/>
    <x v="14"/>
    <n v="851"/>
    <n v="7"/>
    <s v="GEO1002"/>
    <s v="GEO1002"/>
    <x v="3"/>
    <s v="Q1 2021"/>
    <s v="Q1 2021"/>
  </r>
  <r>
    <x v="12"/>
    <x v="15"/>
    <n v="741"/>
    <n v="7"/>
    <s v="GEO1002"/>
    <s v="GEO1002"/>
    <x v="3"/>
    <s v="Q1 2021"/>
    <s v="Q1 2021"/>
  </r>
  <r>
    <x v="13"/>
    <x v="16"/>
    <n v="1172"/>
    <n v="7"/>
    <s v="GEO1004"/>
    <s v="GEO1004"/>
    <x v="0"/>
    <s v="Q1 2020"/>
    <s v="Q1 2020"/>
  </r>
  <r>
    <x v="13"/>
    <x v="17"/>
    <n v="1483"/>
    <n v="7"/>
    <s v="GEO1004"/>
    <s v="GEO1004"/>
    <x v="0"/>
    <s v="Q1 2020"/>
    <s v="Q1 2020"/>
  </r>
  <r>
    <x v="13"/>
    <x v="0"/>
    <n v="1484"/>
    <n v="7"/>
    <s v="GEO1004"/>
    <s v="GEO1004"/>
    <x v="0"/>
    <s v="Q1 2020"/>
    <s v="Q1 2020"/>
  </r>
  <r>
    <x v="13"/>
    <x v="1"/>
    <n v="1949"/>
    <n v="7"/>
    <s v="GEO1004"/>
    <s v="GEO1004"/>
    <x v="0"/>
    <s v="Q2 2020"/>
    <s v="Q2 2020"/>
  </r>
  <r>
    <x v="13"/>
    <x v="2"/>
    <n v="1635"/>
    <n v="7"/>
    <s v="GEO1004"/>
    <s v="GEO1004"/>
    <x v="0"/>
    <s v="Q2 2020"/>
    <s v="Q2 2020"/>
  </r>
  <r>
    <x v="13"/>
    <x v="3"/>
    <n v="1326"/>
    <n v="7"/>
    <s v="GEO1004"/>
    <s v="GEO1004"/>
    <x v="0"/>
    <s v="Q2 2020"/>
    <s v="Q2 2020"/>
  </r>
  <r>
    <x v="13"/>
    <x v="4"/>
    <n v="1012"/>
    <n v="7"/>
    <s v="GEO1004"/>
    <s v="GEO1004"/>
    <x v="0"/>
    <s v="Q3 2020"/>
    <s v="Q3 2020"/>
  </r>
  <r>
    <x v="13"/>
    <x v="5"/>
    <n v="1018"/>
    <n v="7"/>
    <s v="GEO1004"/>
    <s v="GEO1004"/>
    <x v="0"/>
    <s v="Q3 2020"/>
    <s v="Q3 2020"/>
  </r>
  <r>
    <x v="13"/>
    <x v="6"/>
    <n v="861"/>
    <n v="7"/>
    <s v="GEO1004"/>
    <s v="GEO1004"/>
    <x v="0"/>
    <s v="Q3 2020"/>
    <s v="Q3 2020"/>
  </r>
  <r>
    <x v="13"/>
    <x v="7"/>
    <n v="1173"/>
    <n v="7"/>
    <s v="GEO1004"/>
    <s v="GEO1004"/>
    <x v="0"/>
    <s v="Q4 2020"/>
    <s v="Q4 2020"/>
  </r>
  <r>
    <x v="13"/>
    <x v="8"/>
    <n v="1169"/>
    <n v="7"/>
    <s v="GEO1004"/>
    <s v="GEO1004"/>
    <x v="0"/>
    <s v="Q4 2020"/>
    <s v="Q4 2020"/>
  </r>
  <r>
    <x v="13"/>
    <x v="9"/>
    <n v="1323"/>
    <n v="7"/>
    <s v="GEO1004"/>
    <s v="GEO1004"/>
    <x v="0"/>
    <s v="Q4 2020"/>
    <s v="Q4 2020"/>
  </r>
  <r>
    <x v="13"/>
    <x v="10"/>
    <n v="1318"/>
    <n v="7"/>
    <s v="GEO1004"/>
    <s v="GEO1004"/>
    <x v="0"/>
    <s v="Q2 2021"/>
    <s v="Q2 2021"/>
  </r>
  <r>
    <x v="13"/>
    <x v="11"/>
    <n v="1656"/>
    <n v="7"/>
    <s v="GEO1004"/>
    <s v="GEO1004"/>
    <x v="0"/>
    <s v="Q2 2021"/>
    <s v="Q2 2021"/>
  </r>
  <r>
    <x v="13"/>
    <x v="12"/>
    <n v="1987"/>
    <n v="7"/>
    <s v="GEO1004"/>
    <s v="GEO1004"/>
    <x v="0"/>
    <s v="Q2 2021"/>
    <s v="Q2 2021"/>
  </r>
  <r>
    <x v="13"/>
    <x v="13"/>
    <n v="1528"/>
    <n v="7"/>
    <s v="GEO1004"/>
    <s v="GEO1004"/>
    <x v="0"/>
    <s v="Q1 2021"/>
    <s v="Q1 2021"/>
  </r>
  <r>
    <x v="13"/>
    <x v="14"/>
    <n v="1557"/>
    <n v="7"/>
    <s v="GEO1004"/>
    <s v="GEO1004"/>
    <x v="0"/>
    <s v="Q1 2021"/>
    <s v="Q1 2021"/>
  </r>
  <r>
    <x v="13"/>
    <x v="15"/>
    <n v="1183"/>
    <n v="7"/>
    <s v="GEO1004"/>
    <s v="GEO1004"/>
    <x v="0"/>
    <s v="Q1 2021"/>
    <s v="Q1 2021"/>
  </r>
  <r>
    <x v="14"/>
    <x v="16"/>
    <n v="11332"/>
    <n v="7"/>
    <s v="GEO1001"/>
    <s v="GEO1001"/>
    <x v="1"/>
    <s v="Q1 2020"/>
    <s v="Q1 2020"/>
  </r>
  <r>
    <x v="14"/>
    <x v="17"/>
    <n v="12748"/>
    <n v="7"/>
    <s v="GEO1001"/>
    <s v="GEO1001"/>
    <x v="1"/>
    <s v="Q1 2020"/>
    <s v="Q1 2020"/>
  </r>
  <r>
    <x v="14"/>
    <x v="0"/>
    <n v="14162"/>
    <n v="7"/>
    <s v="GEO1001"/>
    <s v="GEO1001"/>
    <x v="1"/>
    <s v="Q1 2020"/>
    <s v="Q1 2020"/>
  </r>
  <r>
    <x v="14"/>
    <x v="1"/>
    <n v="16992"/>
    <n v="7"/>
    <s v="GEO1001"/>
    <s v="GEO1001"/>
    <x v="1"/>
    <s v="Q2 2020"/>
    <s v="Q2 2020"/>
  </r>
  <r>
    <x v="14"/>
    <x v="2"/>
    <n v="15578"/>
    <n v="7"/>
    <s v="GEO1001"/>
    <s v="GEO1001"/>
    <x v="1"/>
    <s v="Q2 2020"/>
    <s v="Q2 2020"/>
  </r>
  <r>
    <x v="14"/>
    <x v="3"/>
    <n v="11330"/>
    <n v="7"/>
    <s v="GEO1001"/>
    <s v="GEO1001"/>
    <x v="1"/>
    <s v="Q2 2020"/>
    <s v="Q2 2020"/>
  </r>
  <r>
    <x v="14"/>
    <x v="4"/>
    <n v="9912"/>
    <n v="7"/>
    <s v="GEO1001"/>
    <s v="GEO1001"/>
    <x v="1"/>
    <s v="Q3 2020"/>
    <s v="Q3 2020"/>
  </r>
  <r>
    <x v="14"/>
    <x v="5"/>
    <n v="8496"/>
    <n v="7"/>
    <s v="GEO1001"/>
    <s v="GEO1001"/>
    <x v="1"/>
    <s v="Q3 2020"/>
    <s v="Q3 2020"/>
  </r>
  <r>
    <x v="14"/>
    <x v="6"/>
    <n v="8502"/>
    <n v="7"/>
    <s v="GEO1001"/>
    <s v="GEO1001"/>
    <x v="1"/>
    <s v="Q3 2020"/>
    <s v="Q3 2020"/>
  </r>
  <r>
    <x v="14"/>
    <x v="7"/>
    <n v="9917"/>
    <n v="7"/>
    <s v="GEO1001"/>
    <s v="GEO1001"/>
    <x v="1"/>
    <s v="Q4 2020"/>
    <s v="Q4 2020"/>
  </r>
  <r>
    <x v="14"/>
    <x v="8"/>
    <n v="11330"/>
    <n v="7"/>
    <s v="GEO1001"/>
    <s v="GEO1001"/>
    <x v="1"/>
    <s v="Q4 2020"/>
    <s v="Q4 2020"/>
  </r>
  <r>
    <x v="14"/>
    <x v="9"/>
    <n v="11328"/>
    <n v="7"/>
    <s v="GEO1001"/>
    <s v="GEO1001"/>
    <x v="1"/>
    <s v="Q4 2020"/>
    <s v="Q4 2020"/>
  </r>
  <r>
    <x v="14"/>
    <x v="10"/>
    <n v="11781"/>
    <n v="7"/>
    <s v="GEO1001"/>
    <s v="GEO1001"/>
    <x v="1"/>
    <s v="Q2 2021"/>
    <s v="Q2 2021"/>
  </r>
  <r>
    <x v="14"/>
    <x v="11"/>
    <n v="15424"/>
    <n v="7"/>
    <s v="GEO1001"/>
    <s v="GEO1001"/>
    <x v="1"/>
    <s v="Q2 2021"/>
    <s v="Q2 2021"/>
  </r>
  <r>
    <x v="14"/>
    <x v="12"/>
    <n v="16906"/>
    <n v="7"/>
    <s v="GEO1001"/>
    <s v="GEO1001"/>
    <x v="1"/>
    <s v="Q2 2021"/>
    <s v="Q2 2021"/>
  </r>
  <r>
    <x v="14"/>
    <x v="13"/>
    <n v="14020"/>
    <n v="7"/>
    <s v="GEO1001"/>
    <s v="GEO1001"/>
    <x v="1"/>
    <s v="Q1 2021"/>
    <s v="Q1 2021"/>
  </r>
  <r>
    <x v="14"/>
    <x v="14"/>
    <n v="13386"/>
    <n v="7"/>
    <s v="GEO1001"/>
    <s v="GEO1001"/>
    <x v="1"/>
    <s v="Q1 2021"/>
    <s v="Q1 2021"/>
  </r>
  <r>
    <x v="14"/>
    <x v="15"/>
    <n v="11896"/>
    <n v="7"/>
    <s v="GEO1001"/>
    <s v="GEO1001"/>
    <x v="1"/>
    <s v="Q1 2021"/>
    <s v="Q1 2021"/>
  </r>
  <r>
    <x v="15"/>
    <x v="16"/>
    <n v="358"/>
    <n v="7"/>
    <s v="GEO1004"/>
    <s v="GEO1004"/>
    <x v="0"/>
    <s v="Q1 2020"/>
    <s v="Q1 2020"/>
  </r>
  <r>
    <x v="15"/>
    <x v="17"/>
    <n v="508"/>
    <n v="7"/>
    <s v="GEO1004"/>
    <s v="GEO1004"/>
    <x v="0"/>
    <s v="Q1 2020"/>
    <s v="Q1 2020"/>
  </r>
  <r>
    <x v="15"/>
    <x v="0"/>
    <n v="458"/>
    <n v="7"/>
    <s v="GEO1004"/>
    <s v="GEO1004"/>
    <x v="0"/>
    <s v="Q1 2020"/>
    <s v="Q1 2020"/>
  </r>
  <r>
    <x v="15"/>
    <x v="1"/>
    <n v="655"/>
    <n v="7"/>
    <s v="GEO1004"/>
    <s v="GEO1004"/>
    <x v="0"/>
    <s v="Q2 2020"/>
    <s v="Q2 2020"/>
  </r>
  <r>
    <x v="15"/>
    <x v="2"/>
    <n v="506"/>
    <n v="7"/>
    <s v="GEO1004"/>
    <s v="GEO1004"/>
    <x v="0"/>
    <s v="Q2 2020"/>
    <s v="Q2 2020"/>
  </r>
  <r>
    <x v="15"/>
    <x v="3"/>
    <n v="458"/>
    <n v="7"/>
    <s v="GEO1004"/>
    <s v="GEO1004"/>
    <x v="0"/>
    <s v="Q2 2020"/>
    <s v="Q2 2020"/>
  </r>
  <r>
    <x v="15"/>
    <x v="4"/>
    <n v="308"/>
    <n v="7"/>
    <s v="GEO1004"/>
    <s v="GEO1004"/>
    <x v="0"/>
    <s v="Q3 2020"/>
    <s v="Q3 2020"/>
  </r>
  <r>
    <x v="15"/>
    <x v="5"/>
    <n v="353"/>
    <n v="7"/>
    <s v="GEO1004"/>
    <s v="GEO1004"/>
    <x v="0"/>
    <s v="Q3 2020"/>
    <s v="Q3 2020"/>
  </r>
  <r>
    <x v="15"/>
    <x v="6"/>
    <n v="252"/>
    <n v="7"/>
    <s v="GEO1004"/>
    <s v="GEO1004"/>
    <x v="0"/>
    <s v="Q3 2020"/>
    <s v="Q3 2020"/>
  </r>
  <r>
    <x v="15"/>
    <x v="7"/>
    <n v="402"/>
    <n v="7"/>
    <s v="GEO1004"/>
    <s v="GEO1004"/>
    <x v="0"/>
    <s v="Q4 2020"/>
    <s v="Q4 2020"/>
  </r>
  <r>
    <x v="15"/>
    <x v="8"/>
    <n v="352"/>
    <n v="7"/>
    <s v="GEO1004"/>
    <s v="GEO1004"/>
    <x v="0"/>
    <s v="Q4 2020"/>
    <s v="Q4 2020"/>
  </r>
  <r>
    <x v="15"/>
    <x v="9"/>
    <n v="457"/>
    <n v="7"/>
    <s v="GEO1004"/>
    <s v="GEO1004"/>
    <x v="0"/>
    <s v="Q4 2020"/>
    <s v="Q4 2020"/>
  </r>
  <r>
    <x v="15"/>
    <x v="10"/>
    <n v="472"/>
    <n v="7"/>
    <s v="GEO1004"/>
    <s v="GEO1004"/>
    <x v="0"/>
    <s v="Q2 2021"/>
    <s v="Q2 2021"/>
  </r>
  <r>
    <x v="15"/>
    <x v="11"/>
    <n v="499"/>
    <n v="7"/>
    <s v="GEO1004"/>
    <s v="GEO1004"/>
    <x v="0"/>
    <s v="Q2 2021"/>
    <s v="Q2 2021"/>
  </r>
  <r>
    <x v="15"/>
    <x v="12"/>
    <n v="665"/>
    <n v="7"/>
    <s v="GEO1004"/>
    <s v="GEO1004"/>
    <x v="0"/>
    <s v="Q2 2021"/>
    <s v="Q2 2021"/>
  </r>
  <r>
    <x v="15"/>
    <x v="13"/>
    <n v="459"/>
    <n v="7"/>
    <s v="GEO1004"/>
    <s v="GEO1004"/>
    <x v="0"/>
    <s v="Q1 2021"/>
    <s v="Q1 2021"/>
  </r>
  <r>
    <x v="15"/>
    <x v="14"/>
    <n v="519"/>
    <n v="7"/>
    <s v="GEO1004"/>
    <s v="GEO1004"/>
    <x v="0"/>
    <s v="Q1 2021"/>
    <s v="Q1 2021"/>
  </r>
  <r>
    <x v="15"/>
    <x v="15"/>
    <n v="358"/>
    <n v="7"/>
    <s v="GEO1004"/>
    <s v="GEO1004"/>
    <x v="0"/>
    <s v="Q1 2021"/>
    <s v="Q1 2021"/>
  </r>
  <r>
    <x v="16"/>
    <x v="16"/>
    <n v="20394"/>
    <n v="7"/>
    <s v="GEO1001"/>
    <s v="GEO1001"/>
    <x v="1"/>
    <s v="Q1 2020"/>
    <s v="Q1 2020"/>
  </r>
  <r>
    <x v="16"/>
    <x v="17"/>
    <n v="22941"/>
    <n v="7"/>
    <s v="GEO1001"/>
    <s v="GEO1001"/>
    <x v="1"/>
    <s v="Q1 2020"/>
    <s v="Q1 2020"/>
  </r>
  <r>
    <x v="16"/>
    <x v="0"/>
    <n v="25487"/>
    <n v="7"/>
    <s v="GEO1001"/>
    <s v="GEO1001"/>
    <x v="1"/>
    <s v="Q1 2020"/>
    <s v="Q1 2020"/>
  </r>
  <r>
    <x v="16"/>
    <x v="1"/>
    <n v="30586"/>
    <n v="7"/>
    <s v="GEO1001"/>
    <s v="GEO1001"/>
    <x v="1"/>
    <s v="Q2 2020"/>
    <s v="Q2 2020"/>
  </r>
  <r>
    <x v="16"/>
    <x v="2"/>
    <n v="28040"/>
    <n v="7"/>
    <s v="GEO1001"/>
    <s v="GEO1001"/>
    <x v="1"/>
    <s v="Q2 2020"/>
    <s v="Q2 2020"/>
  </r>
  <r>
    <x v="16"/>
    <x v="3"/>
    <n v="20393"/>
    <n v="7"/>
    <s v="GEO1001"/>
    <s v="GEO1001"/>
    <x v="1"/>
    <s v="Q2 2020"/>
    <s v="Q2 2020"/>
  </r>
  <r>
    <x v="16"/>
    <x v="4"/>
    <n v="17841"/>
    <n v="7"/>
    <s v="GEO1001"/>
    <s v="GEO1001"/>
    <x v="1"/>
    <s v="Q3 2020"/>
    <s v="Q3 2020"/>
  </r>
  <r>
    <x v="16"/>
    <x v="5"/>
    <n v="15298"/>
    <n v="7"/>
    <s v="GEO1001"/>
    <s v="GEO1001"/>
    <x v="1"/>
    <s v="Q3 2020"/>
    <s v="Q3 2020"/>
  </r>
  <r>
    <x v="16"/>
    <x v="6"/>
    <n v="15295"/>
    <n v="7"/>
    <s v="GEO1001"/>
    <s v="GEO1001"/>
    <x v="1"/>
    <s v="Q3 2020"/>
    <s v="Q3 2020"/>
  </r>
  <r>
    <x v="16"/>
    <x v="7"/>
    <n v="17846"/>
    <n v="7"/>
    <s v="GEO1001"/>
    <s v="GEO1001"/>
    <x v="1"/>
    <s v="Q4 2020"/>
    <s v="Q4 2020"/>
  </r>
  <r>
    <x v="16"/>
    <x v="8"/>
    <n v="20388"/>
    <n v="7"/>
    <s v="GEO1001"/>
    <s v="GEO1001"/>
    <x v="1"/>
    <s v="Q4 2020"/>
    <s v="Q4 2020"/>
  </r>
  <r>
    <x v="16"/>
    <x v="9"/>
    <n v="20391"/>
    <n v="7"/>
    <s v="GEO1001"/>
    <s v="GEO1001"/>
    <x v="1"/>
    <s v="Q4 2020"/>
    <s v="Q4 2020"/>
  </r>
  <r>
    <x v="16"/>
    <x v="10"/>
    <n v="20289"/>
    <n v="7"/>
    <s v="GEO1001"/>
    <s v="GEO1001"/>
    <x v="1"/>
    <s v="Q2 2021"/>
    <s v="Q2 2021"/>
  </r>
  <r>
    <x v="16"/>
    <x v="11"/>
    <n v="29437"/>
    <n v="7"/>
    <s v="GEO1001"/>
    <s v="GEO1001"/>
    <x v="1"/>
    <s v="Q2 2021"/>
    <s v="Q2 2021"/>
  </r>
  <r>
    <x v="16"/>
    <x v="12"/>
    <n v="32113"/>
    <n v="7"/>
    <s v="GEO1001"/>
    <s v="GEO1001"/>
    <x v="1"/>
    <s v="Q2 2021"/>
    <s v="Q2 2021"/>
  </r>
  <r>
    <x v="16"/>
    <x v="13"/>
    <n v="26762"/>
    <n v="7"/>
    <s v="GEO1001"/>
    <s v="GEO1001"/>
    <x v="1"/>
    <s v="Q1 2021"/>
    <s v="Q1 2021"/>
  </r>
  <r>
    <x v="16"/>
    <x v="14"/>
    <n v="22713"/>
    <n v="7"/>
    <s v="GEO1001"/>
    <s v="GEO1001"/>
    <x v="1"/>
    <s v="Q1 2021"/>
    <s v="Q1 2021"/>
  </r>
  <r>
    <x v="16"/>
    <x v="15"/>
    <n v="20286"/>
    <n v="7"/>
    <s v="GEO1001"/>
    <s v="GEO1001"/>
    <x v="1"/>
    <s v="Q1 2021"/>
    <s v="Q1 2021"/>
  </r>
  <r>
    <x v="17"/>
    <x v="16"/>
    <n v="11682"/>
    <n v="7"/>
    <s v="GEO1004"/>
    <s v="GEO1004"/>
    <x v="0"/>
    <s v="Q1 2020"/>
    <s v="Q1 2020"/>
  </r>
  <r>
    <x v="17"/>
    <x v="17"/>
    <n v="14802"/>
    <n v="7"/>
    <s v="GEO1004"/>
    <s v="GEO1004"/>
    <x v="0"/>
    <s v="Q1 2020"/>
    <s v="Q1 2020"/>
  </r>
  <r>
    <x v="17"/>
    <x v="0"/>
    <n v="14798"/>
    <n v="7"/>
    <s v="GEO1004"/>
    <s v="GEO1004"/>
    <x v="0"/>
    <s v="Q1 2020"/>
    <s v="Q1 2020"/>
  </r>
  <r>
    <x v="17"/>
    <x v="1"/>
    <n v="19470"/>
    <n v="7"/>
    <s v="GEO1004"/>
    <s v="GEO1004"/>
    <x v="0"/>
    <s v="Q2 2020"/>
    <s v="Q2 2020"/>
  </r>
  <r>
    <x v="17"/>
    <x v="2"/>
    <n v="16356"/>
    <n v="7"/>
    <s v="GEO1004"/>
    <s v="GEO1004"/>
    <x v="0"/>
    <s v="Q2 2020"/>
    <s v="Q2 2020"/>
  </r>
  <r>
    <x v="17"/>
    <x v="3"/>
    <n v="13245"/>
    <n v="7"/>
    <s v="GEO1004"/>
    <s v="GEO1004"/>
    <x v="0"/>
    <s v="Q2 2020"/>
    <s v="Q2 2020"/>
  </r>
  <r>
    <x v="17"/>
    <x v="4"/>
    <n v="10130"/>
    <n v="7"/>
    <s v="GEO1004"/>
    <s v="GEO1004"/>
    <x v="0"/>
    <s v="Q3 2020"/>
    <s v="Q3 2020"/>
  </r>
  <r>
    <x v="17"/>
    <x v="5"/>
    <n v="10124"/>
    <n v="7"/>
    <s v="GEO1004"/>
    <s v="GEO1004"/>
    <x v="0"/>
    <s v="Q3 2020"/>
    <s v="Q3 2020"/>
  </r>
  <r>
    <x v="17"/>
    <x v="6"/>
    <n v="8573"/>
    <n v="7"/>
    <s v="GEO1004"/>
    <s v="GEO1004"/>
    <x v="0"/>
    <s v="Q3 2020"/>
    <s v="Q3 2020"/>
  </r>
  <r>
    <x v="17"/>
    <x v="7"/>
    <n v="11682"/>
    <n v="7"/>
    <s v="GEO1004"/>
    <s v="GEO1004"/>
    <x v="0"/>
    <s v="Q4 2020"/>
    <s v="Q4 2020"/>
  </r>
  <r>
    <x v="17"/>
    <x v="8"/>
    <n v="11686"/>
    <n v="7"/>
    <s v="GEO1004"/>
    <s v="GEO1004"/>
    <x v="0"/>
    <s v="Q4 2020"/>
    <s v="Q4 2020"/>
  </r>
  <r>
    <x v="17"/>
    <x v="9"/>
    <n v="13239"/>
    <n v="7"/>
    <s v="GEO1004"/>
    <s v="GEO1004"/>
    <x v="0"/>
    <s v="Q4 2020"/>
    <s v="Q4 2020"/>
  </r>
  <r>
    <x v="17"/>
    <x v="10"/>
    <n v="13905"/>
    <n v="7"/>
    <s v="GEO1004"/>
    <s v="GEO1004"/>
    <x v="0"/>
    <s v="Q2 2021"/>
    <s v="Q2 2021"/>
  </r>
  <r>
    <x v="17"/>
    <x v="11"/>
    <n v="16273"/>
    <n v="7"/>
    <s v="GEO1004"/>
    <s v="GEO1004"/>
    <x v="0"/>
    <s v="Q2 2021"/>
    <s v="Q2 2021"/>
  </r>
  <r>
    <x v="17"/>
    <x v="12"/>
    <n v="20251"/>
    <n v="7"/>
    <s v="GEO1004"/>
    <s v="GEO1004"/>
    <x v="0"/>
    <s v="Q2 2021"/>
    <s v="Q2 2021"/>
  </r>
  <r>
    <x v="17"/>
    <x v="13"/>
    <n v="15092"/>
    <n v="7"/>
    <s v="GEO1004"/>
    <s v="GEO1004"/>
    <x v="0"/>
    <s v="Q1 2021"/>
    <s v="Q1 2021"/>
  </r>
  <r>
    <x v="17"/>
    <x v="14"/>
    <n v="15094"/>
    <n v="7"/>
    <s v="GEO1004"/>
    <s v="GEO1004"/>
    <x v="0"/>
    <s v="Q1 2021"/>
    <s v="Q1 2021"/>
  </r>
  <r>
    <x v="17"/>
    <x v="15"/>
    <n v="11799"/>
    <n v="7"/>
    <s v="GEO1004"/>
    <s v="GEO1004"/>
    <x v="0"/>
    <s v="Q1 2021"/>
    <s v="Q1 2021"/>
  </r>
  <r>
    <x v="18"/>
    <x v="4"/>
    <n v="326"/>
    <n v="7"/>
    <s v="GEO1002"/>
    <s v="GEO1002"/>
    <x v="3"/>
    <s v="Q3 2020"/>
    <s v="Q3 2020"/>
  </r>
  <r>
    <x v="18"/>
    <x v="5"/>
    <n v="202"/>
    <n v="7"/>
    <s v="GEO1002"/>
    <s v="GEO1002"/>
    <x v="3"/>
    <s v="Q3 2020"/>
    <s v="Q3 2020"/>
  </r>
  <r>
    <x v="18"/>
    <x v="6"/>
    <n v="283"/>
    <n v="7"/>
    <s v="GEO1002"/>
    <s v="GEO1002"/>
    <x v="3"/>
    <s v="Q3 2020"/>
    <s v="Q3 2020"/>
  </r>
  <r>
    <x v="18"/>
    <x v="7"/>
    <n v="243"/>
    <n v="7"/>
    <s v="GEO1002"/>
    <s v="GEO1002"/>
    <x v="3"/>
    <s v="Q4 2020"/>
    <s v="Q4 2020"/>
  </r>
  <r>
    <x v="18"/>
    <x v="8"/>
    <n v="368"/>
    <n v="7"/>
    <s v="GEO1002"/>
    <s v="GEO1002"/>
    <x v="3"/>
    <s v="Q4 2020"/>
    <s v="Q4 2020"/>
  </r>
  <r>
    <x v="18"/>
    <x v="9"/>
    <n v="285"/>
    <n v="7"/>
    <s v="GEO1002"/>
    <s v="GEO1002"/>
    <x v="3"/>
    <s v="Q4 2020"/>
    <s v="Q4 2020"/>
  </r>
  <r>
    <x v="18"/>
    <x v="10"/>
    <n v="292"/>
    <n v="7"/>
    <s v="GEO1002"/>
    <s v="GEO1002"/>
    <x v="3"/>
    <s v="Q2 2021"/>
    <s v="Q2 2021"/>
  </r>
  <r>
    <x v="18"/>
    <x v="11"/>
    <n v="495"/>
    <n v="7"/>
    <s v="GEO1002"/>
    <s v="GEO1002"/>
    <x v="3"/>
    <s v="Q2 2021"/>
    <s v="Q2 2021"/>
  </r>
  <r>
    <x v="18"/>
    <x v="12"/>
    <n v="467"/>
    <n v="7"/>
    <s v="GEO1002"/>
    <s v="GEO1002"/>
    <x v="3"/>
    <s v="Q2 2021"/>
    <s v="Q2 2021"/>
  </r>
  <r>
    <x v="18"/>
    <x v="13"/>
    <n v="451"/>
    <n v="7"/>
    <s v="GEO1002"/>
    <s v="GEO1002"/>
    <x v="3"/>
    <s v="Q1 2021"/>
    <s v="Q1 2021"/>
  </r>
  <r>
    <x v="18"/>
    <x v="14"/>
    <n v="320"/>
    <n v="7"/>
    <s v="GEO1002"/>
    <s v="GEO1002"/>
    <x v="3"/>
    <s v="Q1 2021"/>
    <s v="Q1 2021"/>
  </r>
  <r>
    <x v="18"/>
    <x v="15"/>
    <n v="361"/>
    <n v="7"/>
    <s v="GEO1002"/>
    <s v="GEO1002"/>
    <x v="3"/>
    <s v="Q1 2021"/>
    <s v="Q1 2021"/>
  </r>
  <r>
    <x v="19"/>
    <x v="16"/>
    <n v="2691"/>
    <n v="7"/>
    <s v="GEO1001"/>
    <s v="GEO1001"/>
    <x v="1"/>
    <s v="Q1 2020"/>
    <s v="Q1 2020"/>
  </r>
  <r>
    <x v="19"/>
    <x v="17"/>
    <n v="2129"/>
    <n v="7"/>
    <s v="GEO1001"/>
    <s v="GEO1001"/>
    <x v="1"/>
    <s v="Q1 2020"/>
    <s v="Q1 2020"/>
  </r>
  <r>
    <x v="19"/>
    <x v="0"/>
    <n v="3258"/>
    <n v="7"/>
    <s v="GEO1001"/>
    <s v="GEO1001"/>
    <x v="1"/>
    <s v="Q1 2020"/>
    <s v="Q1 2020"/>
  </r>
  <r>
    <x v="19"/>
    <x v="1"/>
    <n v="2978"/>
    <n v="7"/>
    <s v="GEO1001"/>
    <s v="GEO1001"/>
    <x v="1"/>
    <s v="Q2 2020"/>
    <s v="Q2 2020"/>
  </r>
  <r>
    <x v="19"/>
    <x v="2"/>
    <n v="3544"/>
    <n v="7"/>
    <s v="GEO1001"/>
    <s v="GEO1001"/>
    <x v="1"/>
    <s v="Q2 2020"/>
    <s v="Q2 2020"/>
  </r>
  <r>
    <x v="19"/>
    <x v="3"/>
    <n v="1845"/>
    <n v="7"/>
    <s v="GEO1001"/>
    <s v="GEO1001"/>
    <x v="1"/>
    <s v="Q2 2020"/>
    <s v="Q2 2020"/>
  </r>
  <r>
    <x v="19"/>
    <x v="4"/>
    <n v="2414"/>
    <n v="7"/>
    <s v="GEO1001"/>
    <s v="GEO1001"/>
    <x v="1"/>
    <s v="Q3 2020"/>
    <s v="Q3 2020"/>
  </r>
  <r>
    <x v="19"/>
    <x v="5"/>
    <n v="1281"/>
    <n v="7"/>
    <s v="GEO1001"/>
    <s v="GEO1001"/>
    <x v="1"/>
    <s v="Q3 2020"/>
    <s v="Q3 2020"/>
  </r>
  <r>
    <x v="19"/>
    <x v="6"/>
    <n v="2131"/>
    <n v="7"/>
    <s v="GEO1001"/>
    <s v="GEO1001"/>
    <x v="1"/>
    <s v="Q3 2020"/>
    <s v="Q3 2020"/>
  </r>
  <r>
    <x v="19"/>
    <x v="7"/>
    <n v="1560"/>
    <n v="7"/>
    <s v="GEO1001"/>
    <s v="GEO1001"/>
    <x v="1"/>
    <s v="Q4 2020"/>
    <s v="Q4 2020"/>
  </r>
  <r>
    <x v="19"/>
    <x v="8"/>
    <n v="2691"/>
    <n v="7"/>
    <s v="GEO1001"/>
    <s v="GEO1001"/>
    <x v="1"/>
    <s v="Q4 2020"/>
    <s v="Q4 2020"/>
  </r>
  <r>
    <x v="19"/>
    <x v="9"/>
    <n v="1843"/>
    <n v="7"/>
    <s v="GEO1001"/>
    <s v="GEO1001"/>
    <x v="1"/>
    <s v="Q4 2020"/>
    <s v="Q4 2020"/>
  </r>
  <r>
    <x v="19"/>
    <x v="10"/>
    <n v="1864"/>
    <n v="7"/>
    <s v="GEO1001"/>
    <s v="GEO1001"/>
    <x v="1"/>
    <s v="Q2 2021"/>
    <s v="Q2 2021"/>
  </r>
  <r>
    <x v="19"/>
    <x v="11"/>
    <n v="3527"/>
    <n v="7"/>
    <s v="GEO1001"/>
    <s v="GEO1001"/>
    <x v="1"/>
    <s v="Q2 2021"/>
    <s v="Q2 2021"/>
  </r>
  <r>
    <x v="19"/>
    <x v="12"/>
    <n v="3010"/>
    <n v="7"/>
    <s v="GEO1001"/>
    <s v="GEO1001"/>
    <x v="1"/>
    <s v="Q2 2021"/>
    <s v="Q2 2021"/>
  </r>
  <r>
    <x v="19"/>
    <x v="13"/>
    <n v="3387"/>
    <n v="7"/>
    <s v="GEO1001"/>
    <s v="GEO1001"/>
    <x v="1"/>
    <s v="Q1 2021"/>
    <s v="Q1 2021"/>
  </r>
  <r>
    <x v="19"/>
    <x v="14"/>
    <n v="2190"/>
    <n v="7"/>
    <s v="GEO1001"/>
    <s v="GEO1001"/>
    <x v="1"/>
    <s v="Q1 2021"/>
    <s v="Q1 2021"/>
  </r>
  <r>
    <x v="19"/>
    <x v="15"/>
    <n v="2719"/>
    <n v="7"/>
    <s v="GEO1001"/>
    <s v="GEO1001"/>
    <x v="1"/>
    <s v="Q1 2021"/>
    <s v="Q1 2021"/>
  </r>
  <r>
    <x v="20"/>
    <x v="16"/>
    <n v="484"/>
    <n v="7"/>
    <s v="GEO1004"/>
    <s v="GEO1004"/>
    <x v="0"/>
    <s v="Q1 2020"/>
    <s v="Q1 2020"/>
  </r>
  <r>
    <x v="20"/>
    <x v="17"/>
    <n v="546"/>
    <n v="7"/>
    <s v="GEO1004"/>
    <s v="GEO1004"/>
    <x v="0"/>
    <s v="Q1 2020"/>
    <s v="Q1 2020"/>
  </r>
  <r>
    <x v="20"/>
    <x v="0"/>
    <n v="609"/>
    <n v="7"/>
    <s v="GEO1004"/>
    <s v="GEO1004"/>
    <x v="0"/>
    <s v="Q1 2020"/>
    <s v="Q1 2020"/>
  </r>
  <r>
    <x v="20"/>
    <x v="1"/>
    <n v="727"/>
    <n v="7"/>
    <s v="GEO1004"/>
    <s v="GEO1004"/>
    <x v="0"/>
    <s v="Q2 2020"/>
    <s v="Q2 2020"/>
  </r>
  <r>
    <x v="20"/>
    <x v="2"/>
    <n v="663"/>
    <n v="7"/>
    <s v="GEO1004"/>
    <s v="GEO1004"/>
    <x v="0"/>
    <s v="Q2 2020"/>
    <s v="Q2 2020"/>
  </r>
  <r>
    <x v="20"/>
    <x v="3"/>
    <n v="489"/>
    <n v="7"/>
    <s v="GEO1004"/>
    <s v="GEO1004"/>
    <x v="0"/>
    <s v="Q2 2020"/>
    <s v="Q2 2020"/>
  </r>
  <r>
    <x v="20"/>
    <x v="4"/>
    <n v="422"/>
    <n v="7"/>
    <s v="GEO1004"/>
    <s v="GEO1004"/>
    <x v="0"/>
    <s v="Q3 2020"/>
    <s v="Q3 2020"/>
  </r>
  <r>
    <x v="20"/>
    <x v="5"/>
    <n v="366"/>
    <n v="7"/>
    <s v="GEO1004"/>
    <s v="GEO1004"/>
    <x v="0"/>
    <s v="Q3 2020"/>
    <s v="Q3 2020"/>
  </r>
  <r>
    <x v="20"/>
    <x v="6"/>
    <n v="365"/>
    <n v="7"/>
    <s v="GEO1004"/>
    <s v="GEO1004"/>
    <x v="0"/>
    <s v="Q3 2020"/>
    <s v="Q3 2020"/>
  </r>
  <r>
    <x v="20"/>
    <x v="7"/>
    <n v="428"/>
    <n v="7"/>
    <s v="GEO1004"/>
    <s v="GEO1004"/>
    <x v="0"/>
    <s v="Q4 2020"/>
    <s v="Q4 2020"/>
  </r>
  <r>
    <x v="20"/>
    <x v="8"/>
    <n v="486"/>
    <n v="7"/>
    <s v="GEO1004"/>
    <s v="GEO1004"/>
    <x v="0"/>
    <s v="Q4 2020"/>
    <s v="Q4 2020"/>
  </r>
  <r>
    <x v="20"/>
    <x v="9"/>
    <n v="488"/>
    <n v="7"/>
    <s v="GEO1004"/>
    <s v="GEO1004"/>
    <x v="0"/>
    <s v="Q4 2020"/>
    <s v="Q4 2020"/>
  </r>
  <r>
    <x v="20"/>
    <x v="15"/>
    <n v="483"/>
    <n v="7"/>
    <s v="GEO1004"/>
    <s v="GEO1004"/>
    <x v="0"/>
    <s v="Q1 2021"/>
    <s v="Q1 2021"/>
  </r>
  <r>
    <x v="21"/>
    <x v="16"/>
    <n v="13597"/>
    <n v="7"/>
    <s v="GEO1002"/>
    <s v="GEO1002"/>
    <x v="3"/>
    <s v="Q1 2020"/>
    <s v="Q1 2020"/>
  </r>
  <r>
    <x v="21"/>
    <x v="17"/>
    <n v="15298"/>
    <n v="7"/>
    <s v="GEO1002"/>
    <s v="GEO1002"/>
    <x v="3"/>
    <s v="Q1 2020"/>
    <s v="Q1 2020"/>
  </r>
  <r>
    <x v="21"/>
    <x v="0"/>
    <n v="16992"/>
    <n v="7"/>
    <s v="GEO1002"/>
    <s v="GEO1002"/>
    <x v="3"/>
    <s v="Q1 2020"/>
    <s v="Q1 2020"/>
  </r>
  <r>
    <x v="21"/>
    <x v="1"/>
    <n v="20394"/>
    <n v="7"/>
    <s v="GEO1002"/>
    <s v="GEO1002"/>
    <x v="3"/>
    <s v="Q2 2020"/>
    <s v="Q2 2020"/>
  </r>
  <r>
    <x v="21"/>
    <x v="2"/>
    <n v="18695"/>
    <n v="7"/>
    <s v="GEO1002"/>
    <s v="GEO1002"/>
    <x v="3"/>
    <s v="Q2 2020"/>
    <s v="Q2 2020"/>
  </r>
  <r>
    <x v="21"/>
    <x v="3"/>
    <n v="13597"/>
    <n v="7"/>
    <s v="GEO1002"/>
    <s v="GEO1002"/>
    <x v="3"/>
    <s v="Q2 2020"/>
    <s v="Q2 2020"/>
  </r>
  <r>
    <x v="21"/>
    <x v="4"/>
    <n v="11899"/>
    <n v="7"/>
    <s v="GEO1002"/>
    <s v="GEO1002"/>
    <x v="3"/>
    <s v="Q3 2020"/>
    <s v="Q3 2020"/>
  </r>
  <r>
    <x v="21"/>
    <x v="5"/>
    <n v="10197"/>
    <n v="7"/>
    <s v="GEO1002"/>
    <s v="GEO1002"/>
    <x v="3"/>
    <s v="Q3 2020"/>
    <s v="Q3 2020"/>
  </r>
  <r>
    <x v="21"/>
    <x v="6"/>
    <n v="10196"/>
    <n v="7"/>
    <s v="GEO1002"/>
    <s v="GEO1002"/>
    <x v="3"/>
    <s v="Q3 2020"/>
    <s v="Q3 2020"/>
  </r>
  <r>
    <x v="21"/>
    <x v="7"/>
    <n v="11895"/>
    <n v="7"/>
    <s v="GEO1002"/>
    <s v="GEO1002"/>
    <x v="3"/>
    <s v="Q4 2020"/>
    <s v="Q4 2020"/>
  </r>
  <r>
    <x v="21"/>
    <x v="8"/>
    <n v="13596"/>
    <n v="7"/>
    <s v="GEO1002"/>
    <s v="GEO1002"/>
    <x v="3"/>
    <s v="Q4 2020"/>
    <s v="Q4 2020"/>
  </r>
  <r>
    <x v="21"/>
    <x v="9"/>
    <n v="13595"/>
    <n v="7"/>
    <s v="GEO1002"/>
    <s v="GEO1002"/>
    <x v="3"/>
    <s v="Q4 2020"/>
    <s v="Q4 2020"/>
  </r>
  <r>
    <x v="21"/>
    <x v="10"/>
    <n v="13732"/>
    <n v="7"/>
    <s v="GEO1002"/>
    <s v="GEO1002"/>
    <x v="3"/>
    <s v="Q2 2021"/>
    <s v="Q2 2021"/>
  </r>
  <r>
    <x v="21"/>
    <x v="11"/>
    <n v="19253"/>
    <n v="7"/>
    <s v="GEO1002"/>
    <s v="GEO1002"/>
    <x v="3"/>
    <s v="Q2 2021"/>
    <s v="Q2 2021"/>
  </r>
  <r>
    <x v="21"/>
    <x v="12"/>
    <n v="20185"/>
    <n v="7"/>
    <s v="GEO1002"/>
    <s v="GEO1002"/>
    <x v="3"/>
    <s v="Q2 2021"/>
    <s v="Q2 2021"/>
  </r>
  <r>
    <x v="21"/>
    <x v="13"/>
    <n v="17502"/>
    <n v="7"/>
    <s v="GEO1002"/>
    <s v="GEO1002"/>
    <x v="3"/>
    <s v="Q1 2021"/>
    <s v="Q1 2021"/>
  </r>
  <r>
    <x v="21"/>
    <x v="14"/>
    <n v="16057"/>
    <n v="7"/>
    <s v="GEO1002"/>
    <s v="GEO1002"/>
    <x v="3"/>
    <s v="Q1 2021"/>
    <s v="Q1 2021"/>
  </r>
  <r>
    <x v="21"/>
    <x v="15"/>
    <n v="14276"/>
    <n v="7"/>
    <s v="GEO1002"/>
    <s v="GEO1002"/>
    <x v="3"/>
    <s v="Q1 2021"/>
    <s v="Q1 2021"/>
  </r>
  <r>
    <x v="22"/>
    <x v="16"/>
    <n v="864"/>
    <n v="7"/>
    <s v="GEO1001"/>
    <s v="GEO1001"/>
    <x v="1"/>
    <s v="Q1 2020"/>
    <s v="Q1 2020"/>
  </r>
  <r>
    <x v="22"/>
    <x v="17"/>
    <n v="765"/>
    <n v="7"/>
    <s v="GEO1001"/>
    <s v="GEO1001"/>
    <x v="1"/>
    <s v="Q1 2020"/>
    <s v="Q1 2020"/>
  </r>
  <r>
    <x v="22"/>
    <x v="0"/>
    <n v="1051"/>
    <n v="7"/>
    <s v="GEO1001"/>
    <s v="GEO1001"/>
    <x v="1"/>
    <s v="Q1 2020"/>
    <s v="Q1 2020"/>
  </r>
  <r>
    <x v="22"/>
    <x v="1"/>
    <n v="1053"/>
    <n v="7"/>
    <s v="GEO1001"/>
    <s v="GEO1001"/>
    <x v="1"/>
    <s v="Q2 2020"/>
    <s v="Q2 2020"/>
  </r>
  <r>
    <x v="22"/>
    <x v="2"/>
    <n v="1146"/>
    <n v="7"/>
    <s v="GEO1001"/>
    <s v="GEO1001"/>
    <x v="1"/>
    <s v="Q2 2020"/>
    <s v="Q2 2020"/>
  </r>
  <r>
    <x v="22"/>
    <x v="3"/>
    <n v="674"/>
    <n v="7"/>
    <s v="GEO1001"/>
    <s v="GEO1001"/>
    <x v="1"/>
    <s v="Q2 2020"/>
    <s v="Q2 2020"/>
  </r>
  <r>
    <x v="22"/>
    <x v="4"/>
    <n v="764"/>
    <n v="7"/>
    <s v="GEO1001"/>
    <s v="GEO1001"/>
    <x v="1"/>
    <s v="Q3 2020"/>
    <s v="Q3 2020"/>
  </r>
  <r>
    <x v="22"/>
    <x v="5"/>
    <n v="482"/>
    <n v="7"/>
    <s v="GEO1001"/>
    <s v="GEO1001"/>
    <x v="1"/>
    <s v="Q3 2020"/>
    <s v="Q3 2020"/>
  </r>
  <r>
    <x v="22"/>
    <x v="6"/>
    <n v="673"/>
    <n v="7"/>
    <s v="GEO1001"/>
    <s v="GEO1001"/>
    <x v="1"/>
    <s v="Q3 2020"/>
    <s v="Q3 2020"/>
  </r>
  <r>
    <x v="22"/>
    <x v="7"/>
    <n v="575"/>
    <n v="7"/>
    <s v="GEO1001"/>
    <s v="GEO1001"/>
    <x v="1"/>
    <s v="Q4 2020"/>
    <s v="Q4 2020"/>
  </r>
  <r>
    <x v="22"/>
    <x v="8"/>
    <n v="865"/>
    <n v="7"/>
    <s v="GEO1001"/>
    <s v="GEO1001"/>
    <x v="1"/>
    <s v="Q4 2020"/>
    <s v="Q4 2020"/>
  </r>
  <r>
    <x v="22"/>
    <x v="9"/>
    <n v="674"/>
    <n v="7"/>
    <s v="GEO1001"/>
    <s v="GEO1001"/>
    <x v="1"/>
    <s v="Q4 2020"/>
    <s v="Q4 2020"/>
  </r>
  <r>
    <x v="22"/>
    <x v="10"/>
    <n v="681"/>
    <n v="7"/>
    <s v="GEO1001"/>
    <s v="GEO1001"/>
    <x v="1"/>
    <s v="Q2 2021"/>
    <s v="Q2 2021"/>
  </r>
  <r>
    <x v="22"/>
    <x v="11"/>
    <n v="1136"/>
    <n v="7"/>
    <s v="GEO1001"/>
    <s v="GEO1001"/>
    <x v="1"/>
    <s v="Q2 2021"/>
    <s v="Q2 2021"/>
  </r>
  <r>
    <x v="22"/>
    <x v="12"/>
    <n v="1095"/>
    <n v="7"/>
    <s v="GEO1001"/>
    <s v="GEO1001"/>
    <x v="1"/>
    <s v="Q2 2021"/>
    <s v="Q2 2021"/>
  </r>
  <r>
    <x v="22"/>
    <x v="13"/>
    <n v="1043"/>
    <n v="7"/>
    <s v="GEO1001"/>
    <s v="GEO1001"/>
    <x v="1"/>
    <s v="Q1 2021"/>
    <s v="Q1 2021"/>
  </r>
  <r>
    <x v="22"/>
    <x v="14"/>
    <n v="797"/>
    <n v="7"/>
    <s v="GEO1001"/>
    <s v="GEO1001"/>
    <x v="1"/>
    <s v="Q1 2021"/>
    <s v="Q1 2021"/>
  </r>
  <r>
    <x v="22"/>
    <x v="15"/>
    <n v="859"/>
    <n v="7"/>
    <s v="GEO1001"/>
    <s v="GEO1001"/>
    <x v="1"/>
    <s v="Q1 2021"/>
    <s v="Q1 2021"/>
  </r>
  <r>
    <x v="23"/>
    <x v="8"/>
    <n v="916"/>
    <n v="7"/>
    <s v="GEO1001"/>
    <s v="GEO1001"/>
    <x v="1"/>
    <s v="Q4 2020"/>
    <s v="Q4 2020"/>
  </r>
  <r>
    <x v="23"/>
    <x v="9"/>
    <n v="1176"/>
    <n v="7"/>
    <s v="GEO1001"/>
    <s v="GEO1001"/>
    <x v="1"/>
    <s v="Q4 2020"/>
    <s v="Q4 2020"/>
  </r>
  <r>
    <x v="23"/>
    <x v="10"/>
    <n v="1193"/>
    <n v="7"/>
    <s v="GEO1001"/>
    <s v="GEO1001"/>
    <x v="1"/>
    <s v="Q2 2021"/>
    <s v="Q2 2021"/>
  </r>
  <r>
    <x v="23"/>
    <x v="11"/>
    <n v="1360"/>
    <n v="7"/>
    <s v="GEO1001"/>
    <s v="GEO1001"/>
    <x v="1"/>
    <s v="Q2 2021"/>
    <s v="Q2 2021"/>
  </r>
  <r>
    <x v="23"/>
    <x v="12"/>
    <n v="1768"/>
    <n v="7"/>
    <s v="GEO1001"/>
    <s v="GEO1001"/>
    <x v="1"/>
    <s v="Q2 2021"/>
    <s v="Q2 2021"/>
  </r>
  <r>
    <x v="23"/>
    <x v="13"/>
    <n v="1192"/>
    <n v="7"/>
    <s v="GEO1001"/>
    <s v="GEO1001"/>
    <x v="1"/>
    <s v="Q1 2021"/>
    <s v="Q1 2021"/>
  </r>
  <r>
    <x v="23"/>
    <x v="14"/>
    <n v="1332"/>
    <n v="7"/>
    <s v="GEO1001"/>
    <s v="GEO1001"/>
    <x v="1"/>
    <s v="Q1 2021"/>
    <s v="Q1 2021"/>
  </r>
  <r>
    <x v="23"/>
    <x v="15"/>
    <n v="941"/>
    <n v="7"/>
    <s v="GEO1001"/>
    <s v="GEO1001"/>
    <x v="1"/>
    <s v="Q1 2021"/>
    <s v="Q1 2021"/>
  </r>
  <r>
    <x v="24"/>
    <x v="16"/>
    <n v="1131"/>
    <n v="7"/>
    <s v="GEO1001"/>
    <s v="GEO1001"/>
    <x v="1"/>
    <s v="Q1 2020"/>
    <s v="Q1 2020"/>
  </r>
  <r>
    <x v="24"/>
    <x v="17"/>
    <n v="1268"/>
    <n v="7"/>
    <s v="GEO1001"/>
    <s v="GEO1001"/>
    <x v="1"/>
    <s v="Q1 2020"/>
    <s v="Q1 2020"/>
  </r>
  <r>
    <x v="24"/>
    <x v="0"/>
    <n v="1410"/>
    <n v="7"/>
    <s v="GEO1001"/>
    <s v="GEO1001"/>
    <x v="1"/>
    <s v="Q1 2020"/>
    <s v="Q1 2020"/>
  </r>
  <r>
    <x v="24"/>
    <x v="1"/>
    <n v="1688"/>
    <n v="7"/>
    <s v="GEO1001"/>
    <s v="GEO1001"/>
    <x v="1"/>
    <s v="Q2 2020"/>
    <s v="Q2 2020"/>
  </r>
  <r>
    <x v="24"/>
    <x v="2"/>
    <n v="1548"/>
    <n v="7"/>
    <s v="GEO1001"/>
    <s v="GEO1001"/>
    <x v="1"/>
    <s v="Q2 2020"/>
    <s v="Q2 2020"/>
  </r>
  <r>
    <x v="24"/>
    <x v="3"/>
    <n v="1127"/>
    <n v="7"/>
    <s v="GEO1001"/>
    <s v="GEO1001"/>
    <x v="1"/>
    <s v="Q2 2020"/>
    <s v="Q2 2020"/>
  </r>
  <r>
    <x v="24"/>
    <x v="4"/>
    <n v="984"/>
    <n v="7"/>
    <s v="GEO1001"/>
    <s v="GEO1001"/>
    <x v="1"/>
    <s v="Q3 2020"/>
    <s v="Q3 2020"/>
  </r>
  <r>
    <x v="24"/>
    <x v="5"/>
    <n v="850"/>
    <n v="7"/>
    <s v="GEO1001"/>
    <s v="GEO1001"/>
    <x v="1"/>
    <s v="Q3 2020"/>
    <s v="Q3 2020"/>
  </r>
  <r>
    <x v="24"/>
    <x v="6"/>
    <n v="850"/>
    <n v="7"/>
    <s v="GEO1001"/>
    <s v="GEO1001"/>
    <x v="1"/>
    <s v="Q3 2020"/>
    <s v="Q3 2020"/>
  </r>
  <r>
    <x v="24"/>
    <x v="7"/>
    <n v="986"/>
    <n v="7"/>
    <s v="GEO1001"/>
    <s v="GEO1001"/>
    <x v="1"/>
    <s v="Q4 2020"/>
    <s v="Q4 2020"/>
  </r>
  <r>
    <x v="24"/>
    <x v="8"/>
    <n v="1129"/>
    <n v="7"/>
    <s v="GEO1001"/>
    <s v="GEO1001"/>
    <x v="1"/>
    <s v="Q4 2020"/>
    <s v="Q4 2020"/>
  </r>
  <r>
    <x v="24"/>
    <x v="9"/>
    <n v="1131"/>
    <n v="7"/>
    <s v="GEO1001"/>
    <s v="GEO1001"/>
    <x v="1"/>
    <s v="Q4 2020"/>
    <s v="Q4 2020"/>
  </r>
  <r>
    <x v="24"/>
    <x v="10"/>
    <n v="1119"/>
    <n v="7"/>
    <s v="GEO1001"/>
    <s v="GEO1001"/>
    <x v="1"/>
    <s v="Q2 2021"/>
    <s v="Q2 2021"/>
  </r>
  <r>
    <x v="24"/>
    <x v="11"/>
    <n v="1598"/>
    <n v="7"/>
    <s v="GEO1001"/>
    <s v="GEO1001"/>
    <x v="1"/>
    <s v="Q2 2021"/>
    <s v="Q2 2021"/>
  </r>
  <r>
    <x v="24"/>
    <x v="12"/>
    <n v="1707"/>
    <n v="7"/>
    <s v="GEO1001"/>
    <s v="GEO1001"/>
    <x v="1"/>
    <s v="Q2 2021"/>
    <s v="Q2 2021"/>
  </r>
  <r>
    <x v="24"/>
    <x v="13"/>
    <n v="1404"/>
    <n v="7"/>
    <s v="GEO1001"/>
    <s v="GEO1001"/>
    <x v="1"/>
    <s v="Q1 2021"/>
    <s v="Q1 2021"/>
  </r>
  <r>
    <x v="24"/>
    <x v="14"/>
    <n v="1252"/>
    <n v="7"/>
    <s v="GEO1001"/>
    <s v="GEO1001"/>
    <x v="1"/>
    <s v="Q1 2021"/>
    <s v="Q1 2021"/>
  </r>
  <r>
    <x v="24"/>
    <x v="15"/>
    <n v="1119"/>
    <n v="7"/>
    <s v="GEO1001"/>
    <s v="GEO1001"/>
    <x v="1"/>
    <s v="Q1 2021"/>
    <s v="Q1 2021"/>
  </r>
  <r>
    <x v="25"/>
    <x v="16"/>
    <n v="318"/>
    <n v="7"/>
    <s v="GEO1002"/>
    <s v="GEO1002"/>
    <x v="3"/>
    <s v="Q1 2020"/>
    <s v="Q1 2020"/>
  </r>
  <r>
    <x v="25"/>
    <x v="17"/>
    <n v="453"/>
    <n v="7"/>
    <s v="GEO1002"/>
    <s v="GEO1002"/>
    <x v="3"/>
    <s v="Q1 2020"/>
    <s v="Q1 2020"/>
  </r>
  <r>
    <x v="25"/>
    <x v="0"/>
    <n v="411"/>
    <n v="7"/>
    <s v="GEO1002"/>
    <s v="GEO1002"/>
    <x v="3"/>
    <s v="Q1 2020"/>
    <s v="Q1 2020"/>
  </r>
  <r>
    <x v="25"/>
    <x v="1"/>
    <n v="588"/>
    <n v="7"/>
    <s v="GEO1002"/>
    <s v="GEO1002"/>
    <x v="3"/>
    <s v="Q2 2020"/>
    <s v="Q2 2020"/>
  </r>
  <r>
    <x v="25"/>
    <x v="2"/>
    <n v="457"/>
    <n v="7"/>
    <s v="GEO1002"/>
    <s v="GEO1002"/>
    <x v="3"/>
    <s v="Q2 2020"/>
    <s v="Q2 2020"/>
  </r>
  <r>
    <x v="25"/>
    <x v="3"/>
    <n v="410"/>
    <n v="7"/>
    <s v="GEO1002"/>
    <s v="GEO1002"/>
    <x v="3"/>
    <s v="Q2 2020"/>
    <s v="Q2 2020"/>
  </r>
  <r>
    <x v="25"/>
    <x v="4"/>
    <n v="273"/>
    <n v="7"/>
    <s v="GEO1002"/>
    <s v="GEO1002"/>
    <x v="3"/>
    <s v="Q3 2020"/>
    <s v="Q3 2020"/>
  </r>
  <r>
    <x v="25"/>
    <x v="5"/>
    <n v="317"/>
    <n v="7"/>
    <s v="GEO1002"/>
    <s v="GEO1002"/>
    <x v="3"/>
    <s v="Q3 2020"/>
    <s v="Q3 2020"/>
  </r>
  <r>
    <x v="25"/>
    <x v="6"/>
    <n v="233"/>
    <n v="7"/>
    <s v="GEO1002"/>
    <s v="GEO1002"/>
    <x v="3"/>
    <s v="Q3 2020"/>
    <s v="Q3 2020"/>
  </r>
  <r>
    <x v="25"/>
    <x v="7"/>
    <n v="367"/>
    <n v="7"/>
    <s v="GEO1002"/>
    <s v="GEO1002"/>
    <x v="3"/>
    <s v="Q4 2020"/>
    <s v="Q4 2020"/>
  </r>
  <r>
    <x v="25"/>
    <x v="8"/>
    <n v="322"/>
    <n v="7"/>
    <s v="GEO1002"/>
    <s v="GEO1002"/>
    <x v="3"/>
    <s v="Q4 2020"/>
    <s v="Q4 2020"/>
  </r>
  <r>
    <x v="25"/>
    <x v="9"/>
    <n v="407"/>
    <n v="7"/>
    <s v="GEO1002"/>
    <s v="GEO1002"/>
    <x v="3"/>
    <s v="Q4 2020"/>
    <s v="Q4 2020"/>
  </r>
  <r>
    <x v="25"/>
    <x v="10"/>
    <n v="409"/>
    <n v="7"/>
    <s v="GEO1002"/>
    <s v="GEO1002"/>
    <x v="3"/>
    <s v="Q2 2021"/>
    <s v="Q2 2021"/>
  </r>
  <r>
    <x v="25"/>
    <x v="11"/>
    <n v="459"/>
    <n v="7"/>
    <s v="GEO1002"/>
    <s v="GEO1002"/>
    <x v="3"/>
    <s v="Q2 2021"/>
    <s v="Q2 2021"/>
  </r>
  <r>
    <x v="25"/>
    <x v="12"/>
    <n v="591"/>
    <n v="7"/>
    <s v="GEO1002"/>
    <s v="GEO1002"/>
    <x v="3"/>
    <s v="Q2 2021"/>
    <s v="Q2 2021"/>
  </r>
  <r>
    <x v="25"/>
    <x v="13"/>
    <n v="421"/>
    <n v="7"/>
    <s v="GEO1002"/>
    <s v="GEO1002"/>
    <x v="3"/>
    <s v="Q1 2021"/>
    <s v="Q1 2021"/>
  </r>
  <r>
    <x v="25"/>
    <x v="14"/>
    <n v="456"/>
    <n v="7"/>
    <s v="GEO1002"/>
    <s v="GEO1002"/>
    <x v="3"/>
    <s v="Q1 2021"/>
    <s v="Q1 2021"/>
  </r>
  <r>
    <x v="25"/>
    <x v="15"/>
    <n v="316"/>
    <n v="7"/>
    <s v="GEO1002"/>
    <s v="GEO1002"/>
    <x v="3"/>
    <s v="Q1 2021"/>
    <s v="Q1 2021"/>
  </r>
  <r>
    <x v="26"/>
    <x v="16"/>
    <n v="1488"/>
    <n v="7"/>
    <s v="GEO1001"/>
    <s v="GEO1001"/>
    <x v="1"/>
    <s v="Q1 2020"/>
    <s v="Q1 2020"/>
  </r>
  <r>
    <x v="26"/>
    <x v="17"/>
    <n v="1674"/>
    <n v="7"/>
    <s v="GEO1001"/>
    <s v="GEO1001"/>
    <x v="1"/>
    <s v="Q1 2020"/>
    <s v="Q1 2020"/>
  </r>
  <r>
    <x v="26"/>
    <x v="0"/>
    <n v="1862"/>
    <n v="7"/>
    <s v="GEO1001"/>
    <s v="GEO1001"/>
    <x v="1"/>
    <s v="Q1 2020"/>
    <s v="Q1 2020"/>
  </r>
  <r>
    <x v="26"/>
    <x v="1"/>
    <n v="2231"/>
    <n v="7"/>
    <s v="GEO1001"/>
    <s v="GEO1001"/>
    <x v="1"/>
    <s v="Q2 2020"/>
    <s v="Q2 2020"/>
  </r>
  <r>
    <x v="26"/>
    <x v="2"/>
    <n v="2049"/>
    <n v="7"/>
    <s v="GEO1001"/>
    <s v="GEO1001"/>
    <x v="1"/>
    <s v="Q2 2020"/>
    <s v="Q2 2020"/>
  </r>
  <r>
    <x v="26"/>
    <x v="3"/>
    <n v="1489"/>
    <n v="7"/>
    <s v="GEO1001"/>
    <s v="GEO1001"/>
    <x v="1"/>
    <s v="Q2 2020"/>
    <s v="Q2 2020"/>
  </r>
  <r>
    <x v="26"/>
    <x v="4"/>
    <n v="1301"/>
    <n v="7"/>
    <s v="GEO1001"/>
    <s v="GEO1001"/>
    <x v="1"/>
    <s v="Q3 2020"/>
    <s v="Q3 2020"/>
  </r>
  <r>
    <x v="26"/>
    <x v="5"/>
    <n v="1118"/>
    <n v="7"/>
    <s v="GEO1001"/>
    <s v="GEO1001"/>
    <x v="1"/>
    <s v="Q3 2020"/>
    <s v="Q3 2020"/>
  </r>
  <r>
    <x v="26"/>
    <x v="6"/>
    <n v="1117"/>
    <n v="7"/>
    <s v="GEO1001"/>
    <s v="GEO1001"/>
    <x v="1"/>
    <s v="Q3 2020"/>
    <s v="Q3 2020"/>
  </r>
  <r>
    <x v="26"/>
    <x v="7"/>
    <n v="1301"/>
    <n v="7"/>
    <s v="GEO1001"/>
    <s v="GEO1001"/>
    <x v="1"/>
    <s v="Q4 2020"/>
    <s v="Q4 2020"/>
  </r>
  <r>
    <x v="26"/>
    <x v="8"/>
    <n v="1488"/>
    <n v="7"/>
    <s v="GEO1001"/>
    <s v="GEO1001"/>
    <x v="1"/>
    <s v="Q4 2020"/>
    <s v="Q4 2020"/>
  </r>
  <r>
    <x v="26"/>
    <x v="9"/>
    <n v="1489"/>
    <n v="7"/>
    <s v="GEO1001"/>
    <s v="GEO1001"/>
    <x v="1"/>
    <s v="Q4 2020"/>
    <s v="Q4 2020"/>
  </r>
  <r>
    <x v="26"/>
    <x v="10"/>
    <n v="1551"/>
    <n v="7"/>
    <s v="GEO1001"/>
    <s v="GEO1001"/>
    <x v="1"/>
    <s v="Q2 2021"/>
    <s v="Q2 2021"/>
  </r>
  <r>
    <x v="26"/>
    <x v="11"/>
    <n v="2067"/>
    <n v="7"/>
    <s v="GEO1001"/>
    <s v="GEO1001"/>
    <x v="1"/>
    <s v="Q2 2021"/>
    <s v="Q2 2021"/>
  </r>
  <r>
    <x v="26"/>
    <x v="12"/>
    <n v="2277"/>
    <n v="7"/>
    <s v="GEO1001"/>
    <s v="GEO1001"/>
    <x v="1"/>
    <s v="Q2 2021"/>
    <s v="Q2 2021"/>
  </r>
  <r>
    <x v="26"/>
    <x v="13"/>
    <n v="1854"/>
    <n v="7"/>
    <s v="GEO1001"/>
    <s v="GEO1001"/>
    <x v="1"/>
    <s v="Q1 2021"/>
    <s v="Q1 2021"/>
  </r>
  <r>
    <x v="26"/>
    <x v="14"/>
    <n v="1665"/>
    <n v="7"/>
    <s v="GEO1001"/>
    <s v="GEO1001"/>
    <x v="1"/>
    <s v="Q1 2021"/>
    <s v="Q1 2021"/>
  </r>
  <r>
    <x v="26"/>
    <x v="15"/>
    <n v="1516"/>
    <n v="7"/>
    <s v="GEO1001"/>
    <s v="GEO1001"/>
    <x v="1"/>
    <s v="Q1 2021"/>
    <s v="Q1 2021"/>
  </r>
  <r>
    <x v="27"/>
    <x v="16"/>
    <n v="644"/>
    <n v="7"/>
    <s v="GEO1002"/>
    <s v="GEO1002"/>
    <x v="3"/>
    <s v="Q1 2020"/>
    <s v="Q1 2020"/>
  </r>
  <r>
    <x v="27"/>
    <x v="17"/>
    <n v="814"/>
    <n v="7"/>
    <s v="GEO1002"/>
    <s v="GEO1002"/>
    <x v="3"/>
    <s v="Q1 2020"/>
    <s v="Q1 2020"/>
  </r>
  <r>
    <x v="27"/>
    <x v="0"/>
    <n v="814"/>
    <n v="7"/>
    <s v="GEO1002"/>
    <s v="GEO1002"/>
    <x v="3"/>
    <s v="Q1 2020"/>
    <s v="Q1 2020"/>
  </r>
  <r>
    <x v="27"/>
    <x v="1"/>
    <n v="1068"/>
    <n v="7"/>
    <s v="GEO1002"/>
    <s v="GEO1002"/>
    <x v="3"/>
    <s v="Q2 2020"/>
    <s v="Q2 2020"/>
  </r>
  <r>
    <x v="27"/>
    <x v="2"/>
    <n v="899"/>
    <n v="7"/>
    <s v="GEO1002"/>
    <s v="GEO1002"/>
    <x v="3"/>
    <s v="Q2 2020"/>
    <s v="Q2 2020"/>
  </r>
  <r>
    <x v="27"/>
    <x v="3"/>
    <n v="732"/>
    <n v="7"/>
    <s v="GEO1002"/>
    <s v="GEO1002"/>
    <x v="3"/>
    <s v="Q2 2020"/>
    <s v="Q2 2020"/>
  </r>
  <r>
    <x v="27"/>
    <x v="4"/>
    <n v="560"/>
    <n v="7"/>
    <s v="GEO1002"/>
    <s v="GEO1002"/>
    <x v="3"/>
    <s v="Q3 2020"/>
    <s v="Q3 2020"/>
  </r>
  <r>
    <x v="27"/>
    <x v="5"/>
    <n v="557"/>
    <n v="7"/>
    <s v="GEO1002"/>
    <s v="GEO1002"/>
    <x v="3"/>
    <s v="Q3 2020"/>
    <s v="Q3 2020"/>
  </r>
  <r>
    <x v="27"/>
    <x v="6"/>
    <n v="473"/>
    <n v="7"/>
    <s v="GEO1002"/>
    <s v="GEO1002"/>
    <x v="3"/>
    <s v="Q3 2020"/>
    <s v="Q3 2020"/>
  </r>
  <r>
    <x v="27"/>
    <x v="7"/>
    <n v="645"/>
    <n v="7"/>
    <s v="GEO1002"/>
    <s v="GEO1002"/>
    <x v="3"/>
    <s v="Q4 2020"/>
    <s v="Q4 2020"/>
  </r>
  <r>
    <x v="27"/>
    <x v="8"/>
    <n v="643"/>
    <n v="7"/>
    <s v="GEO1002"/>
    <s v="GEO1002"/>
    <x v="3"/>
    <s v="Q4 2020"/>
    <s v="Q4 2020"/>
  </r>
  <r>
    <x v="27"/>
    <x v="9"/>
    <n v="726"/>
    <n v="7"/>
    <s v="GEO1002"/>
    <s v="GEO1002"/>
    <x v="3"/>
    <s v="Q4 2020"/>
    <s v="Q4 2020"/>
  </r>
  <r>
    <x v="27"/>
    <x v="10"/>
    <n v="755"/>
    <n v="7"/>
    <s v="GEO1002"/>
    <s v="GEO1002"/>
    <x v="3"/>
    <s v="Q2 2021"/>
    <s v="Q2 2021"/>
  </r>
  <r>
    <x v="27"/>
    <x v="11"/>
    <n v="892"/>
    <n v="7"/>
    <s v="GEO1002"/>
    <s v="GEO1002"/>
    <x v="3"/>
    <s v="Q2 2021"/>
    <s v="Q2 2021"/>
  </r>
  <r>
    <x v="27"/>
    <x v="12"/>
    <n v="1125"/>
    <n v="7"/>
    <s v="GEO1002"/>
    <s v="GEO1002"/>
    <x v="3"/>
    <s v="Q2 2021"/>
    <s v="Q2 2021"/>
  </r>
  <r>
    <x v="27"/>
    <x v="13"/>
    <n v="828"/>
    <n v="7"/>
    <s v="GEO1002"/>
    <s v="GEO1002"/>
    <x v="3"/>
    <s v="Q1 2021"/>
    <s v="Q1 2021"/>
  </r>
  <r>
    <x v="27"/>
    <x v="14"/>
    <n v="855"/>
    <n v="7"/>
    <s v="GEO1002"/>
    <s v="GEO1002"/>
    <x v="3"/>
    <s v="Q1 2021"/>
    <s v="Q1 2021"/>
  </r>
  <r>
    <x v="27"/>
    <x v="15"/>
    <n v="668"/>
    <n v="7"/>
    <s v="GEO1002"/>
    <s v="GEO1002"/>
    <x v="3"/>
    <s v="Q1 2021"/>
    <s v="Q1 2021"/>
  </r>
  <r>
    <x v="28"/>
    <x v="16"/>
    <n v="6731"/>
    <n v="7"/>
    <s v="GEO1001"/>
    <s v="GEO1001"/>
    <x v="1"/>
    <s v="Q1 2020"/>
    <s v="Q1 2020"/>
  </r>
  <r>
    <x v="28"/>
    <x v="17"/>
    <n v="5312"/>
    <n v="7"/>
    <s v="GEO1001"/>
    <s v="GEO1001"/>
    <x v="1"/>
    <s v="Q1 2020"/>
    <s v="Q1 2020"/>
  </r>
  <r>
    <x v="28"/>
    <x v="0"/>
    <n v="8146"/>
    <n v="7"/>
    <s v="GEO1001"/>
    <s v="GEO1001"/>
    <x v="1"/>
    <s v="Q1 2020"/>
    <s v="Q1 2020"/>
  </r>
  <r>
    <x v="28"/>
    <x v="1"/>
    <n v="7438"/>
    <n v="7"/>
    <s v="GEO1001"/>
    <s v="GEO1001"/>
    <x v="1"/>
    <s v="Q2 2020"/>
    <s v="Q2 2020"/>
  </r>
  <r>
    <x v="28"/>
    <x v="2"/>
    <n v="8850"/>
    <n v="7"/>
    <s v="GEO1001"/>
    <s v="GEO1001"/>
    <x v="1"/>
    <s v="Q2 2020"/>
    <s v="Q2 2020"/>
  </r>
  <r>
    <x v="28"/>
    <x v="3"/>
    <n v="4608"/>
    <n v="7"/>
    <s v="GEO1001"/>
    <s v="GEO1001"/>
    <x v="1"/>
    <s v="Q2 2020"/>
    <s v="Q2 2020"/>
  </r>
  <r>
    <x v="28"/>
    <x v="4"/>
    <n v="6024"/>
    <n v="7"/>
    <s v="GEO1001"/>
    <s v="GEO1001"/>
    <x v="1"/>
    <s v="Q3 2020"/>
    <s v="Q3 2020"/>
  </r>
  <r>
    <x v="28"/>
    <x v="5"/>
    <n v="3188"/>
    <n v="7"/>
    <s v="GEO1001"/>
    <s v="GEO1001"/>
    <x v="1"/>
    <s v="Q3 2020"/>
    <s v="Q3 2020"/>
  </r>
  <r>
    <x v="28"/>
    <x v="6"/>
    <n v="5313"/>
    <n v="7"/>
    <s v="GEO1001"/>
    <s v="GEO1001"/>
    <x v="1"/>
    <s v="Q3 2020"/>
    <s v="Q3 2020"/>
  </r>
  <r>
    <x v="28"/>
    <x v="7"/>
    <n v="3897"/>
    <n v="7"/>
    <s v="GEO1001"/>
    <s v="GEO1001"/>
    <x v="1"/>
    <s v="Q4 2020"/>
    <s v="Q4 2020"/>
  </r>
  <r>
    <x v="28"/>
    <x v="8"/>
    <n v="6730"/>
    <n v="7"/>
    <s v="GEO1001"/>
    <s v="GEO1001"/>
    <x v="1"/>
    <s v="Q4 2020"/>
    <s v="Q4 2020"/>
  </r>
  <r>
    <x v="28"/>
    <x v="9"/>
    <n v="4607"/>
    <n v="7"/>
    <s v="GEO1001"/>
    <s v="GEO1001"/>
    <x v="1"/>
    <s v="Q4 2020"/>
    <s v="Q4 2020"/>
  </r>
  <r>
    <x v="28"/>
    <x v="10"/>
    <n v="4556"/>
    <n v="7"/>
    <s v="GEO1001"/>
    <s v="GEO1001"/>
    <x v="1"/>
    <s v="Q2 2021"/>
    <s v="Q2 2021"/>
  </r>
  <r>
    <x v="28"/>
    <x v="11"/>
    <n v="8806"/>
    <n v="7"/>
    <s v="GEO1001"/>
    <s v="GEO1001"/>
    <x v="1"/>
    <s v="Q2 2021"/>
    <s v="Q2 2021"/>
  </r>
  <r>
    <x v="28"/>
    <x v="12"/>
    <n v="7735"/>
    <n v="7"/>
    <s v="GEO1001"/>
    <s v="GEO1001"/>
    <x v="1"/>
    <s v="Q2 2021"/>
    <s v="Q2 2021"/>
  </r>
  <r>
    <x v="28"/>
    <x v="13"/>
    <n v="8064"/>
    <n v="7"/>
    <s v="GEO1001"/>
    <s v="GEO1001"/>
    <x v="1"/>
    <s v="Q1 2021"/>
    <s v="Q1 2021"/>
  </r>
  <r>
    <x v="28"/>
    <x v="14"/>
    <n v="5257"/>
    <n v="7"/>
    <s v="GEO1001"/>
    <s v="GEO1001"/>
    <x v="1"/>
    <s v="Q1 2021"/>
    <s v="Q1 2021"/>
  </r>
  <r>
    <x v="28"/>
    <x v="15"/>
    <n v="6996"/>
    <n v="7"/>
    <s v="GEO1001"/>
    <s v="GEO1001"/>
    <x v="1"/>
    <s v="Q1 2021"/>
    <s v="Q1 2021"/>
  </r>
  <r>
    <x v="29"/>
    <x v="16"/>
    <n v="1087"/>
    <n v="7"/>
    <s v="GEO1001"/>
    <s v="GEO1001"/>
    <x v="1"/>
    <s v="Q1 2020"/>
    <s v="Q1 2020"/>
  </r>
  <r>
    <x v="29"/>
    <x v="17"/>
    <n v="1224"/>
    <n v="7"/>
    <s v="GEO1001"/>
    <s v="GEO1001"/>
    <x v="1"/>
    <s v="Q1 2020"/>
    <s v="Q1 2020"/>
  </r>
  <r>
    <x v="29"/>
    <x v="0"/>
    <n v="1362"/>
    <n v="7"/>
    <s v="GEO1001"/>
    <s v="GEO1001"/>
    <x v="1"/>
    <s v="Q1 2020"/>
    <s v="Q1 2020"/>
  </r>
  <r>
    <x v="29"/>
    <x v="1"/>
    <n v="1633"/>
    <n v="7"/>
    <s v="GEO1001"/>
    <s v="GEO1001"/>
    <x v="1"/>
    <s v="Q2 2020"/>
    <s v="Q2 2020"/>
  </r>
  <r>
    <x v="29"/>
    <x v="2"/>
    <n v="1492"/>
    <n v="7"/>
    <s v="GEO1001"/>
    <s v="GEO1001"/>
    <x v="1"/>
    <s v="Q2 2020"/>
    <s v="Q2 2020"/>
  </r>
  <r>
    <x v="29"/>
    <x v="3"/>
    <n v="1091"/>
    <n v="7"/>
    <s v="GEO1001"/>
    <s v="GEO1001"/>
    <x v="1"/>
    <s v="Q2 2020"/>
    <s v="Q2 2020"/>
  </r>
  <r>
    <x v="29"/>
    <x v="4"/>
    <n v="950"/>
    <n v="7"/>
    <s v="GEO1001"/>
    <s v="GEO1001"/>
    <x v="1"/>
    <s v="Q3 2020"/>
    <s v="Q3 2020"/>
  </r>
  <r>
    <x v="29"/>
    <x v="5"/>
    <n v="818"/>
    <n v="7"/>
    <s v="GEO1001"/>
    <s v="GEO1001"/>
    <x v="1"/>
    <s v="Q3 2020"/>
    <s v="Q3 2020"/>
  </r>
  <r>
    <x v="29"/>
    <x v="6"/>
    <n v="820"/>
    <n v="7"/>
    <s v="GEO1001"/>
    <s v="GEO1001"/>
    <x v="1"/>
    <s v="Q3 2020"/>
    <s v="Q3 2020"/>
  </r>
  <r>
    <x v="29"/>
    <x v="7"/>
    <n v="954"/>
    <n v="7"/>
    <s v="GEO1001"/>
    <s v="GEO1001"/>
    <x v="1"/>
    <s v="Q4 2020"/>
    <s v="Q4 2020"/>
  </r>
  <r>
    <x v="29"/>
    <x v="8"/>
    <n v="1086"/>
    <n v="7"/>
    <s v="GEO1001"/>
    <s v="GEO1001"/>
    <x v="1"/>
    <s v="Q4 2020"/>
    <s v="Q4 2020"/>
  </r>
  <r>
    <x v="29"/>
    <x v="9"/>
    <n v="1091"/>
    <n v="7"/>
    <s v="GEO1001"/>
    <s v="GEO1001"/>
    <x v="1"/>
    <s v="Q4 2020"/>
    <s v="Q4 2020"/>
  </r>
  <r>
    <x v="29"/>
    <x v="12"/>
    <n v="1614"/>
    <n v="7"/>
    <s v="GEO1001"/>
    <s v="GEO1001"/>
    <x v="1"/>
    <s v="Q2 2021"/>
    <s v="Q2 2021"/>
  </r>
  <r>
    <x v="29"/>
    <x v="13"/>
    <n v="1426"/>
    <n v="7"/>
    <s v="GEO1001"/>
    <s v="GEO1001"/>
    <x v="1"/>
    <s v="Q1 2021"/>
    <s v="Q1 2021"/>
  </r>
  <r>
    <x v="29"/>
    <x v="14"/>
    <n v="1220"/>
    <n v="7"/>
    <s v="GEO1001"/>
    <s v="GEO1001"/>
    <x v="1"/>
    <s v="Q1 2021"/>
    <s v="Q1 2021"/>
  </r>
  <r>
    <x v="29"/>
    <x v="15"/>
    <n v="1113"/>
    <n v="7"/>
    <s v="GEO1001"/>
    <s v="GEO1001"/>
    <x v="1"/>
    <s v="Q1 2021"/>
    <s v="Q1 2021"/>
  </r>
  <r>
    <x v="30"/>
    <x v="16"/>
    <n v="303"/>
    <n v="7"/>
    <s v="GEO1004"/>
    <s v="GEO1004"/>
    <x v="0"/>
    <s v="Q1 2020"/>
    <s v="Q1 2020"/>
  </r>
  <r>
    <x v="30"/>
    <x v="17"/>
    <n v="304"/>
    <n v="7"/>
    <s v="GEO1004"/>
    <s v="GEO1004"/>
    <x v="0"/>
    <s v="Q1 2020"/>
    <s v="Q1 2020"/>
  </r>
  <r>
    <x v="30"/>
    <x v="0"/>
    <n v="375"/>
    <n v="7"/>
    <s v="GEO1004"/>
    <s v="GEO1004"/>
    <x v="0"/>
    <s v="Q1 2020"/>
    <s v="Q1 2020"/>
  </r>
  <r>
    <x v="30"/>
    <x v="1"/>
    <n v="407"/>
    <n v="7"/>
    <s v="GEO1004"/>
    <s v="GEO1004"/>
    <x v="0"/>
    <s v="Q2 2020"/>
    <s v="Q2 2020"/>
  </r>
  <r>
    <x v="30"/>
    <x v="2"/>
    <n v="405"/>
    <n v="7"/>
    <s v="GEO1004"/>
    <s v="GEO1004"/>
    <x v="0"/>
    <s v="Q2 2020"/>
    <s v="Q2 2020"/>
  </r>
  <r>
    <x v="30"/>
    <x v="3"/>
    <n v="267"/>
    <n v="7"/>
    <s v="GEO1004"/>
    <s v="GEO1004"/>
    <x v="0"/>
    <s v="Q2 2020"/>
    <s v="Q2 2020"/>
  </r>
  <r>
    <x v="30"/>
    <x v="4"/>
    <n v="264"/>
    <n v="7"/>
    <s v="GEO1004"/>
    <s v="GEO1004"/>
    <x v="0"/>
    <s v="Q3 2020"/>
    <s v="Q3 2020"/>
  </r>
  <r>
    <x v="30"/>
    <x v="5"/>
    <n v="195"/>
    <n v="7"/>
    <s v="GEO1004"/>
    <s v="GEO1004"/>
    <x v="0"/>
    <s v="Q3 2020"/>
    <s v="Q3 2020"/>
  </r>
  <r>
    <x v="30"/>
    <x v="6"/>
    <n v="232"/>
    <n v="7"/>
    <s v="GEO1004"/>
    <s v="GEO1004"/>
    <x v="0"/>
    <s v="Q3 2020"/>
    <s v="Q3 2020"/>
  </r>
  <r>
    <x v="30"/>
    <x v="7"/>
    <n v="233"/>
    <n v="7"/>
    <s v="GEO1004"/>
    <s v="GEO1004"/>
    <x v="0"/>
    <s v="Q4 2020"/>
    <s v="Q4 2020"/>
  </r>
  <r>
    <x v="30"/>
    <x v="8"/>
    <n v="306"/>
    <n v="7"/>
    <s v="GEO1004"/>
    <s v="GEO1004"/>
    <x v="0"/>
    <s v="Q4 2020"/>
    <s v="Q4 2020"/>
  </r>
  <r>
    <x v="30"/>
    <x v="9"/>
    <n v="267"/>
    <n v="7"/>
    <s v="GEO1004"/>
    <s v="GEO1004"/>
    <x v="0"/>
    <s v="Q4 2020"/>
    <s v="Q4 2020"/>
  </r>
  <r>
    <x v="30"/>
    <x v="10"/>
    <n v="261"/>
    <n v="7"/>
    <s v="GEO1004"/>
    <s v="GEO1004"/>
    <x v="0"/>
    <s v="Q2 2021"/>
    <s v="Q2 2021"/>
  </r>
  <r>
    <x v="30"/>
    <x v="11"/>
    <n v="405"/>
    <n v="7"/>
    <s v="GEO1004"/>
    <s v="GEO1004"/>
    <x v="0"/>
    <s v="Q2 2021"/>
    <s v="Q2 2021"/>
  </r>
  <r>
    <x v="30"/>
    <x v="12"/>
    <n v="422"/>
    <n v="7"/>
    <s v="GEO1004"/>
    <s v="GEO1004"/>
    <x v="0"/>
    <s v="Q2 2021"/>
    <s v="Q2 2021"/>
  </r>
  <r>
    <x v="30"/>
    <x v="13"/>
    <n v="390"/>
    <n v="7"/>
    <s v="GEO1004"/>
    <s v="GEO1004"/>
    <x v="0"/>
    <s v="Q1 2021"/>
    <s v="Q1 2021"/>
  </r>
  <r>
    <x v="30"/>
    <x v="14"/>
    <n v="304"/>
    <n v="7"/>
    <s v="GEO1004"/>
    <s v="GEO1004"/>
    <x v="0"/>
    <s v="Q1 2021"/>
    <s v="Q1 2021"/>
  </r>
  <r>
    <x v="30"/>
    <x v="15"/>
    <n v="302"/>
    <n v="7"/>
    <s v="GEO1004"/>
    <s v="GEO1004"/>
    <x v="0"/>
    <s v="Q1 2021"/>
    <s v="Q1 2021"/>
  </r>
  <r>
    <x v="31"/>
    <x v="16"/>
    <n v="30584"/>
    <n v="7"/>
    <s v="GEO1001"/>
    <s v="GEO1001"/>
    <x v="1"/>
    <s v="Q1 2020"/>
    <s v="Q1 2020"/>
  </r>
  <r>
    <x v="31"/>
    <x v="17"/>
    <n v="27186"/>
    <n v="7"/>
    <s v="GEO1001"/>
    <s v="GEO1001"/>
    <x v="1"/>
    <s v="Q1 2020"/>
    <s v="Q1 2020"/>
  </r>
  <r>
    <x v="31"/>
    <x v="0"/>
    <n v="37383"/>
    <n v="7"/>
    <s v="GEO1001"/>
    <s v="GEO1001"/>
    <x v="1"/>
    <s v="Q1 2020"/>
    <s v="Q1 2020"/>
  </r>
  <r>
    <x v="31"/>
    <x v="1"/>
    <n v="37379"/>
    <n v="7"/>
    <s v="GEO1001"/>
    <s v="GEO1001"/>
    <x v="1"/>
    <s v="Q2 2020"/>
    <s v="Q2 2020"/>
  </r>
  <r>
    <x v="31"/>
    <x v="2"/>
    <n v="40779"/>
    <n v="7"/>
    <s v="GEO1001"/>
    <s v="GEO1001"/>
    <x v="1"/>
    <s v="Q2 2020"/>
    <s v="Q2 2020"/>
  </r>
  <r>
    <x v="31"/>
    <x v="3"/>
    <n v="23788"/>
    <n v="7"/>
    <s v="GEO1001"/>
    <s v="GEO1001"/>
    <x v="1"/>
    <s v="Q2 2020"/>
    <s v="Q2 2020"/>
  </r>
  <r>
    <x v="31"/>
    <x v="4"/>
    <n v="27188"/>
    <n v="7"/>
    <s v="GEO1001"/>
    <s v="GEO1001"/>
    <x v="1"/>
    <s v="Q3 2020"/>
    <s v="Q3 2020"/>
  </r>
  <r>
    <x v="31"/>
    <x v="5"/>
    <n v="16996"/>
    <n v="7"/>
    <s v="GEO1001"/>
    <s v="GEO1001"/>
    <x v="1"/>
    <s v="Q3 2020"/>
    <s v="Q3 2020"/>
  </r>
  <r>
    <x v="31"/>
    <x v="6"/>
    <n v="23792"/>
    <n v="7"/>
    <s v="GEO1001"/>
    <s v="GEO1001"/>
    <x v="1"/>
    <s v="Q3 2020"/>
    <s v="Q3 2020"/>
  </r>
  <r>
    <x v="31"/>
    <x v="7"/>
    <n v="20390"/>
    <n v="7"/>
    <s v="GEO1001"/>
    <s v="GEO1001"/>
    <x v="1"/>
    <s v="Q4 2020"/>
    <s v="Q4 2020"/>
  </r>
  <r>
    <x v="31"/>
    <x v="8"/>
    <n v="30586"/>
    <n v="7"/>
    <s v="GEO1001"/>
    <s v="GEO1001"/>
    <x v="1"/>
    <s v="Q4 2020"/>
    <s v="Q4 2020"/>
  </r>
  <r>
    <x v="31"/>
    <x v="9"/>
    <n v="23787"/>
    <n v="7"/>
    <s v="GEO1001"/>
    <s v="GEO1001"/>
    <x v="1"/>
    <s v="Q4 2020"/>
    <s v="Q4 2020"/>
  </r>
  <r>
    <x v="31"/>
    <x v="10"/>
    <n v="24737"/>
    <n v="7"/>
    <s v="GEO1001"/>
    <s v="GEO1001"/>
    <x v="1"/>
    <s v="Q2 2021"/>
    <s v="Q2 2021"/>
  </r>
  <r>
    <x v="31"/>
    <x v="11"/>
    <n v="41598"/>
    <n v="7"/>
    <s v="GEO1001"/>
    <s v="GEO1001"/>
    <x v="1"/>
    <s v="Q2 2021"/>
    <s v="Q2 2021"/>
  </r>
  <r>
    <x v="31"/>
    <x v="12"/>
    <n v="38878"/>
    <n v="7"/>
    <s v="GEO1001"/>
    <s v="GEO1001"/>
    <x v="1"/>
    <s v="Q2 2021"/>
    <s v="Q2 2021"/>
  </r>
  <r>
    <x v="31"/>
    <x v="13"/>
    <n v="39253"/>
    <n v="7"/>
    <s v="GEO1001"/>
    <s v="GEO1001"/>
    <x v="1"/>
    <s v="Q1 2021"/>
    <s v="Q1 2021"/>
  </r>
  <r>
    <x v="31"/>
    <x v="14"/>
    <n v="27048"/>
    <n v="7"/>
    <s v="GEO1001"/>
    <s v="GEO1001"/>
    <x v="1"/>
    <s v="Q1 2021"/>
    <s v="Q1 2021"/>
  </r>
  <r>
    <x v="31"/>
    <x v="15"/>
    <n v="32111"/>
    <n v="7"/>
    <s v="GEO1001"/>
    <s v="GEO1001"/>
    <x v="1"/>
    <s v="Q1 2021"/>
    <s v="Q1 2021"/>
  </r>
  <r>
    <x v="32"/>
    <x v="16"/>
    <n v="866"/>
    <n v="7"/>
    <s v="GEO1003"/>
    <s v="GEO1003"/>
    <x v="2"/>
    <s v="Q1 2020"/>
    <s v="Q1 2020"/>
  </r>
  <r>
    <x v="32"/>
    <x v="17"/>
    <n v="1101"/>
    <n v="7"/>
    <s v="GEO1003"/>
    <s v="GEO1003"/>
    <x v="2"/>
    <s v="Q1 2020"/>
    <s v="Q1 2020"/>
  </r>
  <r>
    <x v="32"/>
    <x v="0"/>
    <n v="1103"/>
    <n v="7"/>
    <s v="GEO1003"/>
    <s v="GEO1003"/>
    <x v="2"/>
    <s v="Q1 2020"/>
    <s v="Q1 2020"/>
  </r>
  <r>
    <x v="32"/>
    <x v="1"/>
    <n v="1447"/>
    <n v="7"/>
    <s v="GEO1003"/>
    <s v="GEO1003"/>
    <x v="2"/>
    <s v="Q2 2020"/>
    <s v="Q2 2020"/>
  </r>
  <r>
    <x v="32"/>
    <x v="2"/>
    <n v="1213"/>
    <n v="7"/>
    <s v="GEO1003"/>
    <s v="GEO1003"/>
    <x v="2"/>
    <s v="Q2 2020"/>
    <s v="Q2 2020"/>
  </r>
  <r>
    <x v="32"/>
    <x v="3"/>
    <n v="988"/>
    <n v="7"/>
    <s v="GEO1003"/>
    <s v="GEO1003"/>
    <x v="2"/>
    <s v="Q2 2020"/>
    <s v="Q2 2020"/>
  </r>
  <r>
    <x v="32"/>
    <x v="4"/>
    <n v="752"/>
    <n v="7"/>
    <s v="GEO1003"/>
    <s v="GEO1003"/>
    <x v="2"/>
    <s v="Q3 2020"/>
    <s v="Q3 2020"/>
  </r>
  <r>
    <x v="32"/>
    <x v="5"/>
    <n v="756"/>
    <n v="7"/>
    <s v="GEO1003"/>
    <s v="GEO1003"/>
    <x v="2"/>
    <s v="Q3 2020"/>
    <s v="Q3 2020"/>
  </r>
  <r>
    <x v="32"/>
    <x v="6"/>
    <n v="641"/>
    <n v="7"/>
    <s v="GEO1003"/>
    <s v="GEO1003"/>
    <x v="2"/>
    <s v="Q3 2020"/>
    <s v="Q3 2020"/>
  </r>
  <r>
    <x v="32"/>
    <x v="7"/>
    <n v="867"/>
    <n v="7"/>
    <s v="GEO1003"/>
    <s v="GEO1003"/>
    <x v="2"/>
    <s v="Q4 2020"/>
    <s v="Q4 2020"/>
  </r>
  <r>
    <x v="32"/>
    <x v="8"/>
    <n v="866"/>
    <n v="7"/>
    <s v="GEO1003"/>
    <s v="GEO1003"/>
    <x v="2"/>
    <s v="Q4 2020"/>
    <s v="Q4 2020"/>
  </r>
  <r>
    <x v="32"/>
    <x v="9"/>
    <n v="986"/>
    <n v="7"/>
    <s v="GEO1003"/>
    <s v="GEO1003"/>
    <x v="2"/>
    <s v="Q4 2020"/>
    <s v="Q4 2020"/>
  </r>
  <r>
    <x v="32"/>
    <x v="10"/>
    <n v="997"/>
    <n v="7"/>
    <s v="GEO1003"/>
    <s v="GEO1003"/>
    <x v="2"/>
    <s v="Q2 2021"/>
    <s v="Q2 2021"/>
  </r>
  <r>
    <x v="32"/>
    <x v="11"/>
    <n v="1206"/>
    <n v="7"/>
    <s v="GEO1003"/>
    <s v="GEO1003"/>
    <x v="2"/>
    <s v="Q2 2021"/>
    <s v="Q2 2021"/>
  </r>
  <r>
    <x v="32"/>
    <x v="12"/>
    <n v="1519"/>
    <n v="7"/>
    <s v="GEO1003"/>
    <s v="GEO1003"/>
    <x v="2"/>
    <s v="Q2 2021"/>
    <s v="Q2 2021"/>
  </r>
  <r>
    <x v="32"/>
    <x v="13"/>
    <n v="1096"/>
    <n v="7"/>
    <s v="GEO1003"/>
    <s v="GEO1003"/>
    <x v="2"/>
    <s v="Q1 2021"/>
    <s v="Q1 2021"/>
  </r>
  <r>
    <x v="32"/>
    <x v="14"/>
    <n v="1110"/>
    <n v="7"/>
    <s v="GEO1003"/>
    <s v="GEO1003"/>
    <x v="2"/>
    <s v="Q1 2021"/>
    <s v="Q1 2021"/>
  </r>
  <r>
    <x v="32"/>
    <x v="15"/>
    <n v="880"/>
    <n v="7"/>
    <s v="GEO1003"/>
    <s v="GEO1003"/>
    <x v="2"/>
    <s v="Q1 2021"/>
    <s v="Q1 2021"/>
  </r>
  <r>
    <x v="33"/>
    <x v="16"/>
    <n v="9422"/>
    <n v="7"/>
    <s v="GEO1002"/>
    <s v="GEO1002"/>
    <x v="3"/>
    <s v="Q1 2020"/>
    <s v="Q1 2020"/>
  </r>
  <r>
    <x v="33"/>
    <x v="17"/>
    <n v="7438"/>
    <n v="7"/>
    <s v="GEO1002"/>
    <s v="GEO1002"/>
    <x v="3"/>
    <s v="Q1 2020"/>
    <s v="Q1 2020"/>
  </r>
  <r>
    <x v="33"/>
    <x v="0"/>
    <n v="11403"/>
    <n v="7"/>
    <s v="GEO1002"/>
    <s v="GEO1002"/>
    <x v="3"/>
    <s v="Q1 2020"/>
    <s v="Q1 2020"/>
  </r>
  <r>
    <x v="33"/>
    <x v="1"/>
    <n v="10408"/>
    <n v="7"/>
    <s v="GEO1002"/>
    <s v="GEO1002"/>
    <x v="3"/>
    <s v="Q2 2020"/>
    <s v="Q2 2020"/>
  </r>
  <r>
    <x v="33"/>
    <x v="2"/>
    <n v="12392"/>
    <n v="7"/>
    <s v="GEO1002"/>
    <s v="GEO1002"/>
    <x v="3"/>
    <s v="Q2 2020"/>
    <s v="Q2 2020"/>
  </r>
  <r>
    <x v="33"/>
    <x v="3"/>
    <n v="6449"/>
    <n v="7"/>
    <s v="GEO1002"/>
    <s v="GEO1002"/>
    <x v="3"/>
    <s v="Q2 2020"/>
    <s v="Q2 2020"/>
  </r>
  <r>
    <x v="33"/>
    <x v="4"/>
    <n v="8425"/>
    <n v="7"/>
    <s v="GEO1002"/>
    <s v="GEO1002"/>
    <x v="3"/>
    <s v="Q3 2020"/>
    <s v="Q3 2020"/>
  </r>
  <r>
    <x v="33"/>
    <x v="5"/>
    <n v="4464"/>
    <n v="7"/>
    <s v="GEO1002"/>
    <s v="GEO1002"/>
    <x v="3"/>
    <s v="Q3 2020"/>
    <s v="Q3 2020"/>
  </r>
  <r>
    <x v="33"/>
    <x v="6"/>
    <n v="7440"/>
    <n v="7"/>
    <s v="GEO1002"/>
    <s v="GEO1002"/>
    <x v="3"/>
    <s v="Q3 2020"/>
    <s v="Q3 2020"/>
  </r>
  <r>
    <x v="33"/>
    <x v="7"/>
    <n v="5452"/>
    <n v="7"/>
    <s v="GEO1002"/>
    <s v="GEO1002"/>
    <x v="3"/>
    <s v="Q4 2020"/>
    <s v="Q4 2020"/>
  </r>
  <r>
    <x v="33"/>
    <x v="8"/>
    <n v="9422"/>
    <n v="7"/>
    <s v="GEO1002"/>
    <s v="GEO1002"/>
    <x v="3"/>
    <s v="Q4 2020"/>
    <s v="Q4 2020"/>
  </r>
  <r>
    <x v="33"/>
    <x v="9"/>
    <n v="6445"/>
    <n v="7"/>
    <s v="GEO1002"/>
    <s v="GEO1002"/>
    <x v="3"/>
    <s v="Q4 2020"/>
    <s v="Q4 2020"/>
  </r>
  <r>
    <x v="33"/>
    <x v="10"/>
    <n v="6576"/>
    <n v="7"/>
    <s v="GEO1002"/>
    <s v="GEO1002"/>
    <x v="3"/>
    <s v="Q2 2021"/>
    <s v="Q2 2021"/>
  </r>
  <r>
    <x v="33"/>
    <x v="11"/>
    <n v="13012"/>
    <n v="7"/>
    <s v="GEO1002"/>
    <s v="GEO1002"/>
    <x v="3"/>
    <s v="Q2 2021"/>
    <s v="Q2 2021"/>
  </r>
  <r>
    <x v="33"/>
    <x v="12"/>
    <n v="10308"/>
    <n v="7"/>
    <s v="GEO1002"/>
    <s v="GEO1002"/>
    <x v="3"/>
    <s v="Q2 2021"/>
    <s v="Q2 2021"/>
  </r>
  <r>
    <x v="33"/>
    <x v="13"/>
    <n v="11287"/>
    <n v="7"/>
    <s v="GEO1002"/>
    <s v="GEO1002"/>
    <x v="3"/>
    <s v="Q1 2021"/>
    <s v="Q1 2021"/>
  </r>
  <r>
    <x v="33"/>
    <x v="14"/>
    <n v="7361"/>
    <n v="7"/>
    <s v="GEO1002"/>
    <s v="GEO1002"/>
    <x v="3"/>
    <s v="Q1 2021"/>
    <s v="Q1 2021"/>
  </r>
  <r>
    <x v="33"/>
    <x v="15"/>
    <n v="9604"/>
    <n v="7"/>
    <s v="GEO1002"/>
    <s v="GEO1002"/>
    <x v="3"/>
    <s v="Q1 2021"/>
    <s v="Q1 2021"/>
  </r>
  <r>
    <x v="34"/>
    <x v="16"/>
    <n v="19257"/>
    <n v="7"/>
    <s v="GEO1003"/>
    <s v="GEO1003"/>
    <x v="2"/>
    <s v="Q1 2020"/>
    <s v="Q1 2020"/>
  </r>
  <r>
    <x v="34"/>
    <x v="17"/>
    <n v="19258"/>
    <n v="7"/>
    <s v="GEO1003"/>
    <s v="GEO1003"/>
    <x v="2"/>
    <s v="Q1 2020"/>
    <s v="Q1 2020"/>
  </r>
  <r>
    <x v="34"/>
    <x v="0"/>
    <n v="23787"/>
    <n v="7"/>
    <s v="GEO1003"/>
    <s v="GEO1003"/>
    <x v="2"/>
    <s v="Q1 2020"/>
    <s v="Q1 2020"/>
  </r>
  <r>
    <x v="34"/>
    <x v="1"/>
    <n v="26053"/>
    <n v="7"/>
    <s v="GEO1003"/>
    <s v="GEO1003"/>
    <x v="2"/>
    <s v="Q2 2020"/>
    <s v="Q2 2020"/>
  </r>
  <r>
    <x v="34"/>
    <x v="2"/>
    <n v="26056"/>
    <n v="7"/>
    <s v="GEO1003"/>
    <s v="GEO1003"/>
    <x v="2"/>
    <s v="Q2 2020"/>
    <s v="Q2 2020"/>
  </r>
  <r>
    <x v="34"/>
    <x v="3"/>
    <n v="16993"/>
    <n v="7"/>
    <s v="GEO1003"/>
    <s v="GEO1003"/>
    <x v="2"/>
    <s v="Q2 2020"/>
    <s v="Q2 2020"/>
  </r>
  <r>
    <x v="34"/>
    <x v="4"/>
    <n v="16994"/>
    <n v="7"/>
    <s v="GEO1003"/>
    <s v="GEO1003"/>
    <x v="2"/>
    <s v="Q3 2020"/>
    <s v="Q3 2020"/>
  </r>
  <r>
    <x v="34"/>
    <x v="5"/>
    <n v="12464"/>
    <n v="7"/>
    <s v="GEO1003"/>
    <s v="GEO1003"/>
    <x v="2"/>
    <s v="Q3 2020"/>
    <s v="Q3 2020"/>
  </r>
  <r>
    <x v="34"/>
    <x v="6"/>
    <n v="14726"/>
    <n v="7"/>
    <s v="GEO1003"/>
    <s v="GEO1003"/>
    <x v="2"/>
    <s v="Q3 2020"/>
    <s v="Q3 2020"/>
  </r>
  <r>
    <x v="34"/>
    <x v="7"/>
    <n v="14726"/>
    <n v="7"/>
    <s v="GEO1003"/>
    <s v="GEO1003"/>
    <x v="2"/>
    <s v="Q4 2020"/>
    <s v="Q4 2020"/>
  </r>
  <r>
    <x v="34"/>
    <x v="8"/>
    <n v="19258"/>
    <n v="7"/>
    <s v="GEO1003"/>
    <s v="GEO1003"/>
    <x v="2"/>
    <s v="Q4 2020"/>
    <s v="Q4 2020"/>
  </r>
  <r>
    <x v="34"/>
    <x v="9"/>
    <n v="16992"/>
    <n v="7"/>
    <s v="GEO1003"/>
    <s v="GEO1003"/>
    <x v="2"/>
    <s v="Q4 2020"/>
    <s v="Q4 2020"/>
  </r>
  <r>
    <x v="34"/>
    <x v="10"/>
    <n v="17501"/>
    <n v="7"/>
    <s v="GEO1003"/>
    <s v="GEO1003"/>
    <x v="2"/>
    <s v="Q2 2021"/>
    <s v="Q2 2021"/>
  </r>
  <r>
    <x v="34"/>
    <x v="11"/>
    <n v="26834"/>
    <n v="7"/>
    <s v="GEO1003"/>
    <s v="GEO1003"/>
    <x v="2"/>
    <s v="Q2 2021"/>
    <s v="Q2 2021"/>
  </r>
  <r>
    <x v="34"/>
    <x v="12"/>
    <n v="26840"/>
    <n v="7"/>
    <s v="GEO1003"/>
    <s v="GEO1003"/>
    <x v="2"/>
    <s v="Q2 2021"/>
    <s v="Q2 2021"/>
  </r>
  <r>
    <x v="34"/>
    <x v="13"/>
    <n v="23553"/>
    <n v="7"/>
    <s v="GEO1003"/>
    <s v="GEO1003"/>
    <x v="2"/>
    <s v="Q1 2021"/>
    <s v="Q1 2021"/>
  </r>
  <r>
    <x v="34"/>
    <x v="14"/>
    <n v="19839"/>
    <n v="7"/>
    <s v="GEO1003"/>
    <s v="GEO1003"/>
    <x v="2"/>
    <s v="Q1 2021"/>
    <s v="Q1 2021"/>
  </r>
  <r>
    <x v="34"/>
    <x v="15"/>
    <n v="20221"/>
    <n v="7"/>
    <s v="GEO1003"/>
    <s v="GEO1003"/>
    <x v="2"/>
    <s v="Q1 2021"/>
    <s v="Q1 2021"/>
  </r>
  <r>
    <x v="35"/>
    <x v="16"/>
    <n v="277"/>
    <n v="7"/>
    <s v="GEO1002"/>
    <s v="GEO1002"/>
    <x v="3"/>
    <s v="Q1 2020"/>
    <s v="Q1 2020"/>
  </r>
  <r>
    <x v="35"/>
    <x v="17"/>
    <n v="244"/>
    <n v="7"/>
    <s v="GEO1002"/>
    <s v="GEO1002"/>
    <x v="3"/>
    <s v="Q1 2020"/>
    <s v="Q1 2020"/>
  </r>
  <r>
    <x v="35"/>
    <x v="0"/>
    <n v="337"/>
    <n v="7"/>
    <s v="GEO1002"/>
    <s v="GEO1002"/>
    <x v="3"/>
    <s v="Q1 2020"/>
    <s v="Q1 2020"/>
  </r>
  <r>
    <x v="35"/>
    <x v="1"/>
    <n v="332"/>
    <n v="7"/>
    <s v="GEO1002"/>
    <s v="GEO1002"/>
    <x v="3"/>
    <s v="Q2 2020"/>
    <s v="Q2 2020"/>
  </r>
  <r>
    <x v="35"/>
    <x v="2"/>
    <n v="362"/>
    <n v="7"/>
    <s v="GEO1002"/>
    <s v="GEO1002"/>
    <x v="3"/>
    <s v="Q2 2020"/>
    <s v="Q2 2020"/>
  </r>
  <r>
    <x v="35"/>
    <x v="3"/>
    <n v="213"/>
    <n v="7"/>
    <s v="GEO1002"/>
    <s v="GEO1002"/>
    <x v="3"/>
    <s v="Q2 2020"/>
    <s v="Q2 2020"/>
  </r>
  <r>
    <x v="35"/>
    <x v="4"/>
    <n v="248"/>
    <n v="7"/>
    <s v="GEO1002"/>
    <s v="GEO1002"/>
    <x v="3"/>
    <s v="Q3 2020"/>
    <s v="Q3 2020"/>
  </r>
  <r>
    <x v="35"/>
    <x v="5"/>
    <n v="156"/>
    <n v="7"/>
    <s v="GEO1002"/>
    <s v="GEO1002"/>
    <x v="3"/>
    <s v="Q3 2020"/>
    <s v="Q3 2020"/>
  </r>
  <r>
    <x v="35"/>
    <x v="6"/>
    <n v="218"/>
    <n v="7"/>
    <s v="GEO1002"/>
    <s v="GEO1002"/>
    <x v="3"/>
    <s v="Q3 2020"/>
    <s v="Q3 2020"/>
  </r>
  <r>
    <x v="35"/>
    <x v="7"/>
    <n v="182"/>
    <n v="7"/>
    <s v="GEO1002"/>
    <s v="GEO1002"/>
    <x v="3"/>
    <s v="Q4 2020"/>
    <s v="Q4 2020"/>
  </r>
  <r>
    <x v="35"/>
    <x v="8"/>
    <n v="276"/>
    <n v="7"/>
    <s v="GEO1002"/>
    <s v="GEO1002"/>
    <x v="3"/>
    <s v="Q4 2020"/>
    <s v="Q4 2020"/>
  </r>
  <r>
    <x v="35"/>
    <x v="9"/>
    <n v="218"/>
    <n v="7"/>
    <s v="GEO1002"/>
    <s v="GEO1002"/>
    <x v="3"/>
    <s v="Q4 2020"/>
    <s v="Q4 2020"/>
  </r>
  <r>
    <x v="35"/>
    <x v="10"/>
    <n v="220"/>
    <n v="7"/>
    <s v="GEO1002"/>
    <s v="GEO1002"/>
    <x v="3"/>
    <s v="Q2 2021"/>
    <s v="Q2 2021"/>
  </r>
  <r>
    <x v="35"/>
    <x v="11"/>
    <n v="370"/>
    <n v="7"/>
    <s v="GEO1002"/>
    <s v="GEO1002"/>
    <x v="3"/>
    <s v="Q2 2021"/>
    <s v="Q2 2021"/>
  </r>
  <r>
    <x v="35"/>
    <x v="12"/>
    <n v="331"/>
    <n v="7"/>
    <s v="GEO1002"/>
    <s v="GEO1002"/>
    <x v="3"/>
    <s v="Q2 2021"/>
    <s v="Q2 2021"/>
  </r>
  <r>
    <x v="35"/>
    <x v="13"/>
    <n v="332"/>
    <n v="7"/>
    <s v="GEO1002"/>
    <s v="GEO1002"/>
    <x v="3"/>
    <s v="Q1 2021"/>
    <s v="Q1 2021"/>
  </r>
  <r>
    <x v="35"/>
    <x v="14"/>
    <n v="250"/>
    <n v="7"/>
    <s v="GEO1002"/>
    <s v="GEO1002"/>
    <x v="3"/>
    <s v="Q1 2021"/>
    <s v="Q1 2021"/>
  </r>
  <r>
    <x v="35"/>
    <x v="15"/>
    <n v="289"/>
    <n v="7"/>
    <s v="GEO1002"/>
    <s v="GEO1002"/>
    <x v="3"/>
    <s v="Q1 2021"/>
    <s v="Q1 2021"/>
  </r>
  <r>
    <x v="36"/>
    <x v="16"/>
    <n v="1586"/>
    <n v="7"/>
    <s v="GEO1001"/>
    <s v="GEO1001"/>
    <x v="1"/>
    <s v="Q1 2020"/>
    <s v="Q1 2020"/>
  </r>
  <r>
    <x v="36"/>
    <x v="17"/>
    <n v="1412"/>
    <n v="7"/>
    <s v="GEO1001"/>
    <s v="GEO1001"/>
    <x v="1"/>
    <s v="Q1 2020"/>
    <s v="Q1 2020"/>
  </r>
  <r>
    <x v="36"/>
    <x v="0"/>
    <n v="1936"/>
    <n v="7"/>
    <s v="GEO1001"/>
    <s v="GEO1001"/>
    <x v="1"/>
    <s v="Q1 2020"/>
    <s v="Q1 2020"/>
  </r>
  <r>
    <x v="36"/>
    <x v="1"/>
    <n v="1939"/>
    <n v="7"/>
    <s v="GEO1001"/>
    <s v="GEO1001"/>
    <x v="1"/>
    <s v="Q2 2020"/>
    <s v="Q2 2020"/>
  </r>
  <r>
    <x v="36"/>
    <x v="2"/>
    <n v="2112"/>
    <n v="7"/>
    <s v="GEO1001"/>
    <s v="GEO1001"/>
    <x v="1"/>
    <s v="Q2 2020"/>
    <s v="Q2 2020"/>
  </r>
  <r>
    <x v="36"/>
    <x v="3"/>
    <n v="1230"/>
    <n v="7"/>
    <s v="GEO1001"/>
    <s v="GEO1001"/>
    <x v="1"/>
    <s v="Q2 2020"/>
    <s v="Q2 2020"/>
  </r>
  <r>
    <x v="36"/>
    <x v="4"/>
    <n v="1407"/>
    <n v="7"/>
    <s v="GEO1001"/>
    <s v="GEO1001"/>
    <x v="1"/>
    <s v="Q3 2020"/>
    <s v="Q3 2020"/>
  </r>
  <r>
    <x v="36"/>
    <x v="5"/>
    <n v="880"/>
    <n v="7"/>
    <s v="GEO1001"/>
    <s v="GEO1001"/>
    <x v="1"/>
    <s v="Q3 2020"/>
    <s v="Q3 2020"/>
  </r>
  <r>
    <x v="36"/>
    <x v="6"/>
    <n v="1233"/>
    <n v="7"/>
    <s v="GEO1001"/>
    <s v="GEO1001"/>
    <x v="1"/>
    <s v="Q3 2020"/>
    <s v="Q3 2020"/>
  </r>
  <r>
    <x v="36"/>
    <x v="7"/>
    <n v="1059"/>
    <n v="7"/>
    <s v="GEO1001"/>
    <s v="GEO1001"/>
    <x v="1"/>
    <s v="Q4 2020"/>
    <s v="Q4 2020"/>
  </r>
  <r>
    <x v="36"/>
    <x v="8"/>
    <n v="1586"/>
    <n v="7"/>
    <s v="GEO1001"/>
    <s v="GEO1001"/>
    <x v="1"/>
    <s v="Q4 2020"/>
    <s v="Q4 2020"/>
  </r>
  <r>
    <x v="36"/>
    <x v="9"/>
    <n v="1230"/>
    <n v="7"/>
    <s v="GEO1001"/>
    <s v="GEO1001"/>
    <x v="1"/>
    <s v="Q4 2020"/>
    <s v="Q4 2020"/>
  </r>
  <r>
    <x v="36"/>
    <x v="10"/>
    <n v="1291"/>
    <n v="7"/>
    <s v="GEO1001"/>
    <s v="GEO1001"/>
    <x v="1"/>
    <s v="Q2 2021"/>
    <s v="Q2 2021"/>
  </r>
  <r>
    <x v="36"/>
    <x v="11"/>
    <n v="2150"/>
    <n v="7"/>
    <s v="GEO1001"/>
    <s v="GEO1001"/>
    <x v="1"/>
    <s v="Q2 2021"/>
    <s v="Q2 2021"/>
  </r>
  <r>
    <x v="36"/>
    <x v="12"/>
    <n v="1991"/>
    <n v="7"/>
    <s v="GEO1001"/>
    <s v="GEO1001"/>
    <x v="1"/>
    <s v="Q2 2021"/>
    <s v="Q2 2021"/>
  </r>
  <r>
    <x v="36"/>
    <x v="13"/>
    <n v="2032"/>
    <n v="7"/>
    <s v="GEO1001"/>
    <s v="GEO1001"/>
    <x v="1"/>
    <s v="Q1 2021"/>
    <s v="Q1 2021"/>
  </r>
  <r>
    <x v="36"/>
    <x v="14"/>
    <n v="1438"/>
    <n v="7"/>
    <s v="GEO1001"/>
    <s v="GEO1001"/>
    <x v="1"/>
    <s v="Q1 2021"/>
    <s v="Q1 2021"/>
  </r>
  <r>
    <x v="36"/>
    <x v="15"/>
    <n v="1569"/>
    <n v="7"/>
    <s v="GEO1001"/>
    <s v="GEO1001"/>
    <x v="1"/>
    <s v="Q1 2021"/>
    <s v="Q1 2021"/>
  </r>
  <r>
    <x v="37"/>
    <x v="16"/>
    <n v="1211"/>
    <n v="7"/>
    <s v="GEO1004"/>
    <s v="GEO1004"/>
    <x v="0"/>
    <s v="Q1 2020"/>
    <s v="Q1 2020"/>
  </r>
  <r>
    <x v="37"/>
    <x v="17"/>
    <n v="1358"/>
    <n v="7"/>
    <s v="GEO1004"/>
    <s v="GEO1004"/>
    <x v="0"/>
    <s v="Q1 2020"/>
    <s v="Q1 2020"/>
  </r>
  <r>
    <x v="37"/>
    <x v="0"/>
    <n v="1507"/>
    <n v="7"/>
    <s v="GEO1004"/>
    <s v="GEO1004"/>
    <x v="0"/>
    <s v="Q1 2020"/>
    <s v="Q1 2020"/>
  </r>
  <r>
    <x v="37"/>
    <x v="1"/>
    <n v="1812"/>
    <n v="7"/>
    <s v="GEO1004"/>
    <s v="GEO1004"/>
    <x v="0"/>
    <s v="Q2 2020"/>
    <s v="Q2 2020"/>
  </r>
  <r>
    <x v="37"/>
    <x v="2"/>
    <n v="1663"/>
    <n v="7"/>
    <s v="GEO1004"/>
    <s v="GEO1004"/>
    <x v="0"/>
    <s v="Q2 2020"/>
    <s v="Q2 2020"/>
  </r>
  <r>
    <x v="37"/>
    <x v="3"/>
    <n v="1205"/>
    <n v="7"/>
    <s v="GEO1004"/>
    <s v="GEO1004"/>
    <x v="0"/>
    <s v="Q2 2020"/>
    <s v="Q2 2020"/>
  </r>
  <r>
    <x v="37"/>
    <x v="4"/>
    <n v="1059"/>
    <n v="7"/>
    <s v="GEO1004"/>
    <s v="GEO1004"/>
    <x v="0"/>
    <s v="Q3 2020"/>
    <s v="Q3 2020"/>
  </r>
  <r>
    <x v="37"/>
    <x v="5"/>
    <n v="910"/>
    <n v="7"/>
    <s v="GEO1004"/>
    <s v="GEO1004"/>
    <x v="0"/>
    <s v="Q3 2020"/>
    <s v="Q3 2020"/>
  </r>
  <r>
    <x v="37"/>
    <x v="6"/>
    <n v="910"/>
    <n v="7"/>
    <s v="GEO1004"/>
    <s v="GEO1004"/>
    <x v="0"/>
    <s v="Q3 2020"/>
    <s v="Q3 2020"/>
  </r>
  <r>
    <x v="37"/>
    <x v="7"/>
    <n v="1060"/>
    <n v="7"/>
    <s v="GEO1004"/>
    <s v="GEO1004"/>
    <x v="0"/>
    <s v="Q4 2020"/>
    <s v="Q4 2020"/>
  </r>
  <r>
    <x v="37"/>
    <x v="8"/>
    <n v="1205"/>
    <n v="7"/>
    <s v="GEO1004"/>
    <s v="GEO1004"/>
    <x v="0"/>
    <s v="Q4 2020"/>
    <s v="Q4 2020"/>
  </r>
  <r>
    <x v="37"/>
    <x v="9"/>
    <n v="1211"/>
    <n v="7"/>
    <s v="GEO1004"/>
    <s v="GEO1004"/>
    <x v="0"/>
    <s v="Q4 2020"/>
    <s v="Q4 2020"/>
  </r>
  <r>
    <x v="37"/>
    <x v="10"/>
    <n v="1193"/>
    <n v="7"/>
    <s v="GEO1004"/>
    <s v="GEO1004"/>
    <x v="0"/>
    <s v="Q2 2021"/>
    <s v="Q2 2021"/>
  </r>
  <r>
    <x v="37"/>
    <x v="11"/>
    <n v="1694"/>
    <n v="7"/>
    <s v="GEO1004"/>
    <s v="GEO1004"/>
    <x v="0"/>
    <s v="Q2 2021"/>
    <s v="Q2 2021"/>
  </r>
  <r>
    <x v="37"/>
    <x v="12"/>
    <n v="1791"/>
    <n v="7"/>
    <s v="GEO1004"/>
    <s v="GEO1004"/>
    <x v="0"/>
    <s v="Q2 2021"/>
    <s v="Q2 2021"/>
  </r>
  <r>
    <x v="37"/>
    <x v="13"/>
    <n v="1568"/>
    <n v="7"/>
    <s v="GEO1004"/>
    <s v="GEO1004"/>
    <x v="0"/>
    <s v="Q1 2021"/>
    <s v="Q1 2021"/>
  </r>
  <r>
    <x v="37"/>
    <x v="14"/>
    <n v="1399"/>
    <n v="7"/>
    <s v="GEO1004"/>
    <s v="GEO1004"/>
    <x v="0"/>
    <s v="Q1 2021"/>
    <s v="Q1 2021"/>
  </r>
  <r>
    <x v="37"/>
    <x v="15"/>
    <n v="1255"/>
    <n v="7"/>
    <s v="GEO1004"/>
    <s v="GEO1004"/>
    <x v="0"/>
    <s v="Q1 2021"/>
    <s v="Q1 2021"/>
  </r>
  <r>
    <x v="38"/>
    <x v="16"/>
    <n v="53"/>
    <n v="7"/>
    <s v="GEO1002"/>
    <s v="GEO1002"/>
    <x v="3"/>
    <s v="Q1 2020"/>
    <s v="Q1 2020"/>
  </r>
  <r>
    <x v="38"/>
    <x v="17"/>
    <n v="40"/>
    <n v="7"/>
    <s v="GEO1002"/>
    <s v="GEO1002"/>
    <x v="3"/>
    <s v="Q1 2020"/>
    <s v="Q1 2020"/>
  </r>
  <r>
    <x v="38"/>
    <x v="0"/>
    <n v="65"/>
    <n v="7"/>
    <s v="GEO1002"/>
    <s v="GEO1002"/>
    <x v="3"/>
    <s v="Q1 2020"/>
    <s v="Q1 2020"/>
  </r>
  <r>
    <x v="38"/>
    <x v="1"/>
    <n v="56"/>
    <n v="7"/>
    <s v="GEO1002"/>
    <s v="GEO1002"/>
    <x v="3"/>
    <s v="Q2 2020"/>
    <s v="Q2 2020"/>
  </r>
  <r>
    <x v="38"/>
    <x v="2"/>
    <n v="65"/>
    <n v="7"/>
    <s v="GEO1002"/>
    <s v="GEO1002"/>
    <x v="3"/>
    <s v="Q2 2020"/>
    <s v="Q2 2020"/>
  </r>
  <r>
    <x v="38"/>
    <x v="3"/>
    <n v="34"/>
    <n v="7"/>
    <s v="GEO1002"/>
    <s v="GEO1002"/>
    <x v="3"/>
    <s v="Q2 2020"/>
    <s v="Q2 2020"/>
  </r>
  <r>
    <x v="38"/>
    <x v="4"/>
    <n v="50"/>
    <n v="7"/>
    <s v="GEO1002"/>
    <s v="GEO1002"/>
    <x v="3"/>
    <s v="Q3 2020"/>
    <s v="Q3 2020"/>
  </r>
  <r>
    <x v="38"/>
    <x v="5"/>
    <n v="26"/>
    <n v="7"/>
    <s v="GEO1002"/>
    <s v="GEO1002"/>
    <x v="3"/>
    <s v="Q3 2020"/>
    <s v="Q3 2020"/>
  </r>
  <r>
    <x v="38"/>
    <x v="6"/>
    <n v="43"/>
    <n v="7"/>
    <s v="GEO1002"/>
    <s v="GEO1002"/>
    <x v="3"/>
    <s v="Q3 2020"/>
    <s v="Q3 2020"/>
  </r>
  <r>
    <x v="38"/>
    <x v="7"/>
    <n v="32"/>
    <n v="7"/>
    <s v="GEO1002"/>
    <s v="GEO1002"/>
    <x v="3"/>
    <s v="Q4 2020"/>
    <s v="Q4 2020"/>
  </r>
  <r>
    <x v="38"/>
    <x v="8"/>
    <n v="54"/>
    <n v="7"/>
    <s v="GEO1002"/>
    <s v="GEO1002"/>
    <x v="3"/>
    <s v="Q4 2020"/>
    <s v="Q4 2020"/>
  </r>
  <r>
    <x v="38"/>
    <x v="9"/>
    <n v="38"/>
    <n v="7"/>
    <s v="GEO1002"/>
    <s v="GEO1002"/>
    <x v="3"/>
    <s v="Q4 2020"/>
    <s v="Q4 2020"/>
  </r>
  <r>
    <x v="38"/>
    <x v="10"/>
    <n v="38"/>
    <n v="7"/>
    <s v="GEO1002"/>
    <s v="GEO1002"/>
    <x v="3"/>
    <s v="Q2 2021"/>
    <s v="Q2 2021"/>
  </r>
  <r>
    <x v="38"/>
    <x v="11"/>
    <n v="71"/>
    <n v="7"/>
    <s v="GEO1002"/>
    <s v="GEO1002"/>
    <x v="3"/>
    <s v="Q2 2021"/>
    <s v="Q2 2021"/>
  </r>
  <r>
    <x v="38"/>
    <x v="12"/>
    <n v="60"/>
    <n v="7"/>
    <s v="GEO1002"/>
    <s v="GEO1002"/>
    <x v="3"/>
    <s v="Q2 2021"/>
    <s v="Q2 2021"/>
  </r>
  <r>
    <x v="38"/>
    <x v="13"/>
    <n v="65"/>
    <n v="7"/>
    <s v="GEO1002"/>
    <s v="GEO1002"/>
    <x v="3"/>
    <s v="Q1 2021"/>
    <s v="Q1 2021"/>
  </r>
  <r>
    <x v="38"/>
    <x v="14"/>
    <n v="45"/>
    <n v="7"/>
    <s v="GEO1002"/>
    <s v="GEO1002"/>
    <x v="3"/>
    <s v="Q1 2021"/>
    <s v="Q1 2021"/>
  </r>
  <r>
    <x v="38"/>
    <x v="15"/>
    <n v="56"/>
    <n v="7"/>
    <s v="GEO1002"/>
    <s v="GEO1002"/>
    <x v="3"/>
    <s v="Q1 2021"/>
    <s v="Q1 2021"/>
  </r>
  <r>
    <x v="39"/>
    <x v="16"/>
    <n v="1283"/>
    <n v="7"/>
    <s v="GEO1001"/>
    <s v="GEO1001"/>
    <x v="1"/>
    <s v="Q1 2020"/>
    <s v="Q1 2020"/>
  </r>
  <r>
    <x v="39"/>
    <x v="17"/>
    <n v="1622"/>
    <n v="7"/>
    <s v="GEO1001"/>
    <s v="GEO1001"/>
    <x v="1"/>
    <s v="Q1 2020"/>
    <s v="Q1 2020"/>
  </r>
  <r>
    <x v="39"/>
    <x v="0"/>
    <n v="1628"/>
    <n v="7"/>
    <s v="GEO1001"/>
    <s v="GEO1001"/>
    <x v="1"/>
    <s v="Q1 2020"/>
    <s v="Q1 2020"/>
  </r>
  <r>
    <x v="39"/>
    <x v="1"/>
    <n v="2137"/>
    <n v="7"/>
    <s v="GEO1001"/>
    <s v="GEO1001"/>
    <x v="1"/>
    <s v="Q2 2020"/>
    <s v="Q2 2020"/>
  </r>
  <r>
    <x v="39"/>
    <x v="2"/>
    <n v="1795"/>
    <n v="7"/>
    <s v="GEO1001"/>
    <s v="GEO1001"/>
    <x v="1"/>
    <s v="Q2 2020"/>
    <s v="Q2 2020"/>
  </r>
  <r>
    <x v="39"/>
    <x v="3"/>
    <n v="1456"/>
    <n v="7"/>
    <s v="GEO1001"/>
    <s v="GEO1001"/>
    <x v="1"/>
    <s v="Q2 2020"/>
    <s v="Q2 2020"/>
  </r>
  <r>
    <x v="39"/>
    <x v="4"/>
    <n v="1112"/>
    <n v="7"/>
    <s v="GEO1001"/>
    <s v="GEO1001"/>
    <x v="1"/>
    <s v="Q3 2020"/>
    <s v="Q3 2020"/>
  </r>
  <r>
    <x v="39"/>
    <x v="5"/>
    <n v="1116"/>
    <n v="7"/>
    <s v="GEO1001"/>
    <s v="GEO1001"/>
    <x v="1"/>
    <s v="Q3 2020"/>
    <s v="Q3 2020"/>
  </r>
  <r>
    <x v="39"/>
    <x v="6"/>
    <n v="939"/>
    <n v="7"/>
    <s v="GEO1001"/>
    <s v="GEO1001"/>
    <x v="1"/>
    <s v="Q3 2020"/>
    <s v="Q3 2020"/>
  </r>
  <r>
    <x v="39"/>
    <x v="7"/>
    <n v="1282"/>
    <n v="7"/>
    <s v="GEO1001"/>
    <s v="GEO1001"/>
    <x v="1"/>
    <s v="Q4 2020"/>
    <s v="Q4 2020"/>
  </r>
  <r>
    <x v="39"/>
    <x v="8"/>
    <n v="1285"/>
    <n v="7"/>
    <s v="GEO1001"/>
    <s v="GEO1001"/>
    <x v="1"/>
    <s v="Q4 2020"/>
    <s v="Q4 2020"/>
  </r>
  <r>
    <x v="39"/>
    <x v="9"/>
    <n v="1452"/>
    <n v="7"/>
    <s v="GEO1001"/>
    <s v="GEO1001"/>
    <x v="1"/>
    <s v="Q4 2020"/>
    <s v="Q4 2020"/>
  </r>
  <r>
    <x v="39"/>
    <x v="10"/>
    <n v="1480"/>
    <n v="7"/>
    <s v="GEO1001"/>
    <s v="GEO1001"/>
    <x v="1"/>
    <s v="Q2 2021"/>
    <s v="Q2 2021"/>
  </r>
  <r>
    <x v="39"/>
    <x v="11"/>
    <n v="1869"/>
    <n v="7"/>
    <s v="GEO1001"/>
    <s v="GEO1001"/>
    <x v="1"/>
    <s v="Q2 2021"/>
    <s v="Q2 2021"/>
  </r>
  <r>
    <x v="39"/>
    <x v="12"/>
    <n v="2242"/>
    <n v="7"/>
    <s v="GEO1001"/>
    <s v="GEO1001"/>
    <x v="1"/>
    <s v="Q2 2021"/>
    <s v="Q2 2021"/>
  </r>
  <r>
    <x v="39"/>
    <x v="13"/>
    <n v="1655"/>
    <n v="7"/>
    <s v="GEO1001"/>
    <s v="GEO1001"/>
    <x v="1"/>
    <s v="Q1 2021"/>
    <s v="Q1 2021"/>
  </r>
  <r>
    <x v="39"/>
    <x v="14"/>
    <n v="1693"/>
    <n v="7"/>
    <s v="GEO1001"/>
    <s v="GEO1001"/>
    <x v="1"/>
    <s v="Q1 2021"/>
    <s v="Q1 2021"/>
  </r>
  <r>
    <x v="39"/>
    <x v="15"/>
    <n v="1275"/>
    <n v="7"/>
    <s v="GEO1001"/>
    <s v="GEO1001"/>
    <x v="1"/>
    <s v="Q1 2021"/>
    <s v="Q1 2021"/>
  </r>
  <r>
    <x v="40"/>
    <x v="16"/>
    <n v="1207"/>
    <n v="7"/>
    <s v="GEO1002"/>
    <s v="GEO1002"/>
    <x v="3"/>
    <s v="Q1 2020"/>
    <s v="Q1 2020"/>
  </r>
  <r>
    <x v="40"/>
    <x v="17"/>
    <n v="1530"/>
    <n v="7"/>
    <s v="GEO1002"/>
    <s v="GEO1002"/>
    <x v="3"/>
    <s v="Q1 2020"/>
    <s v="Q1 2020"/>
  </r>
  <r>
    <x v="40"/>
    <x v="0"/>
    <n v="1532"/>
    <n v="7"/>
    <s v="GEO1002"/>
    <s v="GEO1002"/>
    <x v="3"/>
    <s v="Q1 2020"/>
    <s v="Q1 2020"/>
  </r>
  <r>
    <x v="40"/>
    <x v="1"/>
    <n v="2014"/>
    <n v="7"/>
    <s v="GEO1002"/>
    <s v="GEO1002"/>
    <x v="3"/>
    <s v="Q2 2020"/>
    <s v="Q2 2020"/>
  </r>
  <r>
    <x v="40"/>
    <x v="2"/>
    <n v="1688"/>
    <n v="7"/>
    <s v="GEO1002"/>
    <s v="GEO1002"/>
    <x v="3"/>
    <s v="Q2 2020"/>
    <s v="Q2 2020"/>
  </r>
  <r>
    <x v="40"/>
    <x v="3"/>
    <n v="1368"/>
    <n v="7"/>
    <s v="GEO1002"/>
    <s v="GEO1002"/>
    <x v="3"/>
    <s v="Q2 2020"/>
    <s v="Q2 2020"/>
  </r>
  <r>
    <x v="40"/>
    <x v="4"/>
    <n v="1047"/>
    <n v="7"/>
    <s v="GEO1002"/>
    <s v="GEO1002"/>
    <x v="3"/>
    <s v="Q3 2020"/>
    <s v="Q3 2020"/>
  </r>
  <r>
    <x v="40"/>
    <x v="5"/>
    <n v="1050"/>
    <n v="7"/>
    <s v="GEO1002"/>
    <s v="GEO1002"/>
    <x v="3"/>
    <s v="Q3 2020"/>
    <s v="Q3 2020"/>
  </r>
  <r>
    <x v="40"/>
    <x v="6"/>
    <n v="890"/>
    <n v="7"/>
    <s v="GEO1002"/>
    <s v="GEO1002"/>
    <x v="3"/>
    <s v="Q3 2020"/>
    <s v="Q3 2020"/>
  </r>
  <r>
    <x v="40"/>
    <x v="7"/>
    <n v="1208"/>
    <n v="7"/>
    <s v="GEO1002"/>
    <s v="GEO1002"/>
    <x v="3"/>
    <s v="Q4 2020"/>
    <s v="Q4 2020"/>
  </r>
  <r>
    <x v="40"/>
    <x v="8"/>
    <n v="1205"/>
    <n v="7"/>
    <s v="GEO1002"/>
    <s v="GEO1002"/>
    <x v="3"/>
    <s v="Q4 2020"/>
    <s v="Q4 2020"/>
  </r>
  <r>
    <x v="40"/>
    <x v="9"/>
    <n v="1366"/>
    <n v="7"/>
    <s v="GEO1002"/>
    <s v="GEO1002"/>
    <x v="3"/>
    <s v="Q4 2020"/>
    <s v="Q4 2020"/>
  </r>
  <r>
    <x v="40"/>
    <x v="10"/>
    <n v="1397"/>
    <n v="7"/>
    <s v="GEO1002"/>
    <s v="GEO1002"/>
    <x v="3"/>
    <s v="Q2 2021"/>
    <s v="Q2 2021"/>
  </r>
  <r>
    <x v="40"/>
    <x v="11"/>
    <n v="1757"/>
    <n v="7"/>
    <s v="GEO1002"/>
    <s v="GEO1002"/>
    <x v="3"/>
    <s v="Q2 2021"/>
    <s v="Q2 2021"/>
  </r>
  <r>
    <x v="40"/>
    <x v="12"/>
    <n v="2092"/>
    <n v="7"/>
    <s v="GEO1002"/>
    <s v="GEO1002"/>
    <x v="3"/>
    <s v="Q2 2021"/>
    <s v="Q2 2021"/>
  </r>
  <r>
    <x v="40"/>
    <x v="13"/>
    <n v="1544"/>
    <n v="7"/>
    <s v="GEO1002"/>
    <s v="GEO1002"/>
    <x v="3"/>
    <s v="Q1 2021"/>
    <s v="Q1 2021"/>
  </r>
  <r>
    <x v="40"/>
    <x v="14"/>
    <n v="1547"/>
    <n v="7"/>
    <s v="GEO1002"/>
    <s v="GEO1002"/>
    <x v="3"/>
    <s v="Q1 2021"/>
    <s v="Q1 2021"/>
  </r>
  <r>
    <x v="40"/>
    <x v="15"/>
    <n v="1265"/>
    <n v="7"/>
    <s v="GEO1002"/>
    <s v="GEO1002"/>
    <x v="3"/>
    <s v="Q1 2021"/>
    <s v="Q1 2021"/>
  </r>
  <r>
    <x v="41"/>
    <x v="16"/>
    <n v="3405"/>
    <n v="7"/>
    <s v="GEO1004"/>
    <s v="GEO1004"/>
    <x v="0"/>
    <s v="Q1 2020"/>
    <s v="Q1 2020"/>
  </r>
  <r>
    <x v="41"/>
    <x v="17"/>
    <n v="3827"/>
    <n v="7"/>
    <s v="GEO1004"/>
    <s v="GEO1004"/>
    <x v="0"/>
    <s v="Q1 2020"/>
    <s v="Q1 2020"/>
  </r>
  <r>
    <x v="41"/>
    <x v="0"/>
    <n v="4248"/>
    <n v="7"/>
    <s v="GEO1004"/>
    <s v="GEO1004"/>
    <x v="0"/>
    <s v="Q1 2020"/>
    <s v="Q1 2020"/>
  </r>
  <r>
    <x v="41"/>
    <x v="1"/>
    <n v="5101"/>
    <n v="7"/>
    <s v="GEO1004"/>
    <s v="GEO1004"/>
    <x v="0"/>
    <s v="Q2 2020"/>
    <s v="Q2 2020"/>
  </r>
  <r>
    <x v="41"/>
    <x v="2"/>
    <n v="4675"/>
    <n v="7"/>
    <s v="GEO1004"/>
    <s v="GEO1004"/>
    <x v="0"/>
    <s v="Q2 2020"/>
    <s v="Q2 2020"/>
  </r>
  <r>
    <x v="41"/>
    <x v="3"/>
    <n v="3400"/>
    <n v="7"/>
    <s v="GEO1004"/>
    <s v="GEO1004"/>
    <x v="0"/>
    <s v="Q2 2020"/>
    <s v="Q2 2020"/>
  </r>
  <r>
    <x v="41"/>
    <x v="4"/>
    <n v="2976"/>
    <n v="7"/>
    <s v="GEO1004"/>
    <s v="GEO1004"/>
    <x v="0"/>
    <s v="Q3 2020"/>
    <s v="Q3 2020"/>
  </r>
  <r>
    <x v="41"/>
    <x v="5"/>
    <n v="2552"/>
    <n v="7"/>
    <s v="GEO1004"/>
    <s v="GEO1004"/>
    <x v="0"/>
    <s v="Q3 2020"/>
    <s v="Q3 2020"/>
  </r>
  <r>
    <x v="41"/>
    <x v="6"/>
    <n v="2550"/>
    <n v="7"/>
    <s v="GEO1004"/>
    <s v="GEO1004"/>
    <x v="0"/>
    <s v="Q3 2020"/>
    <s v="Q3 2020"/>
  </r>
  <r>
    <x v="41"/>
    <x v="7"/>
    <n v="2975"/>
    <n v="7"/>
    <s v="GEO1004"/>
    <s v="GEO1004"/>
    <x v="0"/>
    <s v="Q4 2020"/>
    <s v="Q4 2020"/>
  </r>
  <r>
    <x v="41"/>
    <x v="8"/>
    <n v="3399"/>
    <n v="7"/>
    <s v="GEO1004"/>
    <s v="GEO1004"/>
    <x v="0"/>
    <s v="Q4 2020"/>
    <s v="Q4 2020"/>
  </r>
  <r>
    <x v="41"/>
    <x v="9"/>
    <n v="3404"/>
    <n v="7"/>
    <s v="GEO1004"/>
    <s v="GEO1004"/>
    <x v="0"/>
    <s v="Q4 2020"/>
    <s v="Q4 2020"/>
  </r>
  <r>
    <x v="41"/>
    <x v="10"/>
    <n v="3501"/>
    <n v="7"/>
    <s v="GEO1004"/>
    <s v="GEO1004"/>
    <x v="0"/>
    <s v="Q2 2021"/>
    <s v="Q2 2021"/>
  </r>
  <r>
    <x v="41"/>
    <x v="11"/>
    <n v="4768"/>
    <n v="7"/>
    <s v="GEO1004"/>
    <s v="GEO1004"/>
    <x v="0"/>
    <s v="Q2 2021"/>
    <s v="Q2 2021"/>
  </r>
  <r>
    <x v="41"/>
    <x v="12"/>
    <n v="5254"/>
    <n v="7"/>
    <s v="GEO1004"/>
    <s v="GEO1004"/>
    <x v="0"/>
    <s v="Q2 2021"/>
    <s v="Q2 2021"/>
  </r>
  <r>
    <x v="41"/>
    <x v="13"/>
    <n v="4212"/>
    <n v="7"/>
    <s v="GEO1004"/>
    <s v="GEO1004"/>
    <x v="0"/>
    <s v="Q1 2021"/>
    <s v="Q1 2021"/>
  </r>
  <r>
    <x v="41"/>
    <x v="14"/>
    <n v="3808"/>
    <n v="7"/>
    <s v="GEO1004"/>
    <s v="GEO1004"/>
    <x v="0"/>
    <s v="Q1 2021"/>
    <s v="Q1 2021"/>
  </r>
  <r>
    <x v="41"/>
    <x v="15"/>
    <n v="3575"/>
    <n v="7"/>
    <s v="GEO1004"/>
    <s v="GEO1004"/>
    <x v="0"/>
    <s v="Q1 2021"/>
    <s v="Q1 2021"/>
  </r>
  <r>
    <x v="42"/>
    <x v="16"/>
    <n v="627"/>
    <n v="7"/>
    <s v="GEO1003"/>
    <s v="GEO1003"/>
    <x v="2"/>
    <s v="Q1 2020"/>
    <s v="Q1 2020"/>
  </r>
  <r>
    <x v="42"/>
    <x v="17"/>
    <n v="495"/>
    <n v="7"/>
    <s v="GEO1003"/>
    <s v="GEO1003"/>
    <x v="2"/>
    <s v="Q1 2020"/>
    <s v="Q1 2020"/>
  </r>
  <r>
    <x v="42"/>
    <x v="0"/>
    <n v="755"/>
    <n v="7"/>
    <s v="GEO1003"/>
    <s v="GEO1003"/>
    <x v="2"/>
    <s v="Q1 2020"/>
    <s v="Q1 2020"/>
  </r>
  <r>
    <x v="42"/>
    <x v="1"/>
    <n v="689"/>
    <n v="7"/>
    <s v="GEO1003"/>
    <s v="GEO1003"/>
    <x v="2"/>
    <s v="Q2 2020"/>
    <s v="Q2 2020"/>
  </r>
  <r>
    <x v="42"/>
    <x v="2"/>
    <n v="817"/>
    <n v="7"/>
    <s v="GEO1003"/>
    <s v="GEO1003"/>
    <x v="2"/>
    <s v="Q2 2020"/>
    <s v="Q2 2020"/>
  </r>
  <r>
    <x v="42"/>
    <x v="3"/>
    <n v="426"/>
    <n v="7"/>
    <s v="GEO1003"/>
    <s v="GEO1003"/>
    <x v="2"/>
    <s v="Q2 2020"/>
    <s v="Q2 2020"/>
  </r>
  <r>
    <x v="42"/>
    <x v="4"/>
    <n v="559"/>
    <n v="7"/>
    <s v="GEO1003"/>
    <s v="GEO1003"/>
    <x v="2"/>
    <s v="Q3 2020"/>
    <s v="Q3 2020"/>
  </r>
  <r>
    <x v="42"/>
    <x v="5"/>
    <n v="300"/>
    <n v="7"/>
    <s v="GEO1003"/>
    <s v="GEO1003"/>
    <x v="2"/>
    <s v="Q3 2020"/>
    <s v="Q3 2020"/>
  </r>
  <r>
    <x v="42"/>
    <x v="6"/>
    <n v="493"/>
    <n v="7"/>
    <s v="GEO1003"/>
    <s v="GEO1003"/>
    <x v="2"/>
    <s v="Q3 2020"/>
    <s v="Q3 2020"/>
  </r>
  <r>
    <x v="42"/>
    <x v="7"/>
    <n v="364"/>
    <n v="7"/>
    <s v="GEO1003"/>
    <s v="GEO1003"/>
    <x v="2"/>
    <s v="Q4 2020"/>
    <s v="Q4 2020"/>
  </r>
  <r>
    <x v="42"/>
    <x v="8"/>
    <n v="627"/>
    <n v="7"/>
    <s v="GEO1003"/>
    <s v="GEO1003"/>
    <x v="2"/>
    <s v="Q4 2020"/>
    <s v="Q4 2020"/>
  </r>
  <r>
    <x v="42"/>
    <x v="9"/>
    <n v="429"/>
    <n v="7"/>
    <s v="GEO1003"/>
    <s v="GEO1003"/>
    <x v="2"/>
    <s v="Q4 2020"/>
    <s v="Q4 2020"/>
  </r>
  <r>
    <x v="42"/>
    <x v="10"/>
    <n v="441"/>
    <n v="7"/>
    <s v="GEO1003"/>
    <s v="GEO1003"/>
    <x v="2"/>
    <s v="Q2 2021"/>
    <s v="Q2 2021"/>
  </r>
  <r>
    <x v="42"/>
    <x v="11"/>
    <n v="813"/>
    <n v="7"/>
    <s v="GEO1003"/>
    <s v="GEO1003"/>
    <x v="2"/>
    <s v="Q2 2021"/>
    <s v="Q2 2021"/>
  </r>
  <r>
    <x v="42"/>
    <x v="12"/>
    <n v="689"/>
    <n v="7"/>
    <s v="GEO1003"/>
    <s v="GEO1003"/>
    <x v="2"/>
    <s v="Q2 2021"/>
    <s v="Q2 2021"/>
  </r>
  <r>
    <x v="42"/>
    <x v="13"/>
    <n v="769"/>
    <n v="7"/>
    <s v="GEO1003"/>
    <s v="GEO1003"/>
    <x v="2"/>
    <s v="Q1 2021"/>
    <s v="Q1 2021"/>
  </r>
  <r>
    <x v="42"/>
    <x v="14"/>
    <n v="504"/>
    <n v="7"/>
    <s v="GEO1003"/>
    <s v="GEO1003"/>
    <x v="2"/>
    <s v="Q1 2021"/>
    <s v="Q1 2021"/>
  </r>
  <r>
    <x v="42"/>
    <x v="15"/>
    <n v="618"/>
    <n v="7"/>
    <s v="GEO1003"/>
    <s v="GEO1003"/>
    <x v="2"/>
    <s v="Q1 2021"/>
    <s v="Q1 2021"/>
  </r>
  <r>
    <x v="43"/>
    <x v="16"/>
    <n v="19825"/>
    <n v="7"/>
    <s v="GEO1003"/>
    <s v="GEO1003"/>
    <x v="2"/>
    <s v="Q1 2020"/>
    <s v="Q1 2020"/>
  </r>
  <r>
    <x v="43"/>
    <x v="17"/>
    <n v="28323"/>
    <n v="7"/>
    <s v="GEO1003"/>
    <s v="GEO1003"/>
    <x v="2"/>
    <s v="Q1 2020"/>
    <s v="Q1 2020"/>
  </r>
  <r>
    <x v="43"/>
    <x v="0"/>
    <n v="25490"/>
    <n v="7"/>
    <s v="GEO1003"/>
    <s v="GEO1003"/>
    <x v="2"/>
    <s v="Q1 2020"/>
    <s v="Q1 2020"/>
  </r>
  <r>
    <x v="43"/>
    <x v="1"/>
    <n v="36816"/>
    <n v="7"/>
    <s v="GEO1003"/>
    <s v="GEO1003"/>
    <x v="2"/>
    <s v="Q2 2020"/>
    <s v="Q2 2020"/>
  </r>
  <r>
    <x v="43"/>
    <x v="2"/>
    <n v="28322"/>
    <n v="7"/>
    <s v="GEO1003"/>
    <s v="GEO1003"/>
    <x v="2"/>
    <s v="Q2 2020"/>
    <s v="Q2 2020"/>
  </r>
  <r>
    <x v="43"/>
    <x v="3"/>
    <n v="25486"/>
    <n v="7"/>
    <s v="GEO1003"/>
    <s v="GEO1003"/>
    <x v="2"/>
    <s v="Q2 2020"/>
    <s v="Q2 2020"/>
  </r>
  <r>
    <x v="43"/>
    <x v="4"/>
    <n v="16995"/>
    <n v="7"/>
    <s v="GEO1003"/>
    <s v="GEO1003"/>
    <x v="2"/>
    <s v="Q3 2020"/>
    <s v="Q3 2020"/>
  </r>
  <r>
    <x v="43"/>
    <x v="5"/>
    <n v="19826"/>
    <n v="7"/>
    <s v="GEO1003"/>
    <s v="GEO1003"/>
    <x v="2"/>
    <s v="Q3 2020"/>
    <s v="Q3 2020"/>
  </r>
  <r>
    <x v="43"/>
    <x v="6"/>
    <n v="14163"/>
    <n v="7"/>
    <s v="GEO1003"/>
    <s v="GEO1003"/>
    <x v="2"/>
    <s v="Q3 2020"/>
    <s v="Q3 2020"/>
  </r>
  <r>
    <x v="43"/>
    <x v="7"/>
    <n v="22655"/>
    <n v="7"/>
    <s v="GEO1003"/>
    <s v="GEO1003"/>
    <x v="2"/>
    <s v="Q4 2020"/>
    <s v="Q4 2020"/>
  </r>
  <r>
    <x v="43"/>
    <x v="8"/>
    <n v="19822"/>
    <n v="7"/>
    <s v="GEO1003"/>
    <s v="GEO1003"/>
    <x v="2"/>
    <s v="Q4 2020"/>
    <s v="Q4 2020"/>
  </r>
  <r>
    <x v="43"/>
    <x v="9"/>
    <n v="25485"/>
    <n v="7"/>
    <s v="GEO1003"/>
    <s v="GEO1003"/>
    <x v="2"/>
    <s v="Q4 2020"/>
    <s v="Q4 2020"/>
  </r>
  <r>
    <x v="43"/>
    <x v="10"/>
    <n v="26509"/>
    <n v="7"/>
    <s v="GEO1003"/>
    <s v="GEO1003"/>
    <x v="2"/>
    <s v="Q2 2021"/>
    <s v="Q2 2021"/>
  </r>
  <r>
    <x v="43"/>
    <x v="11"/>
    <n v="28176"/>
    <n v="7"/>
    <s v="GEO1003"/>
    <s v="GEO1003"/>
    <x v="2"/>
    <s v="Q2 2021"/>
    <s v="Q2 2021"/>
  </r>
  <r>
    <x v="43"/>
    <x v="12"/>
    <n v="37182"/>
    <n v="7"/>
    <s v="GEO1003"/>
    <s v="GEO1003"/>
    <x v="2"/>
    <s v="Q2 2021"/>
    <s v="Q2 2021"/>
  </r>
  <r>
    <x v="43"/>
    <x v="13"/>
    <n v="25741"/>
    <n v="7"/>
    <s v="GEO1003"/>
    <s v="GEO1003"/>
    <x v="2"/>
    <s v="Q1 2021"/>
    <s v="Q1 2021"/>
  </r>
  <r>
    <x v="43"/>
    <x v="14"/>
    <n v="28605"/>
    <n v="7"/>
    <s v="GEO1003"/>
    <s v="GEO1003"/>
    <x v="2"/>
    <s v="Q1 2021"/>
    <s v="Q1 2021"/>
  </r>
  <r>
    <x v="43"/>
    <x v="15"/>
    <n v="20218"/>
    <n v="7"/>
    <s v="GEO1003"/>
    <s v="GEO1003"/>
    <x v="2"/>
    <s v="Q1 2021"/>
    <s v="Q1 2021"/>
  </r>
  <r>
    <x v="44"/>
    <x v="16"/>
    <n v="967"/>
    <n v="7"/>
    <s v="GEO1003"/>
    <s v="GEO1003"/>
    <x v="2"/>
    <s v="Q1 2020"/>
    <s v="Q1 2020"/>
  </r>
  <r>
    <x v="44"/>
    <x v="17"/>
    <n v="1088"/>
    <n v="7"/>
    <s v="GEO1003"/>
    <s v="GEO1003"/>
    <x v="2"/>
    <s v="Q1 2020"/>
    <s v="Q1 2020"/>
  </r>
  <r>
    <x v="44"/>
    <x v="0"/>
    <n v="1209"/>
    <n v="7"/>
    <s v="GEO1003"/>
    <s v="GEO1003"/>
    <x v="2"/>
    <s v="Q1 2020"/>
    <s v="Q1 2020"/>
  </r>
  <r>
    <x v="44"/>
    <x v="1"/>
    <n v="1449"/>
    <n v="7"/>
    <s v="GEO1003"/>
    <s v="GEO1003"/>
    <x v="2"/>
    <s v="Q2 2020"/>
    <s v="Q2 2020"/>
  </r>
  <r>
    <x v="44"/>
    <x v="2"/>
    <n v="1327"/>
    <n v="7"/>
    <s v="GEO1003"/>
    <s v="GEO1003"/>
    <x v="2"/>
    <s v="Q2 2020"/>
    <s v="Q2 2020"/>
  </r>
  <r>
    <x v="44"/>
    <x v="3"/>
    <n v="964"/>
    <n v="7"/>
    <s v="GEO1003"/>
    <s v="GEO1003"/>
    <x v="2"/>
    <s v="Q2 2020"/>
    <s v="Q2 2020"/>
  </r>
  <r>
    <x v="44"/>
    <x v="4"/>
    <n v="844"/>
    <n v="7"/>
    <s v="GEO1003"/>
    <s v="GEO1003"/>
    <x v="2"/>
    <s v="Q3 2020"/>
    <s v="Q3 2020"/>
  </r>
  <r>
    <x v="44"/>
    <x v="5"/>
    <n v="728"/>
    <n v="7"/>
    <s v="GEO1003"/>
    <s v="GEO1003"/>
    <x v="2"/>
    <s v="Q3 2020"/>
    <s v="Q3 2020"/>
  </r>
  <r>
    <x v="44"/>
    <x v="6"/>
    <n v="729"/>
    <n v="7"/>
    <s v="GEO1003"/>
    <s v="GEO1003"/>
    <x v="2"/>
    <s v="Q3 2020"/>
    <s v="Q3 2020"/>
  </r>
  <r>
    <x v="44"/>
    <x v="7"/>
    <n v="849"/>
    <n v="7"/>
    <s v="GEO1003"/>
    <s v="GEO1003"/>
    <x v="2"/>
    <s v="Q4 2020"/>
    <s v="Q4 2020"/>
  </r>
  <r>
    <x v="44"/>
    <x v="8"/>
    <n v="970"/>
    <n v="7"/>
    <s v="GEO1003"/>
    <s v="GEO1003"/>
    <x v="2"/>
    <s v="Q4 2020"/>
    <s v="Q4 2020"/>
  </r>
  <r>
    <x v="44"/>
    <x v="9"/>
    <n v="965"/>
    <n v="7"/>
    <s v="GEO1003"/>
    <s v="GEO1003"/>
    <x v="2"/>
    <s v="Q4 2020"/>
    <s v="Q4 2020"/>
  </r>
  <r>
    <x v="44"/>
    <x v="10"/>
    <n v="985"/>
    <n v="7"/>
    <s v="GEO1003"/>
    <s v="GEO1003"/>
    <x v="2"/>
    <s v="Q2 2021"/>
    <s v="Q2 2021"/>
  </r>
  <r>
    <x v="44"/>
    <x v="11"/>
    <n v="1318"/>
    <n v="7"/>
    <s v="GEO1003"/>
    <s v="GEO1003"/>
    <x v="2"/>
    <s v="Q2 2021"/>
    <s v="Q2 2021"/>
  </r>
  <r>
    <x v="44"/>
    <x v="12"/>
    <n v="1435"/>
    <n v="7"/>
    <s v="GEO1003"/>
    <s v="GEO1003"/>
    <x v="2"/>
    <s v="Q2 2021"/>
    <s v="Q2 2021"/>
  </r>
  <r>
    <x v="44"/>
    <x v="13"/>
    <n v="1221"/>
    <n v="7"/>
    <s v="GEO1003"/>
    <s v="GEO1003"/>
    <x v="2"/>
    <s v="Q1 2021"/>
    <s v="Q1 2021"/>
  </r>
  <r>
    <x v="44"/>
    <x v="14"/>
    <n v="1076"/>
    <n v="7"/>
    <s v="GEO1003"/>
    <s v="GEO1003"/>
    <x v="2"/>
    <s v="Q1 2021"/>
    <s v="Q1 2021"/>
  </r>
  <r>
    <x v="44"/>
    <x v="15"/>
    <n v="998"/>
    <n v="7"/>
    <s v="GEO1003"/>
    <s v="GEO1003"/>
    <x v="2"/>
    <s v="Q1 2021"/>
    <s v="Q1 2021"/>
  </r>
  <r>
    <x v="45"/>
    <x v="16"/>
    <n v="82"/>
    <n v="7"/>
    <s v="GEO1003"/>
    <s v="GEO1003"/>
    <x v="2"/>
    <s v="Q1 2020"/>
    <s v="Q1 2020"/>
  </r>
  <r>
    <x v="45"/>
    <x v="17"/>
    <n v="101"/>
    <n v="7"/>
    <s v="GEO1003"/>
    <s v="GEO1003"/>
    <x v="2"/>
    <s v="Q1 2020"/>
    <s v="Q1 2020"/>
  </r>
  <r>
    <x v="45"/>
    <x v="0"/>
    <n v="102"/>
    <n v="7"/>
    <s v="GEO1003"/>
    <s v="GEO1003"/>
    <x v="2"/>
    <s v="Q1 2020"/>
    <s v="Q1 2020"/>
  </r>
  <r>
    <x v="45"/>
    <x v="1"/>
    <n v="126"/>
    <n v="7"/>
    <s v="GEO1003"/>
    <s v="GEO1003"/>
    <x v="2"/>
    <s v="Q2 2020"/>
    <s v="Q2 2020"/>
  </r>
  <r>
    <x v="45"/>
    <x v="2"/>
    <n v="108"/>
    <n v="7"/>
    <s v="GEO1003"/>
    <s v="GEO1003"/>
    <x v="2"/>
    <s v="Q2 2020"/>
    <s v="Q2 2020"/>
  </r>
  <r>
    <x v="45"/>
    <x v="3"/>
    <n v="88"/>
    <n v="7"/>
    <s v="GEO1003"/>
    <s v="GEO1003"/>
    <x v="2"/>
    <s v="Q2 2020"/>
    <s v="Q2 2020"/>
  </r>
  <r>
    <x v="45"/>
    <x v="4"/>
    <n v="68"/>
    <n v="7"/>
    <s v="GEO1003"/>
    <s v="GEO1003"/>
    <x v="2"/>
    <s v="Q3 2020"/>
    <s v="Q3 2020"/>
  </r>
  <r>
    <x v="45"/>
    <x v="5"/>
    <n v="70"/>
    <n v="7"/>
    <s v="GEO1003"/>
    <s v="GEO1003"/>
    <x v="2"/>
    <s v="Q3 2020"/>
    <s v="Q3 2020"/>
  </r>
  <r>
    <x v="45"/>
    <x v="6"/>
    <n v="58"/>
    <n v="7"/>
    <s v="GEO1003"/>
    <s v="GEO1003"/>
    <x v="2"/>
    <s v="Q3 2020"/>
    <s v="Q3 2020"/>
  </r>
  <r>
    <x v="45"/>
    <x v="7"/>
    <n v="76"/>
    <n v="7"/>
    <s v="GEO1003"/>
    <s v="GEO1003"/>
    <x v="2"/>
    <s v="Q4 2020"/>
    <s v="Q4 2020"/>
  </r>
  <r>
    <x v="45"/>
    <x v="8"/>
    <n v="81"/>
    <n v="7"/>
    <s v="GEO1003"/>
    <s v="GEO1003"/>
    <x v="2"/>
    <s v="Q4 2020"/>
    <s v="Q4 2020"/>
  </r>
  <r>
    <x v="45"/>
    <x v="9"/>
    <n v="88"/>
    <n v="7"/>
    <s v="GEO1003"/>
    <s v="GEO1003"/>
    <x v="2"/>
    <s v="Q4 2020"/>
    <s v="Q4 2020"/>
  </r>
  <r>
    <x v="45"/>
    <x v="10"/>
    <n v="91"/>
    <n v="7"/>
    <s v="GEO1003"/>
    <s v="GEO1003"/>
    <x v="2"/>
    <s v="Q2 2021"/>
    <s v="Q2 2021"/>
  </r>
  <r>
    <x v="45"/>
    <x v="11"/>
    <n v="109"/>
    <n v="7"/>
    <s v="GEO1003"/>
    <s v="GEO1003"/>
    <x v="2"/>
    <s v="Q2 2021"/>
    <s v="Q2 2021"/>
  </r>
  <r>
    <x v="45"/>
    <x v="12"/>
    <n v="130"/>
    <n v="7"/>
    <s v="GEO1003"/>
    <s v="GEO1003"/>
    <x v="2"/>
    <s v="Q2 2021"/>
    <s v="Q2 2021"/>
  </r>
  <r>
    <x v="45"/>
    <x v="13"/>
    <n v="105"/>
    <n v="7"/>
    <s v="GEO1003"/>
    <s v="GEO1003"/>
    <x v="2"/>
    <s v="Q1 2021"/>
    <s v="Q1 2021"/>
  </r>
  <r>
    <x v="45"/>
    <x v="14"/>
    <n v="98"/>
    <n v="7"/>
    <s v="GEO1003"/>
    <s v="GEO1003"/>
    <x v="2"/>
    <s v="Q1 2021"/>
    <s v="Q1 2021"/>
  </r>
  <r>
    <x v="45"/>
    <x v="15"/>
    <n v="77"/>
    <n v="7"/>
    <s v="GEO1003"/>
    <s v="GEO1003"/>
    <x v="2"/>
    <s v="Q1 2021"/>
    <s v="Q1 2021"/>
  </r>
  <r>
    <x v="46"/>
    <x v="16"/>
    <n v="568"/>
    <n v="7"/>
    <s v="GEO1001"/>
    <s v="GEO1001"/>
    <x v="1"/>
    <s v="Q1 2020"/>
    <s v="Q1 2020"/>
  </r>
  <r>
    <x v="46"/>
    <x v="17"/>
    <n v="636"/>
    <n v="7"/>
    <s v="GEO1001"/>
    <s v="GEO1001"/>
    <x v="1"/>
    <s v="Q1 2020"/>
    <s v="Q1 2020"/>
  </r>
  <r>
    <x v="46"/>
    <x v="0"/>
    <n v="707"/>
    <n v="7"/>
    <s v="GEO1001"/>
    <s v="GEO1001"/>
    <x v="1"/>
    <s v="Q1 2020"/>
    <s v="Q1 2020"/>
  </r>
  <r>
    <x v="46"/>
    <x v="1"/>
    <n v="849"/>
    <n v="7"/>
    <s v="GEO1001"/>
    <s v="GEO1001"/>
    <x v="1"/>
    <s v="Q2 2020"/>
    <s v="Q2 2020"/>
  </r>
  <r>
    <x v="46"/>
    <x v="2"/>
    <n v="779"/>
    <n v="7"/>
    <s v="GEO1001"/>
    <s v="GEO1001"/>
    <x v="1"/>
    <s v="Q2 2020"/>
    <s v="Q2 2020"/>
  </r>
  <r>
    <x v="46"/>
    <x v="3"/>
    <n v="566"/>
    <n v="7"/>
    <s v="GEO1001"/>
    <s v="GEO1001"/>
    <x v="1"/>
    <s v="Q2 2020"/>
    <s v="Q2 2020"/>
  </r>
  <r>
    <x v="46"/>
    <x v="4"/>
    <n v="498"/>
    <n v="7"/>
    <s v="GEO1001"/>
    <s v="GEO1001"/>
    <x v="1"/>
    <s v="Q3 2020"/>
    <s v="Q3 2020"/>
  </r>
  <r>
    <x v="46"/>
    <x v="5"/>
    <n v="426"/>
    <n v="7"/>
    <s v="GEO1001"/>
    <s v="GEO1001"/>
    <x v="1"/>
    <s v="Q3 2020"/>
    <s v="Q3 2020"/>
  </r>
  <r>
    <x v="46"/>
    <x v="6"/>
    <n v="423"/>
    <n v="7"/>
    <s v="GEO1001"/>
    <s v="GEO1001"/>
    <x v="1"/>
    <s v="Q3 2020"/>
    <s v="Q3 2020"/>
  </r>
  <r>
    <x v="46"/>
    <x v="7"/>
    <n v="495"/>
    <n v="7"/>
    <s v="GEO1001"/>
    <s v="GEO1001"/>
    <x v="1"/>
    <s v="Q4 2020"/>
    <s v="Q4 2020"/>
  </r>
  <r>
    <x v="46"/>
    <x v="8"/>
    <n v="569"/>
    <n v="7"/>
    <s v="GEO1001"/>
    <s v="GEO1001"/>
    <x v="1"/>
    <s v="Q4 2020"/>
    <s v="Q4 2020"/>
  </r>
  <r>
    <x v="46"/>
    <x v="9"/>
    <n v="567"/>
    <n v="7"/>
    <s v="GEO1001"/>
    <s v="GEO1001"/>
    <x v="1"/>
    <s v="Q4 2020"/>
    <s v="Q4 2020"/>
  </r>
  <r>
    <x v="46"/>
    <x v="10"/>
    <n v="563"/>
    <n v="7"/>
    <s v="GEO1001"/>
    <s v="GEO1001"/>
    <x v="1"/>
    <s v="Q2 2021"/>
    <s v="Q2 2021"/>
  </r>
  <r>
    <x v="46"/>
    <x v="11"/>
    <n v="789"/>
    <n v="7"/>
    <s v="GEO1001"/>
    <s v="GEO1001"/>
    <x v="1"/>
    <s v="Q2 2021"/>
    <s v="Q2 2021"/>
  </r>
  <r>
    <x v="46"/>
    <x v="12"/>
    <n v="862"/>
    <n v="7"/>
    <s v="GEO1001"/>
    <s v="GEO1001"/>
    <x v="1"/>
    <s v="Q2 2021"/>
    <s v="Q2 2021"/>
  </r>
  <r>
    <x v="46"/>
    <x v="13"/>
    <n v="702"/>
    <n v="7"/>
    <s v="GEO1001"/>
    <s v="GEO1001"/>
    <x v="1"/>
    <s v="Q1 2021"/>
    <s v="Q1 2021"/>
  </r>
  <r>
    <x v="46"/>
    <x v="14"/>
    <n v="652"/>
    <n v="7"/>
    <s v="GEO1001"/>
    <s v="GEO1001"/>
    <x v="1"/>
    <s v="Q1 2021"/>
    <s v="Q1 2021"/>
  </r>
  <r>
    <x v="46"/>
    <x v="15"/>
    <n v="557"/>
    <n v="7"/>
    <s v="GEO1001"/>
    <s v="GEO1001"/>
    <x v="1"/>
    <s v="Q1 2021"/>
    <s v="Q1 2021"/>
  </r>
  <r>
    <x v="47"/>
    <x v="16"/>
    <n v="902"/>
    <n v="7"/>
    <s v="GEO1002"/>
    <s v="GEO1002"/>
    <x v="3"/>
    <s v="Q1 2020"/>
    <s v="Q1 2020"/>
  </r>
  <r>
    <x v="47"/>
    <x v="17"/>
    <n v="897"/>
    <n v="7"/>
    <s v="GEO1002"/>
    <s v="GEO1002"/>
    <x v="3"/>
    <s v="Q1 2020"/>
    <s v="Q1 2020"/>
  </r>
  <r>
    <x v="47"/>
    <x v="0"/>
    <n v="1112"/>
    <n v="7"/>
    <s v="GEO1002"/>
    <s v="GEO1002"/>
    <x v="3"/>
    <s v="Q1 2020"/>
    <s v="Q1 2020"/>
  </r>
  <r>
    <x v="47"/>
    <x v="1"/>
    <n v="1214"/>
    <n v="7"/>
    <s v="GEO1002"/>
    <s v="GEO1002"/>
    <x v="3"/>
    <s v="Q2 2020"/>
    <s v="Q2 2020"/>
  </r>
  <r>
    <x v="47"/>
    <x v="2"/>
    <n v="1219"/>
    <n v="7"/>
    <s v="GEO1002"/>
    <s v="GEO1002"/>
    <x v="3"/>
    <s v="Q2 2020"/>
    <s v="Q2 2020"/>
  </r>
  <r>
    <x v="47"/>
    <x v="3"/>
    <n v="795"/>
    <n v="7"/>
    <s v="GEO1002"/>
    <s v="GEO1002"/>
    <x v="3"/>
    <s v="Q2 2020"/>
    <s v="Q2 2020"/>
  </r>
  <r>
    <x v="47"/>
    <x v="4"/>
    <n v="794"/>
    <n v="7"/>
    <s v="GEO1002"/>
    <s v="GEO1002"/>
    <x v="3"/>
    <s v="Q3 2020"/>
    <s v="Q3 2020"/>
  </r>
  <r>
    <x v="47"/>
    <x v="5"/>
    <n v="581"/>
    <n v="7"/>
    <s v="GEO1002"/>
    <s v="GEO1002"/>
    <x v="3"/>
    <s v="Q3 2020"/>
    <s v="Q3 2020"/>
  </r>
  <r>
    <x v="47"/>
    <x v="6"/>
    <n v="690"/>
    <n v="7"/>
    <s v="GEO1002"/>
    <s v="GEO1002"/>
    <x v="3"/>
    <s v="Q3 2020"/>
    <s v="Q3 2020"/>
  </r>
  <r>
    <x v="47"/>
    <x v="7"/>
    <n v="690"/>
    <n v="7"/>
    <s v="GEO1002"/>
    <s v="GEO1002"/>
    <x v="3"/>
    <s v="Q4 2020"/>
    <s v="Q4 2020"/>
  </r>
  <r>
    <x v="47"/>
    <x v="8"/>
    <n v="899"/>
    <n v="7"/>
    <s v="GEO1002"/>
    <s v="GEO1002"/>
    <x v="3"/>
    <s v="Q4 2020"/>
    <s v="Q4 2020"/>
  </r>
  <r>
    <x v="47"/>
    <x v="9"/>
    <n v="793"/>
    <n v="7"/>
    <s v="GEO1002"/>
    <s v="GEO1002"/>
    <x v="3"/>
    <s v="Q4 2020"/>
    <s v="Q4 2020"/>
  </r>
  <r>
    <x v="47"/>
    <x v="10"/>
    <n v="820"/>
    <n v="7"/>
    <s v="GEO1002"/>
    <s v="GEO1002"/>
    <x v="3"/>
    <s v="Q2 2021"/>
    <s v="Q2 2021"/>
  </r>
  <r>
    <x v="47"/>
    <x v="11"/>
    <n v="1231"/>
    <n v="7"/>
    <s v="GEO1002"/>
    <s v="GEO1002"/>
    <x v="3"/>
    <s v="Q2 2021"/>
    <s v="Q2 2021"/>
  </r>
  <r>
    <x v="47"/>
    <x v="12"/>
    <n v="1204"/>
    <n v="7"/>
    <s v="GEO1002"/>
    <s v="GEO1002"/>
    <x v="3"/>
    <s v="Q2 2021"/>
    <s v="Q2 2021"/>
  </r>
  <r>
    <x v="47"/>
    <x v="13"/>
    <n v="1120"/>
    <n v="7"/>
    <s v="GEO1002"/>
    <s v="GEO1002"/>
    <x v="3"/>
    <s v="Q1 2021"/>
    <s v="Q1 2021"/>
  </r>
  <r>
    <x v="47"/>
    <x v="14"/>
    <n v="945"/>
    <n v="7"/>
    <s v="GEO1002"/>
    <s v="GEO1002"/>
    <x v="3"/>
    <s v="Q1 2021"/>
    <s v="Q1 2021"/>
  </r>
  <r>
    <x v="47"/>
    <x v="15"/>
    <n v="936"/>
    <n v="7"/>
    <s v="GEO1002"/>
    <s v="GEO1002"/>
    <x v="3"/>
    <s v="Q1 2021"/>
    <s v="Q1 2021"/>
  </r>
  <r>
    <x v="48"/>
    <x v="16"/>
    <n v="1244"/>
    <n v="7"/>
    <s v="GEO1002"/>
    <s v="GEO1002"/>
    <x v="3"/>
    <s v="Q1 2020"/>
    <s v="Q1 2020"/>
  </r>
  <r>
    <x v="48"/>
    <x v="17"/>
    <n v="1240"/>
    <n v="7"/>
    <s v="GEO1002"/>
    <s v="GEO1002"/>
    <x v="3"/>
    <s v="Q1 2020"/>
    <s v="Q1 2020"/>
  </r>
  <r>
    <x v="48"/>
    <x v="0"/>
    <n v="1534"/>
    <n v="7"/>
    <s v="GEO1002"/>
    <s v="GEO1002"/>
    <x v="3"/>
    <s v="Q1 2020"/>
    <s v="Q1 2020"/>
  </r>
  <r>
    <x v="48"/>
    <x v="1"/>
    <n v="1675"/>
    <n v="7"/>
    <s v="GEO1002"/>
    <s v="GEO1002"/>
    <x v="3"/>
    <s v="Q2 2020"/>
    <s v="Q2 2020"/>
  </r>
  <r>
    <x v="48"/>
    <x v="2"/>
    <n v="1680"/>
    <n v="7"/>
    <s v="GEO1002"/>
    <s v="GEO1002"/>
    <x v="3"/>
    <s v="Q2 2020"/>
    <s v="Q2 2020"/>
  </r>
  <r>
    <x v="48"/>
    <x v="3"/>
    <n v="1094"/>
    <n v="7"/>
    <s v="GEO1002"/>
    <s v="GEO1002"/>
    <x v="3"/>
    <s v="Q2 2020"/>
    <s v="Q2 2020"/>
  </r>
  <r>
    <x v="48"/>
    <x v="4"/>
    <n v="1095"/>
    <n v="7"/>
    <s v="GEO1002"/>
    <s v="GEO1002"/>
    <x v="3"/>
    <s v="Q3 2020"/>
    <s v="Q3 2020"/>
  </r>
  <r>
    <x v="48"/>
    <x v="5"/>
    <n v="807"/>
    <n v="7"/>
    <s v="GEO1002"/>
    <s v="GEO1002"/>
    <x v="3"/>
    <s v="Q3 2020"/>
    <s v="Q3 2020"/>
  </r>
  <r>
    <x v="48"/>
    <x v="6"/>
    <n v="950"/>
    <n v="7"/>
    <s v="GEO1002"/>
    <s v="GEO1002"/>
    <x v="3"/>
    <s v="Q3 2020"/>
    <s v="Q3 2020"/>
  </r>
  <r>
    <x v="48"/>
    <x v="7"/>
    <n v="947"/>
    <n v="7"/>
    <s v="GEO1002"/>
    <s v="GEO1002"/>
    <x v="3"/>
    <s v="Q4 2020"/>
    <s v="Q4 2020"/>
  </r>
  <r>
    <x v="48"/>
    <x v="8"/>
    <n v="1239"/>
    <n v="7"/>
    <s v="GEO1002"/>
    <s v="GEO1002"/>
    <x v="3"/>
    <s v="Q4 2020"/>
    <s v="Q4 2020"/>
  </r>
  <r>
    <x v="48"/>
    <x v="9"/>
    <n v="1092"/>
    <n v="7"/>
    <s v="GEO1002"/>
    <s v="GEO1002"/>
    <x v="3"/>
    <s v="Q4 2020"/>
    <s v="Q4 2020"/>
  </r>
  <r>
    <x v="48"/>
    <x v="10"/>
    <n v="1153"/>
    <n v="7"/>
    <s v="GEO1002"/>
    <s v="GEO1002"/>
    <x v="3"/>
    <s v="Q2 2021"/>
    <s v="Q2 2021"/>
  </r>
  <r>
    <x v="48"/>
    <x v="11"/>
    <n v="1659"/>
    <n v="7"/>
    <s v="GEO1002"/>
    <s v="GEO1002"/>
    <x v="3"/>
    <s v="Q2 2021"/>
    <s v="Q2 2021"/>
  </r>
  <r>
    <x v="48"/>
    <x v="12"/>
    <n v="1710"/>
    <n v="7"/>
    <s v="GEO1002"/>
    <s v="GEO1002"/>
    <x v="3"/>
    <s v="Q2 2021"/>
    <s v="Q2 2021"/>
  </r>
  <r>
    <x v="48"/>
    <x v="13"/>
    <n v="1546"/>
    <n v="7"/>
    <s v="GEO1002"/>
    <s v="GEO1002"/>
    <x v="3"/>
    <s v="Q1 2021"/>
    <s v="Q1 2021"/>
  </r>
  <r>
    <x v="48"/>
    <x v="14"/>
    <n v="1289"/>
    <n v="7"/>
    <s v="GEO1002"/>
    <s v="GEO1002"/>
    <x v="3"/>
    <s v="Q1 2021"/>
    <s v="Q1 2021"/>
  </r>
  <r>
    <x v="48"/>
    <x v="15"/>
    <n v="1236"/>
    <n v="7"/>
    <s v="GEO1002"/>
    <s v="GEO1002"/>
    <x v="3"/>
    <s v="Q1 2021"/>
    <s v="Q1 2021"/>
  </r>
  <r>
    <x v="49"/>
    <x v="16"/>
    <n v="1362"/>
    <n v="7"/>
    <s v="GEO1001"/>
    <s v="GEO1001"/>
    <x v="1"/>
    <s v="Q1 2020"/>
    <s v="Q1 2020"/>
  </r>
  <r>
    <x v="49"/>
    <x v="17"/>
    <n v="1719"/>
    <n v="7"/>
    <s v="GEO1001"/>
    <s v="GEO1001"/>
    <x v="1"/>
    <s v="Q1 2020"/>
    <s v="Q1 2020"/>
  </r>
  <r>
    <x v="49"/>
    <x v="0"/>
    <n v="1717"/>
    <n v="7"/>
    <s v="GEO1001"/>
    <s v="GEO1001"/>
    <x v="1"/>
    <s v="Q1 2020"/>
    <s v="Q1 2020"/>
  </r>
  <r>
    <x v="49"/>
    <x v="1"/>
    <n v="2259"/>
    <n v="7"/>
    <s v="GEO1001"/>
    <s v="GEO1001"/>
    <x v="1"/>
    <s v="Q2 2020"/>
    <s v="Q2 2020"/>
  </r>
  <r>
    <x v="49"/>
    <x v="2"/>
    <n v="1898"/>
    <n v="7"/>
    <s v="GEO1001"/>
    <s v="GEO1001"/>
    <x v="1"/>
    <s v="Q2 2020"/>
    <s v="Q2 2020"/>
  </r>
  <r>
    <x v="49"/>
    <x v="3"/>
    <n v="1539"/>
    <n v="7"/>
    <s v="GEO1001"/>
    <s v="GEO1001"/>
    <x v="1"/>
    <s v="Q2 2020"/>
    <s v="Q2 2020"/>
  </r>
  <r>
    <x v="49"/>
    <x v="4"/>
    <n v="1180"/>
    <n v="7"/>
    <s v="GEO1001"/>
    <s v="GEO1001"/>
    <x v="1"/>
    <s v="Q3 2020"/>
    <s v="Q3 2020"/>
  </r>
  <r>
    <x v="49"/>
    <x v="5"/>
    <n v="1175"/>
    <n v="7"/>
    <s v="GEO1001"/>
    <s v="GEO1001"/>
    <x v="1"/>
    <s v="Q3 2020"/>
    <s v="Q3 2020"/>
  </r>
  <r>
    <x v="49"/>
    <x v="6"/>
    <n v="999"/>
    <n v="7"/>
    <s v="GEO1001"/>
    <s v="GEO1001"/>
    <x v="1"/>
    <s v="Q3 2020"/>
    <s v="Q3 2020"/>
  </r>
  <r>
    <x v="49"/>
    <x v="7"/>
    <n v="1361"/>
    <n v="7"/>
    <s v="GEO1001"/>
    <s v="GEO1001"/>
    <x v="1"/>
    <s v="Q4 2020"/>
    <s v="Q4 2020"/>
  </r>
  <r>
    <x v="49"/>
    <x v="8"/>
    <n v="1358"/>
    <n v="7"/>
    <s v="GEO1001"/>
    <s v="GEO1001"/>
    <x v="1"/>
    <s v="Q4 2020"/>
    <s v="Q4 2020"/>
  </r>
  <r>
    <x v="49"/>
    <x v="9"/>
    <n v="1542"/>
    <n v="7"/>
    <s v="GEO1001"/>
    <s v="GEO1001"/>
    <x v="1"/>
    <s v="Q4 2020"/>
    <s v="Q4 2020"/>
  </r>
  <r>
    <x v="49"/>
    <x v="10"/>
    <n v="1553"/>
    <n v="7"/>
    <s v="GEO1001"/>
    <s v="GEO1001"/>
    <x v="1"/>
    <s v="Q2 2021"/>
    <s v="Q2 2021"/>
  </r>
  <r>
    <x v="49"/>
    <x v="11"/>
    <n v="1998"/>
    <n v="7"/>
    <s v="GEO1001"/>
    <s v="GEO1001"/>
    <x v="1"/>
    <s v="Q2 2021"/>
    <s v="Q2 2021"/>
  </r>
  <r>
    <x v="49"/>
    <x v="12"/>
    <n v="2309"/>
    <n v="7"/>
    <s v="GEO1001"/>
    <s v="GEO1001"/>
    <x v="1"/>
    <s v="Q2 2021"/>
    <s v="Q2 2021"/>
  </r>
  <r>
    <x v="49"/>
    <x v="13"/>
    <n v="1701"/>
    <n v="7"/>
    <s v="GEO1001"/>
    <s v="GEO1001"/>
    <x v="1"/>
    <s v="Q1 2021"/>
    <s v="Q1 2021"/>
  </r>
  <r>
    <x v="49"/>
    <x v="14"/>
    <n v="1790"/>
    <n v="7"/>
    <s v="GEO1001"/>
    <s v="GEO1001"/>
    <x v="1"/>
    <s v="Q1 2021"/>
    <s v="Q1 2021"/>
  </r>
  <r>
    <x v="49"/>
    <x v="15"/>
    <n v="1353"/>
    <n v="7"/>
    <s v="GEO1001"/>
    <s v="GEO1001"/>
    <x v="1"/>
    <s v="Q1 2021"/>
    <s v="Q1 2021"/>
  </r>
  <r>
    <x v="50"/>
    <x v="16"/>
    <n v="28034"/>
    <n v="7"/>
    <s v="GEO1001"/>
    <s v="GEO1001"/>
    <x v="1"/>
    <s v="Q1 2020"/>
    <s v="Q1 2020"/>
  </r>
  <r>
    <x v="50"/>
    <x v="17"/>
    <n v="24922"/>
    <n v="7"/>
    <s v="GEO1001"/>
    <s v="GEO1001"/>
    <x v="1"/>
    <s v="Q1 2020"/>
    <s v="Q1 2020"/>
  </r>
  <r>
    <x v="50"/>
    <x v="0"/>
    <n v="34268"/>
    <n v="7"/>
    <s v="GEO1001"/>
    <s v="GEO1001"/>
    <x v="1"/>
    <s v="Q1 2020"/>
    <s v="Q1 2020"/>
  </r>
  <r>
    <x v="50"/>
    <x v="1"/>
    <n v="34268"/>
    <n v="7"/>
    <s v="GEO1001"/>
    <s v="GEO1001"/>
    <x v="1"/>
    <s v="Q2 2020"/>
    <s v="Q2 2020"/>
  </r>
  <r>
    <x v="50"/>
    <x v="2"/>
    <n v="37380"/>
    <n v="7"/>
    <s v="GEO1001"/>
    <s v="GEO1001"/>
    <x v="1"/>
    <s v="Q2 2020"/>
    <s v="Q2 2020"/>
  </r>
  <r>
    <x v="50"/>
    <x v="3"/>
    <n v="21809"/>
    <n v="7"/>
    <s v="GEO1001"/>
    <s v="GEO1001"/>
    <x v="1"/>
    <s v="Q2 2020"/>
    <s v="Q2 2020"/>
  </r>
  <r>
    <x v="50"/>
    <x v="4"/>
    <n v="24920"/>
    <n v="7"/>
    <s v="GEO1001"/>
    <s v="GEO1001"/>
    <x v="1"/>
    <s v="Q3 2020"/>
    <s v="Q3 2020"/>
  </r>
  <r>
    <x v="50"/>
    <x v="5"/>
    <n v="15576"/>
    <n v="7"/>
    <s v="GEO1001"/>
    <s v="GEO1001"/>
    <x v="1"/>
    <s v="Q3 2020"/>
    <s v="Q3 2020"/>
  </r>
  <r>
    <x v="50"/>
    <x v="6"/>
    <n v="21809"/>
    <n v="7"/>
    <s v="GEO1001"/>
    <s v="GEO1001"/>
    <x v="1"/>
    <s v="Q3 2020"/>
    <s v="Q3 2020"/>
  </r>
  <r>
    <x v="50"/>
    <x v="7"/>
    <n v="18694"/>
    <n v="7"/>
    <s v="GEO1001"/>
    <s v="GEO1001"/>
    <x v="1"/>
    <s v="Q4 2020"/>
    <s v="Q4 2020"/>
  </r>
  <r>
    <x v="50"/>
    <x v="8"/>
    <n v="28037"/>
    <n v="7"/>
    <s v="GEO1001"/>
    <s v="GEO1001"/>
    <x v="1"/>
    <s v="Q4 2020"/>
    <s v="Q4 2020"/>
  </r>
  <r>
    <x v="50"/>
    <x v="9"/>
    <n v="21809"/>
    <n v="7"/>
    <s v="GEO1001"/>
    <s v="GEO1001"/>
    <x v="1"/>
    <s v="Q4 2020"/>
    <s v="Q4 2020"/>
  </r>
  <r>
    <x v="50"/>
    <x v="10"/>
    <n v="22463"/>
    <n v="7"/>
    <s v="GEO1001"/>
    <s v="GEO1001"/>
    <x v="1"/>
    <s v="Q2 2021"/>
    <s v="Q2 2021"/>
  </r>
  <r>
    <x v="50"/>
    <x v="11"/>
    <n v="38501"/>
    <n v="7"/>
    <s v="GEO1001"/>
    <s v="GEO1001"/>
    <x v="1"/>
    <s v="Q2 2021"/>
    <s v="Q2 2021"/>
  </r>
  <r>
    <x v="50"/>
    <x v="12"/>
    <n v="33923"/>
    <n v="7"/>
    <s v="GEO1001"/>
    <s v="GEO1001"/>
    <x v="1"/>
    <s v="Q2 2021"/>
    <s v="Q2 2021"/>
  </r>
  <r>
    <x v="50"/>
    <x v="13"/>
    <n v="35291"/>
    <n v="7"/>
    <s v="GEO1001"/>
    <s v="GEO1001"/>
    <x v="1"/>
    <s v="Q1 2021"/>
    <s v="Q1 2021"/>
  </r>
  <r>
    <x v="50"/>
    <x v="14"/>
    <n v="24798"/>
    <n v="7"/>
    <s v="GEO1001"/>
    <s v="GEO1001"/>
    <x v="1"/>
    <s v="Q1 2021"/>
    <s v="Q1 2021"/>
  </r>
  <r>
    <x v="50"/>
    <x v="15"/>
    <n v="29157"/>
    <n v="7"/>
    <s v="GEO1001"/>
    <s v="GEO1001"/>
    <x v="1"/>
    <s v="Q1 2021"/>
    <s v="Q1 2021"/>
  </r>
  <r>
    <x v="51"/>
    <x v="16"/>
    <n v="142"/>
    <n v="7"/>
    <s v="GEO1002"/>
    <s v="GEO1002"/>
    <x v="3"/>
    <s v="Q1 2020"/>
    <s v="Q1 2020"/>
  </r>
  <r>
    <x v="51"/>
    <x v="17"/>
    <n v="125"/>
    <n v="7"/>
    <s v="GEO1002"/>
    <s v="GEO1002"/>
    <x v="3"/>
    <s v="Q1 2020"/>
    <s v="Q1 2020"/>
  </r>
  <r>
    <x v="51"/>
    <x v="0"/>
    <n v="171"/>
    <n v="7"/>
    <s v="GEO1002"/>
    <s v="GEO1002"/>
    <x v="3"/>
    <s v="Q1 2020"/>
    <s v="Q1 2020"/>
  </r>
  <r>
    <x v="51"/>
    <x v="1"/>
    <n v="168"/>
    <n v="7"/>
    <s v="GEO1002"/>
    <s v="GEO1002"/>
    <x v="3"/>
    <s v="Q2 2020"/>
    <s v="Q2 2020"/>
  </r>
  <r>
    <x v="51"/>
    <x v="2"/>
    <n v="183"/>
    <n v="7"/>
    <s v="GEO1002"/>
    <s v="GEO1002"/>
    <x v="3"/>
    <s v="Q2 2020"/>
    <s v="Q2 2020"/>
  </r>
  <r>
    <x v="51"/>
    <x v="3"/>
    <n v="109"/>
    <n v="7"/>
    <s v="GEO1002"/>
    <s v="GEO1002"/>
    <x v="3"/>
    <s v="Q2 2020"/>
    <s v="Q2 2020"/>
  </r>
  <r>
    <x v="51"/>
    <x v="4"/>
    <n v="125"/>
    <n v="7"/>
    <s v="GEO1002"/>
    <s v="GEO1002"/>
    <x v="3"/>
    <s v="Q3 2020"/>
    <s v="Q3 2020"/>
  </r>
  <r>
    <x v="51"/>
    <x v="5"/>
    <n v="80"/>
    <n v="7"/>
    <s v="GEO1002"/>
    <s v="GEO1002"/>
    <x v="3"/>
    <s v="Q3 2020"/>
    <s v="Q3 2020"/>
  </r>
  <r>
    <x v="51"/>
    <x v="6"/>
    <n v="111"/>
    <n v="7"/>
    <s v="GEO1002"/>
    <s v="GEO1002"/>
    <x v="3"/>
    <s v="Q3 2020"/>
    <s v="Q3 2020"/>
  </r>
  <r>
    <x v="51"/>
    <x v="7"/>
    <n v="96"/>
    <n v="7"/>
    <s v="GEO1002"/>
    <s v="GEO1002"/>
    <x v="3"/>
    <s v="Q4 2020"/>
    <s v="Q4 2020"/>
  </r>
  <r>
    <x v="51"/>
    <x v="8"/>
    <n v="136"/>
    <n v="7"/>
    <s v="GEO1002"/>
    <s v="GEO1002"/>
    <x v="3"/>
    <s v="Q4 2020"/>
    <s v="Q4 2020"/>
  </r>
  <r>
    <x v="51"/>
    <x v="9"/>
    <n v="107"/>
    <n v="7"/>
    <s v="GEO1002"/>
    <s v="GEO1002"/>
    <x v="3"/>
    <s v="Q4 2020"/>
    <s v="Q4 2020"/>
  </r>
  <r>
    <x v="51"/>
    <x v="14"/>
    <n v="126"/>
    <n v="7"/>
    <s v="GEO1002"/>
    <s v="GEO1002"/>
    <x v="3"/>
    <s v="Q1 2021"/>
    <s v="Q1 2021"/>
  </r>
  <r>
    <x v="51"/>
    <x v="15"/>
    <n v="140"/>
    <n v="7"/>
    <s v="GEO1002"/>
    <s v="GEO1002"/>
    <x v="3"/>
    <s v="Q1 2021"/>
    <s v="Q1 2021"/>
  </r>
  <r>
    <x v="52"/>
    <x v="16"/>
    <n v="220"/>
    <n v="7"/>
    <s v="GEO1002"/>
    <s v="GEO1002"/>
    <x v="3"/>
    <s v="Q1 2020"/>
    <s v="Q1 2020"/>
  </r>
  <r>
    <x v="52"/>
    <x v="17"/>
    <n v="219"/>
    <n v="7"/>
    <s v="GEO1002"/>
    <s v="GEO1002"/>
    <x v="3"/>
    <s v="Q1 2020"/>
    <s v="Q1 2020"/>
  </r>
  <r>
    <x v="52"/>
    <x v="0"/>
    <n v="266"/>
    <n v="7"/>
    <s v="GEO1002"/>
    <s v="GEO1002"/>
    <x v="3"/>
    <s v="Q1 2020"/>
    <s v="Q1 2020"/>
  </r>
  <r>
    <x v="52"/>
    <x v="1"/>
    <n v="294"/>
    <n v="7"/>
    <s v="GEO1002"/>
    <s v="GEO1002"/>
    <x v="3"/>
    <s v="Q2 2020"/>
    <s v="Q2 2020"/>
  </r>
  <r>
    <x v="52"/>
    <x v="2"/>
    <n v="295"/>
    <n v="7"/>
    <s v="GEO1002"/>
    <s v="GEO1002"/>
    <x v="3"/>
    <s v="Q2 2020"/>
    <s v="Q2 2020"/>
  </r>
  <r>
    <x v="52"/>
    <x v="3"/>
    <n v="193"/>
    <n v="7"/>
    <s v="GEO1002"/>
    <s v="GEO1002"/>
    <x v="3"/>
    <s v="Q2 2020"/>
    <s v="Q2 2020"/>
  </r>
  <r>
    <x v="52"/>
    <x v="4"/>
    <n v="190"/>
    <n v="7"/>
    <s v="GEO1002"/>
    <s v="GEO1002"/>
    <x v="3"/>
    <s v="Q3 2020"/>
    <s v="Q3 2020"/>
  </r>
  <r>
    <x v="52"/>
    <x v="5"/>
    <n v="143"/>
    <n v="7"/>
    <s v="GEO1002"/>
    <s v="GEO1002"/>
    <x v="3"/>
    <s v="Q3 2020"/>
    <s v="Q3 2020"/>
  </r>
  <r>
    <x v="52"/>
    <x v="6"/>
    <n v="170"/>
    <n v="7"/>
    <s v="GEO1002"/>
    <s v="GEO1002"/>
    <x v="3"/>
    <s v="Q3 2020"/>
    <s v="Q3 2020"/>
  </r>
  <r>
    <x v="52"/>
    <x v="7"/>
    <n v="170"/>
    <n v="7"/>
    <s v="GEO1002"/>
    <s v="GEO1002"/>
    <x v="3"/>
    <s v="Q4 2020"/>
    <s v="Q4 2020"/>
  </r>
  <r>
    <x v="52"/>
    <x v="8"/>
    <n v="214"/>
    <n v="7"/>
    <s v="GEO1002"/>
    <s v="GEO1002"/>
    <x v="3"/>
    <s v="Q4 2020"/>
    <s v="Q4 2020"/>
  </r>
  <r>
    <x v="52"/>
    <x v="9"/>
    <n v="194"/>
    <n v="7"/>
    <s v="GEO1002"/>
    <s v="GEO1002"/>
    <x v="3"/>
    <s v="Q4 2020"/>
    <s v="Q4 2020"/>
  </r>
  <r>
    <x v="52"/>
    <x v="10"/>
    <n v="195"/>
    <n v="7"/>
    <s v="GEO1002"/>
    <s v="GEO1002"/>
    <x v="3"/>
    <s v="Q2 2021"/>
    <s v="Q2 2021"/>
  </r>
  <r>
    <x v="52"/>
    <x v="11"/>
    <n v="290"/>
    <n v="7"/>
    <s v="GEO1002"/>
    <s v="GEO1002"/>
    <x v="3"/>
    <s v="Q2 2021"/>
    <s v="Q2 2021"/>
  </r>
  <r>
    <x v="52"/>
    <x v="12"/>
    <n v="294"/>
    <n v="7"/>
    <s v="GEO1002"/>
    <s v="GEO1002"/>
    <x v="3"/>
    <s v="Q2 2021"/>
    <s v="Q2 2021"/>
  </r>
  <r>
    <x v="52"/>
    <x v="13"/>
    <n v="270"/>
    <n v="7"/>
    <s v="GEO1002"/>
    <s v="GEO1002"/>
    <x v="3"/>
    <s v="Q1 2021"/>
    <s v="Q1 2021"/>
  </r>
  <r>
    <x v="52"/>
    <x v="14"/>
    <n v="224"/>
    <n v="7"/>
    <s v="GEO1002"/>
    <s v="GEO1002"/>
    <x v="3"/>
    <s v="Q1 2021"/>
    <s v="Q1 2021"/>
  </r>
  <r>
    <x v="52"/>
    <x v="15"/>
    <n v="222"/>
    <n v="7"/>
    <s v="GEO1002"/>
    <s v="GEO1002"/>
    <x v="3"/>
    <s v="Q1 2021"/>
    <s v="Q1 20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2">
  <location ref="A3:E31" firstHeaderRow="1" firstDataRow="2" firstDataCol="1"/>
  <pivotFields count="11">
    <pivotField showAll="0" defaultSubtotal="0"/>
    <pivotField axis="axisRow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Col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 defaultSubtotal="0">
      <items count="4">
        <item x="0"/>
        <item x="1"/>
        <item x="2"/>
        <item x="3"/>
      </items>
    </pivotField>
  </pivotFields>
  <rowFields count="3">
    <field x="10"/>
    <field x="9"/>
    <field x="1"/>
  </rowFields>
  <rowItems count="27">
    <i>
      <x v="1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t="grand">
      <x/>
    </i>
  </rowItems>
  <colFields count="1">
    <field x="6"/>
  </colFields>
  <colItems count="4">
    <i>
      <x v="3"/>
    </i>
    <i>
      <x v="1"/>
    </i>
    <i>
      <x/>
    </i>
    <i>
      <x v="2"/>
    </i>
  </colItems>
  <dataFields count="1">
    <dataField name="Sum of Vol" fld="2" baseField="0" baseItem="0" numFmtId="164"/>
  </dataFields>
  <formats count="6">
    <format dxfId="36">
      <pivotArea type="all" dataOnly="0" outline="0" fieldPosition="0"/>
    </format>
    <format dxfId="35">
      <pivotArea outline="0" collapsedLevelsAreSubtotals="1" fieldPosition="0"/>
    </format>
    <format dxfId="34">
      <pivotArea dataOnly="0" labelOnly="1" fieldPosition="0">
        <references count="1">
          <reference field="6" count="0"/>
        </references>
      </pivotArea>
    </format>
    <format dxfId="33">
      <pivotArea dataOnly="0" labelOnly="1" grandRow="1" outline="0" fieldPosition="0"/>
    </format>
    <format dxfId="32">
      <pivotArea dataOnly="0" labelOnly="1" grandCol="1" outline="0" fieldPosition="0"/>
    </format>
    <format dxfId="31">
      <pivotArea outline="0" collapsedLevelsAreSubtotals="1" fieldPosition="0"/>
    </format>
  </formats>
  <chartFormats count="90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0" count="1" selected="0">
            <x v="2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1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0" count="1" selected="0">
            <x v="2"/>
          </reference>
        </references>
      </pivotArea>
    </chartFormat>
    <chartFormat chart="0" format="14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15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16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17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18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19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0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21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22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23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24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25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26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27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28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29" series="1">
      <pivotArea type="data" outline="0" fieldPosition="0">
        <references count="4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30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7"/>
          </reference>
          <reference field="6" count="1" selected="0">
            <x v="1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1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8"/>
          </reference>
          <reference field="6" count="1" selected="0">
            <x v="1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2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9"/>
          </reference>
          <reference field="6" count="1" selected="0">
            <x v="1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33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0"/>
          </reference>
          <reference field="6" count="1" selected="0">
            <x v="1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34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1"/>
          </reference>
          <reference field="6" count="1" selected="0">
            <x v="1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35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2"/>
          </reference>
          <reference field="6" count="1" selected="0">
            <x v="1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36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1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37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1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38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1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39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1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40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1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41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1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42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43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44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45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46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47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48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7"/>
          </reference>
          <reference field="6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49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8"/>
          </reference>
          <reference field="6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50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9"/>
          </reference>
          <reference field="6" count="1" selected="0">
            <x v="0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51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0"/>
          </reference>
          <reference field="6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52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1"/>
          </reference>
          <reference field="6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53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2"/>
          </reference>
          <reference field="6" count="1" selected="0">
            <x v="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54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5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6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0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57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58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59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0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60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61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62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63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64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65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66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7"/>
          </reference>
          <reference field="6" count="1" selected="0">
            <x v="2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67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8"/>
          </reference>
          <reference field="6" count="1" selected="0">
            <x v="2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68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9"/>
          </reference>
          <reference field="6" count="1" selected="0">
            <x v="2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69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0"/>
          </reference>
          <reference field="6" count="1" selected="0">
            <x v="2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70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1"/>
          </reference>
          <reference field="6" count="1" selected="0">
            <x v="2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71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2"/>
          </reference>
          <reference field="6" count="1" selected="0">
            <x v="2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72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1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73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2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74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3"/>
          </reference>
          <reference field="6" count="1" selected="0">
            <x v="2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75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4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76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5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77" series="1">
      <pivotArea type="data" outline="0" fieldPosition="0">
        <references count="5">
          <reference field="4294967294" count="1" selected="0">
            <x v="0"/>
          </reference>
          <reference field="1" count="1" selected="0">
            <x v="6"/>
          </reference>
          <reference field="6" count="1" selected="0">
            <x v="2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7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7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8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1"/>
          </reference>
          <reference field="10" count="1" selected="0">
            <x v="1"/>
          </reference>
        </references>
      </pivotArea>
    </chartFormat>
    <chartFormat chart="0" format="8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8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8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2"/>
          </reference>
          <reference field="10" count="1" selected="0">
            <x v="1"/>
          </reference>
        </references>
      </pivotArea>
    </chartFormat>
    <chartFormat chart="0" format="8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7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8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8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86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9"/>
          </reference>
          <reference field="9" count="1" selected="0">
            <x v="3"/>
          </reference>
          <reference field="10" count="1" selected="0">
            <x v="1"/>
          </reference>
        </references>
      </pivotArea>
    </chartFormat>
    <chartFormat chart="0" format="87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0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88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1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89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2"/>
          </reference>
          <reference field="9" count="1" selected="0">
            <x v="4"/>
          </reference>
          <reference field="10" count="1" selected="0">
            <x v="1"/>
          </reference>
        </references>
      </pivotArea>
    </chartFormat>
    <chartFormat chart="0" format="90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91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92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1"/>
          </reference>
          <reference field="10" count="1" selected="0">
            <x v="2"/>
          </reference>
        </references>
      </pivotArea>
    </chartFormat>
    <chartFormat chart="0" format="93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4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94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5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  <chartFormat chart="0" format="95" series="1">
      <pivotArea type="data" outline="0" fieldPosition="0">
        <references count="4">
          <reference field="4294967294" count="1" selected="0">
            <x v="0"/>
          </reference>
          <reference field="1" count="1" selected="0">
            <x v="6"/>
          </reference>
          <reference field="9" count="1" selected="0">
            <x v="2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compact="0" compactData="0" multipleFieldFilters="0" chartFormat="2">
  <location ref="A64:J125" firstHeaderRow="1" firstDataRow="4" firstDataCol="2"/>
  <pivotFields count="11">
    <pivotField axis="axisRow" compact="0" outline="0" showAll="0" sortType="descending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>
      <items count="5">
        <item x="3"/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7">
        <item x="0"/>
        <item sd="0" x="1"/>
        <item sd="0" x="2"/>
        <item sd="0" x="3"/>
        <item sd="0"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>
      <items count="5">
        <item x="0"/>
        <item x="1"/>
        <item x="2"/>
        <item x="3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6"/>
    <field x="0"/>
  </rowFields>
  <rowItems count="58">
    <i>
      <x v="3"/>
      <x v="31"/>
    </i>
    <i r="1">
      <x v="50"/>
    </i>
    <i r="1">
      <x v="16"/>
    </i>
    <i r="1">
      <x v="10"/>
    </i>
    <i r="1">
      <x v="11"/>
    </i>
    <i r="1">
      <x v="4"/>
    </i>
    <i r="1">
      <x v="14"/>
    </i>
    <i r="1">
      <x v="28"/>
    </i>
    <i r="1">
      <x v="19"/>
    </i>
    <i r="1">
      <x v="26"/>
    </i>
    <i r="1">
      <x v="49"/>
    </i>
    <i r="1">
      <x v="36"/>
    </i>
    <i r="1">
      <x v="39"/>
    </i>
    <i r="1">
      <x v="24"/>
    </i>
    <i r="1">
      <x v="3"/>
    </i>
    <i r="1">
      <x v="1"/>
    </i>
    <i r="1">
      <x v="29"/>
    </i>
    <i r="1">
      <x v="22"/>
    </i>
    <i r="1">
      <x v="46"/>
    </i>
    <i r="1">
      <x v="23"/>
    </i>
    <i t="default">
      <x v="3"/>
    </i>
    <i>
      <x v="1"/>
      <x v="43"/>
    </i>
    <i r="1">
      <x v="34"/>
    </i>
    <i r="1">
      <x v="44"/>
    </i>
    <i r="1">
      <x v="32"/>
    </i>
    <i r="1">
      <x v="2"/>
    </i>
    <i r="1">
      <x v="42"/>
    </i>
    <i r="1">
      <x v="9"/>
    </i>
    <i r="1">
      <x v="45"/>
    </i>
    <i t="default">
      <x v="1"/>
    </i>
    <i>
      <x/>
      <x v="21"/>
    </i>
    <i r="1">
      <x v="33"/>
    </i>
    <i r="1">
      <x v="40"/>
    </i>
    <i r="1">
      <x v="48"/>
    </i>
    <i r="1">
      <x v="7"/>
    </i>
    <i r="1">
      <x v="47"/>
    </i>
    <i r="1">
      <x v="12"/>
    </i>
    <i r="1">
      <x v="27"/>
    </i>
    <i r="1">
      <x v="25"/>
    </i>
    <i r="1">
      <x v="35"/>
    </i>
    <i r="1">
      <x v="18"/>
    </i>
    <i r="1">
      <x v="52"/>
    </i>
    <i r="1">
      <x v="51"/>
    </i>
    <i r="1">
      <x v="38"/>
    </i>
    <i t="default">
      <x/>
    </i>
    <i>
      <x v="2"/>
      <x v="17"/>
    </i>
    <i r="1">
      <x v="41"/>
    </i>
    <i r="1">
      <x v="13"/>
    </i>
    <i r="1">
      <x v="37"/>
    </i>
    <i r="1">
      <x v="6"/>
    </i>
    <i r="1">
      <x/>
    </i>
    <i r="1">
      <x v="5"/>
    </i>
    <i r="1">
      <x v="15"/>
    </i>
    <i r="1">
      <x v="20"/>
    </i>
    <i r="1">
      <x v="30"/>
    </i>
    <i r="1">
      <x v="8"/>
    </i>
    <i t="default">
      <x v="2"/>
    </i>
    <i t="grand">
      <x/>
    </i>
  </rowItems>
  <colFields count="3">
    <field x="10"/>
    <field x="9"/>
    <field x="1"/>
  </colFields>
  <colItems count="8"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t="default">
      <x v="2"/>
    </i>
  </colItems>
  <dataFields count="1">
    <dataField name="Sum of Vol" fld="2" baseField="0" baseItem="0" numFmtId="164"/>
  </dataFields>
  <formats count="6">
    <format dxfId="42">
      <pivotArea type="all" dataOnly="0" outline="0" fieldPosition="0"/>
    </format>
    <format dxfId="41">
      <pivotArea outline="0" collapsedLevelsAreSubtotals="1" fieldPosition="0"/>
    </format>
    <format dxfId="40">
      <pivotArea dataOnly="0" labelOnly="1" fieldPosition="0">
        <references count="1">
          <reference field="6" count="0"/>
        </references>
      </pivotArea>
    </format>
    <format dxfId="39">
      <pivotArea dataOnly="0" labelOnly="1" grandRow="1" outline="0" fieldPosition="0"/>
    </format>
    <format dxfId="38">
      <pivotArea dataOnly="0" labelOnly="1" grandCol="1" outline="0" fieldPosition="0"/>
    </format>
    <format dxfId="37">
      <pivotArea outline="0" collapsedLevelsAreSubtotals="1" fieldPosition="0"/>
    </format>
  </formats>
  <chartFormats count="4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colGrandTotals="0" itemPrintTitles="1" createdVersion="5" indent="0" outline="1" outlineData="1" multipleFieldFilters="0" chartFormat="2">
  <location ref="A46:G54" firstHeaderRow="1" firstDataRow="4" firstDataCol="1"/>
  <pivotFields count="11">
    <pivotField showAll="0" defaultSubtotal="0"/>
    <pivotField axis="axisCol" numFmtId="14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numFmtId="164" showAll="0" defaultSubtotal="0"/>
    <pivotField showAll="0" defaultSubtotal="0"/>
    <pivotField showAll="0" defaultSubtotal="0"/>
    <pivotField showAll="0" defaultSubtotal="0"/>
    <pivotField axis="axisRow" showAll="0" sortType="descending" defaultSubtotal="0">
      <items count="4">
        <item x="3"/>
        <item x="2"/>
        <item x="0"/>
        <item x="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axis="axisCol" showAll="0" defaultSubtotal="0">
      <items count="6">
        <item x="0"/>
        <item sd="0" x="1"/>
        <item sd="0" x="2"/>
        <item sd="0" x="3"/>
        <item sd="0" x="4"/>
        <item x="5"/>
      </items>
    </pivotField>
    <pivotField axis="axisCol" showAll="0" defaultSubtotal="0">
      <items count="4">
        <item x="0"/>
        <item x="1"/>
        <item x="2"/>
        <item x="3"/>
      </items>
    </pivotField>
  </pivotFields>
  <rowFields count="1">
    <field x="6"/>
  </rowFields>
  <rowItems count="5">
    <i>
      <x v="3"/>
    </i>
    <i>
      <x v="1"/>
    </i>
    <i>
      <x/>
    </i>
    <i>
      <x v="2"/>
    </i>
    <i t="grand">
      <x/>
    </i>
  </rowItems>
  <colFields count="3">
    <field x="10"/>
    <field x="9"/>
    <field x="1"/>
  </colFields>
  <colItems count="6">
    <i>
      <x v="1"/>
      <x v="1"/>
    </i>
    <i r="1">
      <x v="2"/>
    </i>
    <i r="1">
      <x v="3"/>
    </i>
    <i r="1">
      <x v="4"/>
    </i>
    <i>
      <x v="2"/>
      <x v="1"/>
    </i>
    <i r="1">
      <x v="2"/>
    </i>
  </colItems>
  <dataFields count="1">
    <dataField name="Sum of Vol" fld="2" baseField="0" baseItem="0" numFmtId="164"/>
  </dataFields>
  <formats count="6">
    <format dxfId="48">
      <pivotArea type="all" dataOnly="0" outline="0" fieldPosition="0"/>
    </format>
    <format dxfId="47">
      <pivotArea outline="0" collapsedLevelsAreSubtotals="1" fieldPosition="0"/>
    </format>
    <format dxfId="46">
      <pivotArea dataOnly="0" labelOnly="1" fieldPosition="0">
        <references count="1">
          <reference field="6" count="0"/>
        </references>
      </pivotArea>
    </format>
    <format dxfId="45">
      <pivotArea dataOnly="0" labelOnly="1" grandRow="1" outline="0" fieldPosition="0"/>
    </format>
    <format dxfId="44">
      <pivotArea dataOnly="0" labelOnly="1" grandCol="1" outline="0" fieldPosition="0"/>
    </format>
    <format dxfId="43">
      <pivotArea outline="0" collapsedLevelsAreSubtotals="1" fieldPosition="0"/>
    </format>
  </formats>
  <chartFormats count="4"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VolumeByClient" displayName="VolumeByClient" ref="A1:I908" totalsRowShown="0" headerRowDxfId="30">
  <autoFilter ref="A1:I908"/>
  <tableColumns count="9">
    <tableColumn id="1" name="CLID" dataDxfId="29"/>
    <tableColumn id="2" name="Date" dataDxfId="28"/>
    <tableColumn id="3" name="Vol" dataDxfId="27" dataCellStyle="Comma"/>
    <tableColumn id="4" name="LEN" dataDxfId="26">
      <calculatedColumnFormula>LEN(VolumeByClient[[#This Row],[CLID]])</calculatedColumnFormula>
    </tableColumn>
    <tableColumn id="5" name="Xlookup Region ID" dataDxfId="25">
      <calculatedColumnFormula>XLOOKUP(VolumeByClient[[#This Row],[CLID]],GeoByClient[MID],GeoByClient[GEOID])</calculatedColumnFormula>
    </tableColumn>
    <tableColumn id="6" name="Index Match Region ID" dataDxfId="24" dataCellStyle="Percent">
      <calculatedColumnFormula>INDEX(GeoByClient[GEOID],MATCH([CLID],GeoByClient[RIGHT],0))</calculatedColumnFormula>
    </tableColumn>
    <tableColumn id="7" name="Region" dataDxfId="23">
      <calculatedColumnFormula>XLOOKUP(VolumeByClient[[#This Row],[Xlookup Region ID]],GEONames[GEOID],GEONames[GEO Name])</calculatedColumnFormula>
    </tableColumn>
    <tableColumn id="8" name="Quarter" dataDxfId="22">
      <calculatedColumnFormula>"Q"&amp;ROUNDUP(MONTH(VolumeByClient[[#This Row],[Date]])/3,0)&amp;" "&amp;YEAR(VolumeByClient[[#This Row],[Date]])</calculatedColumnFormula>
    </tableColumn>
    <tableColumn id="9" name="Quarter by Vlookup" dataDxfId="21">
      <calculatedColumnFormula>VLOOKUP(VolumeByClient[[#This Row],[Date]],Quarter[],3)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Quarter" displayName="Quarter" ref="N1:P7" totalsRowShown="0" headerRowDxfId="20">
  <autoFilter ref="N1:P7"/>
  <tableColumns count="3">
    <tableColumn id="1" name="Start Date" dataDxfId="19"/>
    <tableColumn id="2" name=" End Date" dataDxfId="18"/>
    <tableColumn id="3" name="Name" dataDxfId="17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GeoByClient" displayName="GeoByClient" ref="A1:G54" totalsRowShown="0" headerRowDxfId="16" dataDxfId="15">
  <autoFilter ref="A1:G54"/>
  <tableColumns count="7">
    <tableColumn id="1" name="CLID" dataDxfId="14"/>
    <tableColumn id="2" name="GEOID" dataDxfId="13"/>
    <tableColumn id="3" name="LEN" dataDxfId="12">
      <calculatedColumnFormula>LEN(GeoByClient[[#This Row],[CLID]])</calculatedColumnFormula>
    </tableColumn>
    <tableColumn id="4" name="MID" dataDxfId="11">
      <calculatedColumnFormula>MID(GeoByClient[[#This Row],[CLID]],3,7)</calculatedColumnFormula>
    </tableColumn>
    <tableColumn id="5" name="RIGHT" dataDxfId="10">
      <calculatedColumnFormula>RIGHT(GeoByClient[[#This Row],[CLID]],7)</calculatedColumnFormula>
    </tableColumn>
    <tableColumn id="6" name="Text" dataDxfId="9">
      <calculatedColumnFormula>GeoByClient[[#This Row],[RIGHT]]=GeoByClient[[#This Row],[MID]]</calculatedColumnFormula>
    </tableColumn>
    <tableColumn id="7" name="Region" dataDxfId="8">
      <calculatedColumnFormula>VLOOKUP(GeoByClient[[#This Row],[GEOID]],GEONames[[GEOID]:[GEO Name]],2,FALSE)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GEONames" displayName="GEONames" ref="J1:L6" totalsRowCount="1" headerRowDxfId="7" dataDxfId="6">
  <autoFilter ref="J1:L5"/>
  <tableColumns count="3">
    <tableColumn id="1" name="GEOID" dataDxfId="5" totalsRowDxfId="4"/>
    <tableColumn id="2" name="GEO Name" dataDxfId="3" totalsRowDxfId="2"/>
    <tableColumn id="3" name="Volume" totalsRowFunction="sum" dataDxfId="1" totalsRowDxfId="0" dataCellStyle="Comma">
      <calculatedColumnFormula>SUMIFS(VolumeByClient[Vol],VolumeByClient[Xlookup Region ID],GEONames[[#This Row],[GEOID]])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showGridLines="0" workbookViewId="0">
      <selection sqref="A1:G16"/>
    </sheetView>
  </sheetViews>
  <sheetFormatPr defaultRowHeight="13.15" customHeight="1"/>
  <sheetData>
    <row r="1" spans="1:7" ht="13.15" customHeight="1">
      <c r="A1" s="52" t="s">
        <v>896</v>
      </c>
      <c r="B1" s="52"/>
      <c r="C1" s="52"/>
      <c r="D1" s="52"/>
      <c r="E1" s="52"/>
      <c r="F1" s="52"/>
      <c r="G1" s="52"/>
    </row>
    <row r="2" spans="1:7" ht="13.15" customHeight="1">
      <c r="A2" s="52"/>
      <c r="B2" s="52"/>
      <c r="C2" s="52"/>
      <c r="D2" s="52"/>
      <c r="E2" s="52"/>
      <c r="F2" s="52"/>
      <c r="G2" s="52"/>
    </row>
    <row r="3" spans="1:7" ht="13.15" customHeight="1">
      <c r="A3" s="52"/>
      <c r="B3" s="52"/>
      <c r="C3" s="52"/>
      <c r="D3" s="52"/>
      <c r="E3" s="52"/>
      <c r="F3" s="52"/>
      <c r="G3" s="52"/>
    </row>
    <row r="4" spans="1:7" ht="13.15" customHeight="1">
      <c r="A4" s="52"/>
      <c r="B4" s="52"/>
      <c r="C4" s="52"/>
      <c r="D4" s="52"/>
      <c r="E4" s="52"/>
      <c r="F4" s="52"/>
      <c r="G4" s="52"/>
    </row>
    <row r="5" spans="1:7" ht="13.15" customHeight="1">
      <c r="A5" s="52"/>
      <c r="B5" s="52"/>
      <c r="C5" s="52"/>
      <c r="D5" s="52"/>
      <c r="E5" s="52"/>
      <c r="F5" s="52"/>
      <c r="G5" s="52"/>
    </row>
    <row r="6" spans="1:7" ht="13.15" customHeight="1">
      <c r="A6" s="52"/>
      <c r="B6" s="52"/>
      <c r="C6" s="52"/>
      <c r="D6" s="52"/>
      <c r="E6" s="52"/>
      <c r="F6" s="52"/>
      <c r="G6" s="52"/>
    </row>
    <row r="7" spans="1:7" ht="13.15" customHeight="1">
      <c r="A7" s="52"/>
      <c r="B7" s="52"/>
      <c r="C7" s="52"/>
      <c r="D7" s="52"/>
      <c r="E7" s="52"/>
      <c r="F7" s="52"/>
      <c r="G7" s="52"/>
    </row>
    <row r="8" spans="1:7" ht="13.15" customHeight="1">
      <c r="A8" s="52"/>
      <c r="B8" s="52"/>
      <c r="C8" s="52"/>
      <c r="D8" s="52"/>
      <c r="E8" s="52"/>
      <c r="F8" s="52"/>
      <c r="G8" s="52"/>
    </row>
    <row r="9" spans="1:7" ht="13.15" customHeight="1">
      <c r="A9" s="52"/>
      <c r="B9" s="52"/>
      <c r="C9" s="52"/>
      <c r="D9" s="52"/>
      <c r="E9" s="52"/>
      <c r="F9" s="52"/>
      <c r="G9" s="52"/>
    </row>
    <row r="10" spans="1:7" ht="13.15" customHeight="1">
      <c r="A10" s="52"/>
      <c r="B10" s="52"/>
      <c r="C10" s="52"/>
      <c r="D10" s="52"/>
      <c r="E10" s="52"/>
      <c r="F10" s="52"/>
      <c r="G10" s="52"/>
    </row>
    <row r="11" spans="1:7" ht="13.15" customHeight="1">
      <c r="A11" s="52"/>
      <c r="B11" s="52"/>
      <c r="C11" s="52"/>
      <c r="D11" s="52"/>
      <c r="E11" s="52"/>
      <c r="F11" s="52"/>
      <c r="G11" s="52"/>
    </row>
    <row r="12" spans="1:7" ht="13.15" customHeight="1">
      <c r="A12" s="52"/>
      <c r="B12" s="52"/>
      <c r="C12" s="52"/>
      <c r="D12" s="52"/>
      <c r="E12" s="52"/>
      <c r="F12" s="52"/>
      <c r="G12" s="52"/>
    </row>
    <row r="13" spans="1:7" ht="13.15" customHeight="1">
      <c r="A13" s="52"/>
      <c r="B13" s="52"/>
      <c r="C13" s="52"/>
      <c r="D13" s="52"/>
      <c r="E13" s="52"/>
      <c r="F13" s="52"/>
      <c r="G13" s="52"/>
    </row>
    <row r="14" spans="1:7" ht="13.15" customHeight="1">
      <c r="A14" s="52"/>
      <c r="B14" s="52"/>
      <c r="C14" s="52"/>
      <c r="D14" s="52"/>
      <c r="E14" s="52"/>
      <c r="F14" s="52"/>
      <c r="G14" s="52"/>
    </row>
    <row r="15" spans="1:7" ht="13.15" customHeight="1">
      <c r="A15" s="52"/>
      <c r="B15" s="52"/>
      <c r="C15" s="52"/>
      <c r="D15" s="52"/>
      <c r="E15" s="52"/>
      <c r="F15" s="52"/>
      <c r="G15" s="52"/>
    </row>
    <row r="16" spans="1:7" ht="13.15" customHeight="1">
      <c r="A16" s="52"/>
      <c r="B16" s="52"/>
      <c r="C16" s="52"/>
      <c r="D16" s="52"/>
      <c r="E16" s="52"/>
      <c r="F16" s="52"/>
      <c r="G16" s="52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T150"/>
  <sheetViews>
    <sheetView topLeftCell="A116" workbookViewId="0">
      <selection activeCell="A49" sqref="A49:O54"/>
    </sheetView>
  </sheetViews>
  <sheetFormatPr defaultRowHeight="12.75"/>
  <cols>
    <col min="1" max="1" width="13.85546875" customWidth="1"/>
    <col min="2" max="2" width="9.140625" customWidth="1"/>
    <col min="3" max="3" width="11.140625" customWidth="1"/>
    <col min="4" max="6" width="7.7109375" customWidth="1"/>
    <col min="7" max="8" width="10.28515625" customWidth="1"/>
    <col min="9" max="9" width="8.7109375" customWidth="1"/>
    <col min="10" max="10" width="10.28515625" customWidth="1"/>
    <col min="11" max="12" width="8.7109375" customWidth="1"/>
    <col min="13" max="13" width="10.85546875" customWidth="1"/>
    <col min="14" max="16" width="8.7109375" customWidth="1"/>
    <col min="17" max="17" width="11.28515625" customWidth="1"/>
    <col min="18" max="20" width="8.7109375" customWidth="1"/>
    <col min="21" max="21" width="8.140625" customWidth="1"/>
    <col min="22" max="38" width="7.7109375" customWidth="1"/>
    <col min="39" max="39" width="8.140625" customWidth="1"/>
    <col min="40" max="56" width="7.7109375" customWidth="1"/>
    <col min="57" max="57" width="9.42578125" bestFit="1" customWidth="1"/>
    <col min="58" max="74" width="7.7109375" customWidth="1"/>
  </cols>
  <sheetData>
    <row r="3" spans="1:5">
      <c r="A3" s="11" t="s">
        <v>930</v>
      </c>
      <c r="B3" s="11" t="s">
        <v>921</v>
      </c>
      <c r="C3" s="3"/>
      <c r="D3" s="3"/>
      <c r="E3" s="3"/>
    </row>
    <row r="4" spans="1:5">
      <c r="A4" s="11" t="s">
        <v>929</v>
      </c>
      <c r="B4" s="3" t="s">
        <v>898</v>
      </c>
      <c r="C4" s="3" t="s">
        <v>899</v>
      </c>
      <c r="D4" s="3" t="s">
        <v>908</v>
      </c>
      <c r="E4" s="3" t="s">
        <v>907</v>
      </c>
    </row>
    <row r="5" spans="1:5">
      <c r="A5" s="12" t="s">
        <v>923</v>
      </c>
      <c r="B5" s="13"/>
      <c r="C5" s="13"/>
      <c r="D5" s="13"/>
      <c r="E5" s="13"/>
    </row>
    <row r="6" spans="1:5">
      <c r="A6" s="15" t="s">
        <v>925</v>
      </c>
      <c r="B6" s="13"/>
      <c r="C6" s="13"/>
      <c r="D6" s="13"/>
      <c r="E6" s="13"/>
    </row>
    <row r="7" spans="1:5">
      <c r="A7" s="16" t="s">
        <v>931</v>
      </c>
      <c r="B7" s="13">
        <v>154091</v>
      </c>
      <c r="C7" s="13">
        <v>42547</v>
      </c>
      <c r="D7" s="13">
        <v>28971</v>
      </c>
      <c r="E7" s="13">
        <v>19559</v>
      </c>
    </row>
    <row r="8" spans="1:5">
      <c r="A8" s="16" t="s">
        <v>932</v>
      </c>
      <c r="B8" s="13">
        <v>163847</v>
      </c>
      <c r="C8" s="13">
        <v>51679</v>
      </c>
      <c r="D8" s="13">
        <v>30054</v>
      </c>
      <c r="E8" s="13">
        <v>23950</v>
      </c>
    </row>
    <row r="9" spans="1:5">
      <c r="A9" s="16" t="s">
        <v>933</v>
      </c>
      <c r="B9" s="13">
        <v>191481</v>
      </c>
      <c r="C9" s="13">
        <v>53626</v>
      </c>
      <c r="D9" s="13">
        <v>36711</v>
      </c>
      <c r="E9" s="13">
        <v>25544</v>
      </c>
    </row>
    <row r="10" spans="1:5">
      <c r="A10" s="15" t="s">
        <v>926</v>
      </c>
      <c r="B10" s="13"/>
      <c r="C10" s="13"/>
      <c r="D10" s="13"/>
      <c r="E10" s="13"/>
    </row>
    <row r="11" spans="1:5">
      <c r="A11" s="16" t="s">
        <v>934</v>
      </c>
      <c r="B11" s="13">
        <v>219938</v>
      </c>
      <c r="C11" s="13">
        <v>68283</v>
      </c>
      <c r="D11" s="13">
        <v>40578</v>
      </c>
      <c r="E11" s="13">
        <v>32491</v>
      </c>
    </row>
    <row r="12" spans="1:5">
      <c r="A12" s="16" t="s">
        <v>935</v>
      </c>
      <c r="B12" s="13">
        <v>210161</v>
      </c>
      <c r="C12" s="13">
        <v>59158</v>
      </c>
      <c r="D12" s="13">
        <v>40205</v>
      </c>
      <c r="E12" s="13">
        <v>28176</v>
      </c>
    </row>
    <row r="13" spans="1:5">
      <c r="A13" s="16" t="s">
        <v>936</v>
      </c>
      <c r="B13" s="13">
        <v>146519</v>
      </c>
      <c r="C13" s="13">
        <v>46125</v>
      </c>
      <c r="D13" s="13">
        <v>26555</v>
      </c>
      <c r="E13" s="13">
        <v>21951</v>
      </c>
    </row>
    <row r="14" spans="1:5">
      <c r="A14" s="15" t="s">
        <v>927</v>
      </c>
      <c r="B14" s="13"/>
      <c r="C14" s="13"/>
      <c r="D14" s="13"/>
      <c r="E14" s="13"/>
    </row>
    <row r="15" spans="1:5">
      <c r="A15" s="16" t="s">
        <v>937</v>
      </c>
      <c r="B15" s="13">
        <v>136903</v>
      </c>
      <c r="C15" s="13">
        <v>37007</v>
      </c>
      <c r="D15" s="13">
        <v>26500</v>
      </c>
      <c r="E15" s="13">
        <v>17636</v>
      </c>
    </row>
    <row r="16" spans="1:5">
      <c r="A16" s="16" t="s">
        <v>938</v>
      </c>
      <c r="B16" s="13">
        <v>108739</v>
      </c>
      <c r="C16" s="13">
        <v>35063</v>
      </c>
      <c r="D16" s="13">
        <v>19734</v>
      </c>
      <c r="E16" s="13">
        <v>16681</v>
      </c>
    </row>
    <row r="17" spans="1:5">
      <c r="A17" s="16" t="s">
        <v>939</v>
      </c>
      <c r="B17" s="13">
        <v>118052</v>
      </c>
      <c r="C17" s="13">
        <v>31466</v>
      </c>
      <c r="D17" s="13">
        <v>22964</v>
      </c>
      <c r="E17" s="13">
        <v>16257</v>
      </c>
    </row>
    <row r="18" spans="1:5">
      <c r="A18" s="15" t="s">
        <v>928</v>
      </c>
      <c r="B18" s="13"/>
      <c r="C18" s="13"/>
      <c r="D18" s="13"/>
      <c r="E18" s="13"/>
    </row>
    <row r="19" spans="1:5">
      <c r="A19" s="16" t="s">
        <v>940</v>
      </c>
      <c r="B19" s="13">
        <v>127615</v>
      </c>
      <c r="C19" s="13">
        <v>40590</v>
      </c>
      <c r="D19" s="13">
        <v>23286</v>
      </c>
      <c r="E19" s="13">
        <v>20236</v>
      </c>
    </row>
    <row r="20" spans="1:5">
      <c r="A20" s="16" t="s">
        <v>941</v>
      </c>
      <c r="B20" s="13">
        <v>156729</v>
      </c>
      <c r="C20" s="13">
        <v>42548</v>
      </c>
      <c r="D20" s="13">
        <v>30036</v>
      </c>
      <c r="E20" s="13">
        <v>21848</v>
      </c>
    </row>
    <row r="21" spans="1:5">
      <c r="A21" s="16" t="s">
        <v>942</v>
      </c>
      <c r="B21" s="13">
        <v>147690</v>
      </c>
      <c r="C21" s="13">
        <v>46126</v>
      </c>
      <c r="D21" s="13">
        <v>26822</v>
      </c>
      <c r="E21" s="13">
        <v>23037</v>
      </c>
    </row>
    <row r="22" spans="1:5">
      <c r="A22" s="12" t="s">
        <v>924</v>
      </c>
      <c r="B22" s="13"/>
      <c r="C22" s="13"/>
      <c r="D22" s="13"/>
      <c r="E22" s="13"/>
    </row>
    <row r="23" spans="1:5">
      <c r="A23" s="15" t="s">
        <v>925</v>
      </c>
      <c r="B23" s="13"/>
      <c r="C23" s="13"/>
      <c r="D23" s="13"/>
      <c r="E23" s="13"/>
    </row>
    <row r="24" spans="1:5">
      <c r="A24" s="16" t="s">
        <v>931</v>
      </c>
      <c r="B24" s="13">
        <v>161306</v>
      </c>
      <c r="C24" s="13">
        <v>43970</v>
      </c>
      <c r="D24" s="13">
        <v>31083</v>
      </c>
      <c r="E24" s="13">
        <v>22187</v>
      </c>
    </row>
    <row r="25" spans="1:5">
      <c r="A25" s="16" t="s">
        <v>932</v>
      </c>
      <c r="B25" s="13">
        <v>167822</v>
      </c>
      <c r="C25" s="13">
        <v>52546</v>
      </c>
      <c r="D25" s="13">
        <v>31261</v>
      </c>
      <c r="E25" s="13">
        <v>25785</v>
      </c>
    </row>
    <row r="26" spans="1:5">
      <c r="A26" s="16" t="s">
        <v>933</v>
      </c>
      <c r="B26" s="13">
        <v>200891</v>
      </c>
      <c r="C26" s="13">
        <v>53688</v>
      </c>
      <c r="D26" s="13">
        <v>37434</v>
      </c>
      <c r="E26" s="13">
        <v>27293</v>
      </c>
    </row>
    <row r="27" spans="1:5">
      <c r="A27" s="15" t="s">
        <v>926</v>
      </c>
      <c r="B27" s="13"/>
      <c r="C27" s="13"/>
      <c r="D27" s="13"/>
      <c r="E27" s="13"/>
    </row>
    <row r="28" spans="1:5">
      <c r="A28" s="16" t="s">
        <v>934</v>
      </c>
      <c r="B28" s="13">
        <v>228868</v>
      </c>
      <c r="C28" s="13">
        <v>69515</v>
      </c>
      <c r="D28" s="13">
        <v>40800</v>
      </c>
      <c r="E28" s="13">
        <v>32779</v>
      </c>
    </row>
    <row r="29" spans="1:5">
      <c r="A29" s="16" t="s">
        <v>935</v>
      </c>
      <c r="B29" s="13">
        <v>216709</v>
      </c>
      <c r="C29" s="13">
        <v>59794</v>
      </c>
      <c r="D29" s="13">
        <v>41854</v>
      </c>
      <c r="E29" s="13">
        <v>27631</v>
      </c>
    </row>
    <row r="30" spans="1:5">
      <c r="A30" s="16" t="s">
        <v>936</v>
      </c>
      <c r="B30" s="13">
        <v>150925</v>
      </c>
      <c r="C30" s="13">
        <v>47029</v>
      </c>
      <c r="D30" s="13">
        <v>27157</v>
      </c>
      <c r="E30" s="13">
        <v>22221</v>
      </c>
    </row>
    <row r="31" spans="1:5">
      <c r="A31" s="12" t="s">
        <v>922</v>
      </c>
      <c r="B31" s="13">
        <v>3008286</v>
      </c>
      <c r="C31" s="13">
        <v>880760</v>
      </c>
      <c r="D31" s="13">
        <v>562005</v>
      </c>
      <c r="E31" s="13">
        <v>425262</v>
      </c>
    </row>
    <row r="46" spans="1:13">
      <c r="A46" s="11" t="s">
        <v>930</v>
      </c>
      <c r="B46" s="11" t="s">
        <v>921</v>
      </c>
      <c r="C46" s="3"/>
      <c r="D46" s="3"/>
      <c r="E46" s="3"/>
      <c r="F46" s="3"/>
      <c r="G46" s="3"/>
    </row>
    <row r="47" spans="1:13">
      <c r="A47" s="3"/>
      <c r="B47" s="3" t="s">
        <v>923</v>
      </c>
      <c r="C47" s="3"/>
      <c r="D47" s="3"/>
      <c r="E47" s="3"/>
      <c r="F47" s="3" t="s">
        <v>924</v>
      </c>
      <c r="G47" s="3"/>
    </row>
    <row r="48" spans="1:13">
      <c r="A48" s="3"/>
      <c r="B48" s="3" t="s">
        <v>925</v>
      </c>
      <c r="C48" s="3" t="s">
        <v>926</v>
      </c>
      <c r="D48" s="3" t="s">
        <v>927</v>
      </c>
      <c r="E48" s="3" t="s">
        <v>928</v>
      </c>
      <c r="F48" s="3" t="s">
        <v>925</v>
      </c>
      <c r="G48" s="3" t="s">
        <v>926</v>
      </c>
      <c r="J48" t="s">
        <v>943</v>
      </c>
      <c r="M48" t="s">
        <v>946</v>
      </c>
    </row>
    <row r="49" spans="1:20">
      <c r="A49" s="11" t="s">
        <v>929</v>
      </c>
      <c r="B49" s="3"/>
      <c r="C49" s="3"/>
      <c r="D49" s="3"/>
      <c r="E49" s="3"/>
      <c r="F49" s="3"/>
      <c r="G49" s="3"/>
      <c r="J49" t="s">
        <v>944</v>
      </c>
      <c r="K49" t="s">
        <v>945</v>
      </c>
      <c r="M49" t="s">
        <v>944</v>
      </c>
      <c r="N49" t="s">
        <v>945</v>
      </c>
      <c r="Q49" s="9" t="s">
        <v>947</v>
      </c>
    </row>
    <row r="50" spans="1:20">
      <c r="A50" s="12" t="s">
        <v>898</v>
      </c>
      <c r="B50" s="13">
        <v>509419</v>
      </c>
      <c r="C50" s="13">
        <v>576618</v>
      </c>
      <c r="D50" s="13">
        <v>363694</v>
      </c>
      <c r="E50" s="13">
        <v>432034</v>
      </c>
      <c r="F50" s="13">
        <v>530019</v>
      </c>
      <c r="G50" s="13">
        <v>596502</v>
      </c>
      <c r="J50" s="14">
        <f>F50-B50</f>
        <v>20600</v>
      </c>
      <c r="K50" s="17">
        <f>F50/B50-1</f>
        <v>4.0438224722674221E-2</v>
      </c>
      <c r="M50" s="14">
        <f>G50-C50</f>
        <v>19884</v>
      </c>
      <c r="N50" s="17">
        <f>G50/C50-1</f>
        <v>3.4483835051975387E-2</v>
      </c>
      <c r="P50" s="14">
        <f>C50/(1-K50)</f>
        <v>600918.05953123746</v>
      </c>
      <c r="Q50" s="19">
        <f>P50/P54</f>
        <v>0.61336055121642019</v>
      </c>
      <c r="R50" s="18">
        <f>P50-G50</f>
        <v>4416.0595312374644</v>
      </c>
      <c r="S50" s="19">
        <f>R50/R54</f>
        <v>0.30598596603620037</v>
      </c>
    </row>
    <row r="51" spans="1:20">
      <c r="A51" s="12" t="s">
        <v>899</v>
      </c>
      <c r="B51" s="13">
        <v>147852</v>
      </c>
      <c r="C51" s="13">
        <v>173566</v>
      </c>
      <c r="D51" s="13">
        <v>103536</v>
      </c>
      <c r="E51" s="13">
        <v>129264</v>
      </c>
      <c r="F51" s="13">
        <v>150204</v>
      </c>
      <c r="G51" s="13">
        <v>176338</v>
      </c>
      <c r="J51" s="14">
        <f t="shared" ref="J51:J54" si="0">F51-B51</f>
        <v>2352</v>
      </c>
      <c r="K51" s="17">
        <f t="shared" ref="K51:K54" si="1">F51/B51-1</f>
        <v>1.5907799691583513E-2</v>
      </c>
      <c r="M51" s="14">
        <f t="shared" ref="M51:M54" si="2">G51-C51</f>
        <v>2772</v>
      </c>
      <c r="N51" s="17">
        <f t="shared" ref="N51:N54" si="3">G51/C51-1</f>
        <v>1.5970869870827187E-2</v>
      </c>
      <c r="P51" s="14">
        <f t="shared" ref="P51:P54" si="4">C51/(1-K51)</f>
        <v>176371.68544329898</v>
      </c>
      <c r="Q51" s="19">
        <f>P51/P54</f>
        <v>0.18002360302976958</v>
      </c>
      <c r="R51" s="18">
        <f t="shared" ref="R51:R54" si="5">P51-G51</f>
        <v>33.685443298978498</v>
      </c>
      <c r="S51" s="19">
        <f>R51/R54</f>
        <v>2.334043016468868E-3</v>
      </c>
    </row>
    <row r="52" spans="1:20">
      <c r="A52" s="12" t="s">
        <v>908</v>
      </c>
      <c r="B52" s="13">
        <v>95736</v>
      </c>
      <c r="C52" s="13">
        <v>107338</v>
      </c>
      <c r="D52" s="13">
        <v>69198</v>
      </c>
      <c r="E52" s="13">
        <v>80144</v>
      </c>
      <c r="F52" s="13">
        <v>99778</v>
      </c>
      <c r="G52" s="13">
        <v>109811</v>
      </c>
      <c r="J52" s="14">
        <f t="shared" si="0"/>
        <v>4042</v>
      </c>
      <c r="K52" s="17">
        <f t="shared" si="1"/>
        <v>4.2220272415810056E-2</v>
      </c>
      <c r="M52" s="14">
        <f t="shared" si="2"/>
        <v>2473</v>
      </c>
      <c r="N52" s="17">
        <f t="shared" si="3"/>
        <v>2.3039370959026639E-2</v>
      </c>
      <c r="P52" s="14">
        <f t="shared" si="4"/>
        <v>112069.60944009421</v>
      </c>
      <c r="Q52" s="19">
        <f>P52/P54</f>
        <v>0.11439010083073041</v>
      </c>
      <c r="R52" s="18">
        <f t="shared" si="5"/>
        <v>2258.6094400942093</v>
      </c>
      <c r="S52" s="19">
        <f>R52/R54</f>
        <v>0.15649761660528339</v>
      </c>
    </row>
    <row r="53" spans="1:20">
      <c r="A53" s="12" t="s">
        <v>907</v>
      </c>
      <c r="B53" s="13">
        <v>69053</v>
      </c>
      <c r="C53" s="13">
        <v>82618</v>
      </c>
      <c r="D53" s="13">
        <v>50574</v>
      </c>
      <c r="E53" s="13">
        <v>65121</v>
      </c>
      <c r="F53" s="13">
        <v>75265</v>
      </c>
      <c r="G53" s="13">
        <v>82631</v>
      </c>
      <c r="J53" s="14">
        <f t="shared" si="0"/>
        <v>6212</v>
      </c>
      <c r="K53" s="17">
        <f t="shared" si="1"/>
        <v>8.9959885884755231E-2</v>
      </c>
      <c r="M53" s="14">
        <f t="shared" si="2"/>
        <v>13</v>
      </c>
      <c r="N53" s="17">
        <f t="shared" si="3"/>
        <v>1.5735069839495353E-4</v>
      </c>
      <c r="P53" s="14">
        <f t="shared" si="4"/>
        <v>90785.009054598122</v>
      </c>
      <c r="Q53" s="19">
        <f>P53/P54</f>
        <v>9.2664785677025227E-2</v>
      </c>
      <c r="R53" s="18">
        <f t="shared" si="5"/>
        <v>8154.009054598122</v>
      </c>
      <c r="S53" s="19">
        <f>R53/R54</f>
        <v>0.56498611941039234</v>
      </c>
      <c r="T53" s="3" t="s">
        <v>957</v>
      </c>
    </row>
    <row r="54" spans="1:20">
      <c r="A54" s="12" t="s">
        <v>922</v>
      </c>
      <c r="B54" s="13">
        <v>822060</v>
      </c>
      <c r="C54" s="13">
        <v>940140</v>
      </c>
      <c r="D54" s="13">
        <v>587002</v>
      </c>
      <c r="E54" s="13">
        <v>706563</v>
      </c>
      <c r="F54" s="13">
        <v>855266</v>
      </c>
      <c r="G54" s="13">
        <v>965282</v>
      </c>
      <c r="J54" s="14">
        <f t="shared" si="0"/>
        <v>33206</v>
      </c>
      <c r="K54" s="17">
        <f t="shared" si="1"/>
        <v>4.0393645232708053E-2</v>
      </c>
      <c r="M54" s="14">
        <f t="shared" si="2"/>
        <v>25142</v>
      </c>
      <c r="N54" s="17">
        <f t="shared" si="3"/>
        <v>2.6742825536622217E-2</v>
      </c>
      <c r="P54" s="14">
        <f t="shared" si="4"/>
        <v>979714.22899547953</v>
      </c>
      <c r="Q54" s="19">
        <f>P54/P54</f>
        <v>1</v>
      </c>
      <c r="R54" s="18">
        <f t="shared" si="5"/>
        <v>14432.228995479527</v>
      </c>
      <c r="S54" s="19">
        <f>R54/R54</f>
        <v>1</v>
      </c>
    </row>
    <row r="55" spans="1:20">
      <c r="T55" s="3" t="s">
        <v>958</v>
      </c>
    </row>
    <row r="56" spans="1:20">
      <c r="T56" s="3" t="s">
        <v>959</v>
      </c>
    </row>
    <row r="57" spans="1:20">
      <c r="T57" s="3" t="s">
        <v>960</v>
      </c>
    </row>
    <row r="58" spans="1:20">
      <c r="T58" s="26" t="s">
        <v>961</v>
      </c>
    </row>
    <row r="64" spans="1:20">
      <c r="A64" s="11" t="s">
        <v>930</v>
      </c>
      <c r="B64" s="3"/>
      <c r="C64" s="11" t="s">
        <v>950</v>
      </c>
      <c r="D64" s="11" t="s">
        <v>951</v>
      </c>
      <c r="E64" s="11" t="s">
        <v>61</v>
      </c>
      <c r="F64" s="3"/>
      <c r="G64" s="3"/>
      <c r="H64" s="3"/>
      <c r="I64" s="3"/>
      <c r="J64" s="3"/>
    </row>
    <row r="65" spans="1:10">
      <c r="A65" s="3"/>
      <c r="B65" s="3"/>
      <c r="C65" s="3" t="s">
        <v>923</v>
      </c>
      <c r="D65" s="3" t="s">
        <v>923</v>
      </c>
      <c r="E65" s="3" t="s">
        <v>923</v>
      </c>
      <c r="F65" s="3" t="s">
        <v>923</v>
      </c>
      <c r="G65" s="3" t="s">
        <v>948</v>
      </c>
      <c r="H65" s="3" t="s">
        <v>924</v>
      </c>
      <c r="I65" s="3" t="s">
        <v>924</v>
      </c>
      <c r="J65" s="3" t="s">
        <v>949</v>
      </c>
    </row>
    <row r="66" spans="1:10">
      <c r="A66" s="3"/>
      <c r="B66" s="3"/>
      <c r="C66" s="3" t="s">
        <v>925</v>
      </c>
      <c r="D66" s="3" t="s">
        <v>926</v>
      </c>
      <c r="E66" s="3" t="s">
        <v>927</v>
      </c>
      <c r="F66" s="3" t="s">
        <v>928</v>
      </c>
      <c r="G66" s="3"/>
      <c r="H66" s="3" t="s">
        <v>925</v>
      </c>
      <c r="I66" s="3" t="s">
        <v>926</v>
      </c>
      <c r="J66" s="3"/>
    </row>
    <row r="67" spans="1:10">
      <c r="A67" s="11" t="s">
        <v>909</v>
      </c>
      <c r="B67" s="11" t="s">
        <v>0</v>
      </c>
      <c r="C67" s="3"/>
      <c r="D67" s="3"/>
      <c r="E67" s="3"/>
      <c r="F67" s="3"/>
      <c r="G67" s="3"/>
      <c r="H67" s="3"/>
      <c r="I67" s="3"/>
      <c r="J67" s="3"/>
    </row>
    <row r="68" spans="1:10">
      <c r="A68" s="3" t="s">
        <v>898</v>
      </c>
      <c r="B68" s="3" t="s">
        <v>7</v>
      </c>
      <c r="C68" s="13">
        <v>95153</v>
      </c>
      <c r="D68" s="13">
        <v>101946</v>
      </c>
      <c r="E68" s="13">
        <v>67976</v>
      </c>
      <c r="F68" s="13">
        <v>74763</v>
      </c>
      <c r="G68" s="13">
        <v>339838</v>
      </c>
      <c r="H68" s="13">
        <v>98412</v>
      </c>
      <c r="I68" s="13">
        <v>105213</v>
      </c>
      <c r="J68" s="13">
        <v>203625</v>
      </c>
    </row>
    <row r="69" spans="1:10">
      <c r="A69" s="3" t="s">
        <v>898</v>
      </c>
      <c r="B69" s="3" t="s">
        <v>1</v>
      </c>
      <c r="C69" s="13">
        <v>87224</v>
      </c>
      <c r="D69" s="13">
        <v>93457</v>
      </c>
      <c r="E69" s="13">
        <v>62305</v>
      </c>
      <c r="F69" s="13">
        <v>68540</v>
      </c>
      <c r="G69" s="13">
        <v>311526</v>
      </c>
      <c r="H69" s="13">
        <v>89246</v>
      </c>
      <c r="I69" s="13">
        <v>94887</v>
      </c>
      <c r="J69" s="13">
        <v>184133</v>
      </c>
    </row>
    <row r="70" spans="1:10">
      <c r="A70" s="3" t="s">
        <v>898</v>
      </c>
      <c r="B70" s="3" t="s">
        <v>17</v>
      </c>
      <c r="C70" s="13">
        <v>68822</v>
      </c>
      <c r="D70" s="13">
        <v>79019</v>
      </c>
      <c r="E70" s="13">
        <v>48434</v>
      </c>
      <c r="F70" s="13">
        <v>58625</v>
      </c>
      <c r="G70" s="13">
        <v>254900</v>
      </c>
      <c r="H70" s="13">
        <v>69761</v>
      </c>
      <c r="I70" s="13">
        <v>81839</v>
      </c>
      <c r="J70" s="13">
        <v>151600</v>
      </c>
    </row>
    <row r="71" spans="1:10">
      <c r="A71" s="3" t="s">
        <v>898</v>
      </c>
      <c r="B71" s="3" t="s">
        <v>36</v>
      </c>
      <c r="C71" s="13">
        <v>57353</v>
      </c>
      <c r="D71" s="13">
        <v>65847</v>
      </c>
      <c r="E71" s="13">
        <v>40364</v>
      </c>
      <c r="F71" s="13">
        <v>48865</v>
      </c>
      <c r="G71" s="13">
        <v>212429</v>
      </c>
      <c r="H71" s="13">
        <v>58740</v>
      </c>
      <c r="I71" s="13">
        <v>67226</v>
      </c>
      <c r="J71" s="13">
        <v>125966</v>
      </c>
    </row>
    <row r="72" spans="1:10">
      <c r="A72" s="3" t="s">
        <v>898</v>
      </c>
      <c r="B72" s="3" t="s">
        <v>3</v>
      </c>
      <c r="C72" s="13">
        <v>51543</v>
      </c>
      <c r="D72" s="13">
        <v>63438</v>
      </c>
      <c r="E72" s="13">
        <v>35691</v>
      </c>
      <c r="F72" s="13">
        <v>47581</v>
      </c>
      <c r="G72" s="13">
        <v>198253</v>
      </c>
      <c r="H72" s="13">
        <v>52266</v>
      </c>
      <c r="I72" s="13">
        <v>65834</v>
      </c>
      <c r="J72" s="13">
        <v>118100</v>
      </c>
    </row>
    <row r="73" spans="1:10">
      <c r="A73" s="3" t="s">
        <v>898</v>
      </c>
      <c r="B73" s="3" t="s">
        <v>35</v>
      </c>
      <c r="C73" s="13">
        <v>47869</v>
      </c>
      <c r="D73" s="13">
        <v>58910</v>
      </c>
      <c r="E73" s="13">
        <v>33137</v>
      </c>
      <c r="F73" s="13">
        <v>44184</v>
      </c>
      <c r="G73" s="13">
        <v>184100</v>
      </c>
      <c r="H73" s="13">
        <v>49385</v>
      </c>
      <c r="I73" s="13">
        <v>60071</v>
      </c>
      <c r="J73" s="13">
        <v>109456</v>
      </c>
    </row>
    <row r="74" spans="1:10">
      <c r="A74" s="3" t="s">
        <v>898</v>
      </c>
      <c r="B74" s="3" t="s">
        <v>21</v>
      </c>
      <c r="C74" s="13">
        <v>38242</v>
      </c>
      <c r="D74" s="13">
        <v>43900</v>
      </c>
      <c r="E74" s="13">
        <v>26910</v>
      </c>
      <c r="F74" s="13">
        <v>32575</v>
      </c>
      <c r="G74" s="13">
        <v>141627</v>
      </c>
      <c r="H74" s="13">
        <v>39302</v>
      </c>
      <c r="I74" s="13">
        <v>44111</v>
      </c>
      <c r="J74" s="13">
        <v>83413</v>
      </c>
    </row>
    <row r="75" spans="1:10">
      <c r="A75" s="3" t="s">
        <v>898</v>
      </c>
      <c r="B75" s="3" t="s">
        <v>52</v>
      </c>
      <c r="C75" s="13">
        <v>20189</v>
      </c>
      <c r="D75" s="13">
        <v>20896</v>
      </c>
      <c r="E75" s="13">
        <v>14525</v>
      </c>
      <c r="F75" s="13">
        <v>15234</v>
      </c>
      <c r="G75" s="13">
        <v>70844</v>
      </c>
      <c r="H75" s="13">
        <v>20317</v>
      </c>
      <c r="I75" s="13">
        <v>21097</v>
      </c>
      <c r="J75" s="13">
        <v>41414</v>
      </c>
    </row>
    <row r="76" spans="1:10">
      <c r="A76" s="3" t="s">
        <v>898</v>
      </c>
      <c r="B76" s="3" t="s">
        <v>51</v>
      </c>
      <c r="C76" s="13">
        <v>8078</v>
      </c>
      <c r="D76" s="13">
        <v>8367</v>
      </c>
      <c r="E76" s="13">
        <v>5826</v>
      </c>
      <c r="F76" s="13">
        <v>6094</v>
      </c>
      <c r="G76" s="13">
        <v>28365</v>
      </c>
      <c r="H76" s="13">
        <v>8296</v>
      </c>
      <c r="I76" s="13">
        <v>8401</v>
      </c>
      <c r="J76" s="13">
        <v>16697</v>
      </c>
    </row>
    <row r="77" spans="1:10">
      <c r="A77" s="3" t="s">
        <v>898</v>
      </c>
      <c r="B77" s="3" t="s">
        <v>48</v>
      </c>
      <c r="C77" s="13">
        <v>5024</v>
      </c>
      <c r="D77" s="13">
        <v>5769</v>
      </c>
      <c r="E77" s="13">
        <v>3536</v>
      </c>
      <c r="F77" s="13">
        <v>4278</v>
      </c>
      <c r="G77" s="13">
        <v>18607</v>
      </c>
      <c r="H77" s="13">
        <v>5035</v>
      </c>
      <c r="I77" s="13">
        <v>5895</v>
      </c>
      <c r="J77" s="13">
        <v>10930</v>
      </c>
    </row>
    <row r="78" spans="1:10">
      <c r="A78" s="3" t="s">
        <v>898</v>
      </c>
      <c r="B78" s="3" t="s">
        <v>47</v>
      </c>
      <c r="C78" s="13">
        <v>4798</v>
      </c>
      <c r="D78" s="13">
        <v>5696</v>
      </c>
      <c r="E78" s="13">
        <v>3354</v>
      </c>
      <c r="F78" s="13">
        <v>4261</v>
      </c>
      <c r="G78" s="13">
        <v>18109</v>
      </c>
      <c r="H78" s="13">
        <v>4844</v>
      </c>
      <c r="I78" s="13">
        <v>5860</v>
      </c>
      <c r="J78" s="13">
        <v>10704</v>
      </c>
    </row>
    <row r="79" spans="1:10">
      <c r="A79" s="3" t="s">
        <v>898</v>
      </c>
      <c r="B79" s="3" t="s">
        <v>46</v>
      </c>
      <c r="C79" s="13">
        <v>4934</v>
      </c>
      <c r="D79" s="13">
        <v>5281</v>
      </c>
      <c r="E79" s="13">
        <v>3520</v>
      </c>
      <c r="F79" s="13">
        <v>3875</v>
      </c>
      <c r="G79" s="13">
        <v>17610</v>
      </c>
      <c r="H79" s="13">
        <v>5039</v>
      </c>
      <c r="I79" s="13">
        <v>5432</v>
      </c>
      <c r="J79" s="13">
        <v>10471</v>
      </c>
    </row>
    <row r="80" spans="1:10">
      <c r="A80" s="3" t="s">
        <v>898</v>
      </c>
      <c r="B80" s="3" t="s">
        <v>45</v>
      </c>
      <c r="C80" s="13">
        <v>4533</v>
      </c>
      <c r="D80" s="13">
        <v>5388</v>
      </c>
      <c r="E80" s="13">
        <v>3167</v>
      </c>
      <c r="F80" s="13">
        <v>4019</v>
      </c>
      <c r="G80" s="13">
        <v>17107</v>
      </c>
      <c r="H80" s="13">
        <v>4623</v>
      </c>
      <c r="I80" s="13">
        <v>5591</v>
      </c>
      <c r="J80" s="13">
        <v>10214</v>
      </c>
    </row>
    <row r="81" spans="1:10">
      <c r="A81" s="3" t="s">
        <v>898</v>
      </c>
      <c r="B81" s="3" t="s">
        <v>38</v>
      </c>
      <c r="C81" s="13">
        <v>3809</v>
      </c>
      <c r="D81" s="13">
        <v>4363</v>
      </c>
      <c r="E81" s="13">
        <v>2684</v>
      </c>
      <c r="F81" s="13">
        <v>3246</v>
      </c>
      <c r="G81" s="13">
        <v>14102</v>
      </c>
      <c r="H81" s="13">
        <v>3775</v>
      </c>
      <c r="I81" s="13">
        <v>4424</v>
      </c>
      <c r="J81" s="13">
        <v>8199</v>
      </c>
    </row>
    <row r="82" spans="1:10">
      <c r="A82" s="3" t="s">
        <v>898</v>
      </c>
      <c r="B82" s="3" t="s">
        <v>49</v>
      </c>
      <c r="C82" s="13"/>
      <c r="D82" s="13">
        <v>1342</v>
      </c>
      <c r="E82" s="13">
        <v>3824</v>
      </c>
      <c r="F82" s="13">
        <v>4213</v>
      </c>
      <c r="G82" s="13">
        <v>9379</v>
      </c>
      <c r="H82" s="13">
        <v>5531</v>
      </c>
      <c r="I82" s="13">
        <v>5817</v>
      </c>
      <c r="J82" s="13">
        <v>11348</v>
      </c>
    </row>
    <row r="83" spans="1:10">
      <c r="A83" s="3" t="s">
        <v>898</v>
      </c>
      <c r="B83" s="3" t="s">
        <v>33</v>
      </c>
      <c r="C83" s="13">
        <v>3584</v>
      </c>
      <c r="D83" s="13">
        <v>3716</v>
      </c>
      <c r="E83" s="13">
        <v>2587</v>
      </c>
      <c r="F83" s="13">
        <v>2713</v>
      </c>
      <c r="G83" s="13">
        <v>12600</v>
      </c>
      <c r="H83" s="13">
        <v>3613</v>
      </c>
      <c r="I83" s="13">
        <v>3743</v>
      </c>
      <c r="J83" s="13">
        <v>7356</v>
      </c>
    </row>
    <row r="84" spans="1:10">
      <c r="A84" s="3" t="s">
        <v>898</v>
      </c>
      <c r="B84" s="3" t="s">
        <v>37</v>
      </c>
      <c r="C84" s="13">
        <v>3673</v>
      </c>
      <c r="D84" s="13">
        <v>4216</v>
      </c>
      <c r="E84" s="13">
        <v>2588</v>
      </c>
      <c r="F84" s="13">
        <v>3131</v>
      </c>
      <c r="G84" s="13">
        <v>13608</v>
      </c>
      <c r="H84" s="13">
        <v>3759</v>
      </c>
      <c r="I84" s="13">
        <v>1614</v>
      </c>
      <c r="J84" s="13">
        <v>5373</v>
      </c>
    </row>
    <row r="85" spans="1:10">
      <c r="A85" s="3" t="s">
        <v>898</v>
      </c>
      <c r="B85" s="3" t="s">
        <v>26</v>
      </c>
      <c r="C85" s="13">
        <v>2680</v>
      </c>
      <c r="D85" s="13">
        <v>2873</v>
      </c>
      <c r="E85" s="13">
        <v>1919</v>
      </c>
      <c r="F85" s="13">
        <v>2114</v>
      </c>
      <c r="G85" s="13">
        <v>9586</v>
      </c>
      <c r="H85" s="13">
        <v>2699</v>
      </c>
      <c r="I85" s="13">
        <v>2912</v>
      </c>
      <c r="J85" s="13">
        <v>5611</v>
      </c>
    </row>
    <row r="86" spans="1:10">
      <c r="A86" s="3" t="s">
        <v>898</v>
      </c>
      <c r="B86" s="3" t="s">
        <v>19</v>
      </c>
      <c r="C86" s="13">
        <v>1911</v>
      </c>
      <c r="D86" s="13">
        <v>2194</v>
      </c>
      <c r="E86" s="13">
        <v>1347</v>
      </c>
      <c r="F86" s="13">
        <v>1631</v>
      </c>
      <c r="G86" s="13">
        <v>7083</v>
      </c>
      <c r="H86" s="13">
        <v>1911</v>
      </c>
      <c r="I86" s="13">
        <v>2214</v>
      </c>
      <c r="J86" s="13">
        <v>4125</v>
      </c>
    </row>
    <row r="87" spans="1:10">
      <c r="A87" s="3" t="s">
        <v>898</v>
      </c>
      <c r="B87" s="3" t="s">
        <v>34</v>
      </c>
      <c r="C87" s="13"/>
      <c r="D87" s="13"/>
      <c r="E87" s="13"/>
      <c r="F87" s="13">
        <v>2092</v>
      </c>
      <c r="G87" s="13">
        <v>2092</v>
      </c>
      <c r="H87" s="13">
        <v>3465</v>
      </c>
      <c r="I87" s="13">
        <v>4321</v>
      </c>
      <c r="J87" s="13">
        <v>7786</v>
      </c>
    </row>
    <row r="88" spans="1:10">
      <c r="A88" s="3" t="s">
        <v>952</v>
      </c>
      <c r="B88" s="3"/>
      <c r="C88" s="13">
        <v>509419</v>
      </c>
      <c r="D88" s="13">
        <v>576618</v>
      </c>
      <c r="E88" s="13">
        <v>363694</v>
      </c>
      <c r="F88" s="13">
        <v>432034</v>
      </c>
      <c r="G88" s="13">
        <v>1881765</v>
      </c>
      <c r="H88" s="13">
        <v>530019</v>
      </c>
      <c r="I88" s="13">
        <v>596502</v>
      </c>
      <c r="J88" s="13">
        <v>1126521</v>
      </c>
    </row>
    <row r="89" spans="1:10">
      <c r="A89" s="3" t="s">
        <v>899</v>
      </c>
      <c r="B89" s="3" t="s">
        <v>20</v>
      </c>
      <c r="C89" s="13">
        <v>73638</v>
      </c>
      <c r="D89" s="13">
        <v>90624</v>
      </c>
      <c r="E89" s="13">
        <v>50984</v>
      </c>
      <c r="F89" s="13">
        <v>67962</v>
      </c>
      <c r="G89" s="13">
        <v>283208</v>
      </c>
      <c r="H89" s="13">
        <v>74564</v>
      </c>
      <c r="I89" s="13">
        <v>91867</v>
      </c>
      <c r="J89" s="13">
        <v>166431</v>
      </c>
    </row>
    <row r="90" spans="1:10">
      <c r="A90" s="3" t="s">
        <v>899</v>
      </c>
      <c r="B90" s="3" t="s">
        <v>27</v>
      </c>
      <c r="C90" s="13">
        <v>62302</v>
      </c>
      <c r="D90" s="13">
        <v>69102</v>
      </c>
      <c r="E90" s="13">
        <v>44184</v>
      </c>
      <c r="F90" s="13">
        <v>50976</v>
      </c>
      <c r="G90" s="13">
        <v>226564</v>
      </c>
      <c r="H90" s="13">
        <v>63613</v>
      </c>
      <c r="I90" s="13">
        <v>71175</v>
      </c>
      <c r="J90" s="13">
        <v>134788</v>
      </c>
    </row>
    <row r="91" spans="1:10">
      <c r="A91" s="3" t="s">
        <v>899</v>
      </c>
      <c r="B91" s="3" t="s">
        <v>32</v>
      </c>
      <c r="C91" s="13">
        <v>3264</v>
      </c>
      <c r="D91" s="13">
        <v>3740</v>
      </c>
      <c r="E91" s="13">
        <v>2301</v>
      </c>
      <c r="F91" s="13">
        <v>2784</v>
      </c>
      <c r="G91" s="13">
        <v>12089</v>
      </c>
      <c r="H91" s="13">
        <v>3295</v>
      </c>
      <c r="I91" s="13">
        <v>3738</v>
      </c>
      <c r="J91" s="13">
        <v>7033</v>
      </c>
    </row>
    <row r="92" spans="1:10">
      <c r="A92" s="3" t="s">
        <v>899</v>
      </c>
      <c r="B92" s="3" t="s">
        <v>31</v>
      </c>
      <c r="C92" s="13">
        <v>3070</v>
      </c>
      <c r="D92" s="13">
        <v>3648</v>
      </c>
      <c r="E92" s="13">
        <v>2149</v>
      </c>
      <c r="F92" s="13">
        <v>2719</v>
      </c>
      <c r="G92" s="13">
        <v>11586</v>
      </c>
      <c r="H92" s="13">
        <v>3086</v>
      </c>
      <c r="I92" s="13">
        <v>3722</v>
      </c>
      <c r="J92" s="13">
        <v>6808</v>
      </c>
    </row>
    <row r="93" spans="1:10">
      <c r="A93" s="3" t="s">
        <v>899</v>
      </c>
      <c r="B93" s="3" t="s">
        <v>22</v>
      </c>
      <c r="C93" s="13">
        <v>1974</v>
      </c>
      <c r="D93" s="13">
        <v>2425</v>
      </c>
      <c r="E93" s="13">
        <v>1362</v>
      </c>
      <c r="F93" s="13">
        <v>1821</v>
      </c>
      <c r="G93" s="13">
        <v>7582</v>
      </c>
      <c r="H93" s="13">
        <v>1992</v>
      </c>
      <c r="I93" s="13">
        <v>1737</v>
      </c>
      <c r="J93" s="13">
        <v>3729</v>
      </c>
    </row>
    <row r="94" spans="1:10">
      <c r="A94" s="3" t="s">
        <v>899</v>
      </c>
      <c r="B94" s="3" t="s">
        <v>18</v>
      </c>
      <c r="C94" s="13">
        <v>1877</v>
      </c>
      <c r="D94" s="13">
        <v>1932</v>
      </c>
      <c r="E94" s="13">
        <v>1352</v>
      </c>
      <c r="F94" s="13">
        <v>1420</v>
      </c>
      <c r="G94" s="13">
        <v>6581</v>
      </c>
      <c r="H94" s="13">
        <v>1891</v>
      </c>
      <c r="I94" s="13">
        <v>1943</v>
      </c>
      <c r="J94" s="13">
        <v>3834</v>
      </c>
    </row>
    <row r="95" spans="1:10">
      <c r="A95" s="3" t="s">
        <v>899</v>
      </c>
      <c r="B95" s="3" t="s">
        <v>15</v>
      </c>
      <c r="C95" s="13">
        <v>1442</v>
      </c>
      <c r="D95" s="13">
        <v>1773</v>
      </c>
      <c r="E95" s="13">
        <v>1008</v>
      </c>
      <c r="F95" s="13">
        <v>1337</v>
      </c>
      <c r="G95" s="13">
        <v>5560</v>
      </c>
      <c r="H95" s="13">
        <v>1483</v>
      </c>
      <c r="I95" s="13">
        <v>1826</v>
      </c>
      <c r="J95" s="13">
        <v>3309</v>
      </c>
    </row>
    <row r="96" spans="1:10">
      <c r="A96" s="3" t="s">
        <v>899</v>
      </c>
      <c r="B96" s="3" t="s">
        <v>4</v>
      </c>
      <c r="C96" s="13">
        <v>285</v>
      </c>
      <c r="D96" s="13">
        <v>322</v>
      </c>
      <c r="E96" s="13">
        <v>196</v>
      </c>
      <c r="F96" s="13">
        <v>245</v>
      </c>
      <c r="G96" s="13">
        <v>1048</v>
      </c>
      <c r="H96" s="13">
        <v>280</v>
      </c>
      <c r="I96" s="13">
        <v>330</v>
      </c>
      <c r="J96" s="13">
        <v>610</v>
      </c>
    </row>
    <row r="97" spans="1:10">
      <c r="A97" s="3" t="s">
        <v>953</v>
      </c>
      <c r="B97" s="3"/>
      <c r="C97" s="13">
        <v>147852</v>
      </c>
      <c r="D97" s="13">
        <v>173566</v>
      </c>
      <c r="E97" s="13">
        <v>103536</v>
      </c>
      <c r="F97" s="13">
        <v>129264</v>
      </c>
      <c r="G97" s="13">
        <v>554218</v>
      </c>
      <c r="H97" s="13">
        <v>150204</v>
      </c>
      <c r="I97" s="13">
        <v>176338</v>
      </c>
      <c r="J97" s="13">
        <v>326542</v>
      </c>
    </row>
    <row r="98" spans="1:10">
      <c r="A98" s="3" t="s">
        <v>908</v>
      </c>
      <c r="B98" s="3" t="s">
        <v>43</v>
      </c>
      <c r="C98" s="13">
        <v>45887</v>
      </c>
      <c r="D98" s="13">
        <v>52686</v>
      </c>
      <c r="E98" s="13">
        <v>32292</v>
      </c>
      <c r="F98" s="13">
        <v>39086</v>
      </c>
      <c r="G98" s="13">
        <v>169951</v>
      </c>
      <c r="H98" s="13">
        <v>47835</v>
      </c>
      <c r="I98" s="13">
        <v>53170</v>
      </c>
      <c r="J98" s="13">
        <v>101005</v>
      </c>
    </row>
    <row r="99" spans="1:10">
      <c r="A99" s="3" t="s">
        <v>908</v>
      </c>
      <c r="B99" s="3" t="s">
        <v>53</v>
      </c>
      <c r="C99" s="13">
        <v>28263</v>
      </c>
      <c r="D99" s="13">
        <v>29249</v>
      </c>
      <c r="E99" s="13">
        <v>20329</v>
      </c>
      <c r="F99" s="13">
        <v>21319</v>
      </c>
      <c r="G99" s="13">
        <v>99160</v>
      </c>
      <c r="H99" s="13">
        <v>28252</v>
      </c>
      <c r="I99" s="13">
        <v>29896</v>
      </c>
      <c r="J99" s="13">
        <v>58148</v>
      </c>
    </row>
    <row r="100" spans="1:10">
      <c r="A100" s="3" t="s">
        <v>908</v>
      </c>
      <c r="B100" s="3" t="s">
        <v>42</v>
      </c>
      <c r="C100" s="13">
        <v>4269</v>
      </c>
      <c r="D100" s="13">
        <v>5070</v>
      </c>
      <c r="E100" s="13">
        <v>2987</v>
      </c>
      <c r="F100" s="13">
        <v>3779</v>
      </c>
      <c r="G100" s="13">
        <v>16105</v>
      </c>
      <c r="H100" s="13">
        <v>4356</v>
      </c>
      <c r="I100" s="13">
        <v>5246</v>
      </c>
      <c r="J100" s="13">
        <v>9602</v>
      </c>
    </row>
    <row r="101" spans="1:10">
      <c r="A101" s="3" t="s">
        <v>908</v>
      </c>
      <c r="B101" s="3" t="s">
        <v>39</v>
      </c>
      <c r="C101" s="13">
        <v>4018</v>
      </c>
      <c r="D101" s="13">
        <v>4449</v>
      </c>
      <c r="E101" s="13">
        <v>2852</v>
      </c>
      <c r="F101" s="13">
        <v>3278</v>
      </c>
      <c r="G101" s="13">
        <v>14597</v>
      </c>
      <c r="H101" s="13">
        <v>4071</v>
      </c>
      <c r="I101" s="13">
        <v>4522</v>
      </c>
      <c r="J101" s="13">
        <v>8593</v>
      </c>
    </row>
    <row r="102" spans="1:10">
      <c r="A102" s="3" t="s">
        <v>908</v>
      </c>
      <c r="B102" s="3" t="s">
        <v>30</v>
      </c>
      <c r="C102" s="13">
        <v>3050</v>
      </c>
      <c r="D102" s="13">
        <v>3385</v>
      </c>
      <c r="E102" s="13">
        <v>2165</v>
      </c>
      <c r="F102" s="13">
        <v>2490</v>
      </c>
      <c r="G102" s="13">
        <v>11090</v>
      </c>
      <c r="H102" s="13">
        <v>3081</v>
      </c>
      <c r="I102" s="13">
        <v>3483</v>
      </c>
      <c r="J102" s="13">
        <v>6564</v>
      </c>
    </row>
    <row r="103" spans="1:10">
      <c r="A103" s="3" t="s">
        <v>908</v>
      </c>
      <c r="B103" s="3" t="s">
        <v>29</v>
      </c>
      <c r="C103" s="13">
        <v>2911</v>
      </c>
      <c r="D103" s="13">
        <v>3228</v>
      </c>
      <c r="E103" s="13">
        <v>2065</v>
      </c>
      <c r="F103" s="13">
        <v>2382</v>
      </c>
      <c r="G103" s="13">
        <v>10586</v>
      </c>
      <c r="H103" s="13">
        <v>3001</v>
      </c>
      <c r="I103" s="13">
        <v>3255</v>
      </c>
      <c r="J103" s="13">
        <v>6256</v>
      </c>
    </row>
    <row r="104" spans="1:10">
      <c r="A104" s="3" t="s">
        <v>908</v>
      </c>
      <c r="B104" s="3" t="s">
        <v>25</v>
      </c>
      <c r="C104" s="13">
        <v>1725</v>
      </c>
      <c r="D104" s="13">
        <v>2813</v>
      </c>
      <c r="E104" s="13">
        <v>1724</v>
      </c>
      <c r="F104" s="13">
        <v>2087</v>
      </c>
      <c r="G104" s="13">
        <v>8349</v>
      </c>
      <c r="H104" s="13">
        <v>2487</v>
      </c>
      <c r="I104" s="13">
        <v>2885</v>
      </c>
      <c r="J104" s="13">
        <v>5372</v>
      </c>
    </row>
    <row r="105" spans="1:10">
      <c r="A105" s="3" t="s">
        <v>908</v>
      </c>
      <c r="B105" s="3" t="s">
        <v>24</v>
      </c>
      <c r="C105" s="13">
        <v>2272</v>
      </c>
      <c r="D105" s="13">
        <v>2699</v>
      </c>
      <c r="E105" s="13">
        <v>1590</v>
      </c>
      <c r="F105" s="13">
        <v>2014</v>
      </c>
      <c r="G105" s="13">
        <v>8575</v>
      </c>
      <c r="H105" s="13">
        <v>2351</v>
      </c>
      <c r="I105" s="13">
        <v>2772</v>
      </c>
      <c r="J105" s="13">
        <v>5123</v>
      </c>
    </row>
    <row r="106" spans="1:10">
      <c r="A106" s="3" t="s">
        <v>908</v>
      </c>
      <c r="B106" s="3" t="s">
        <v>13</v>
      </c>
      <c r="C106" s="13">
        <v>1182</v>
      </c>
      <c r="D106" s="13">
        <v>1455</v>
      </c>
      <c r="E106" s="13">
        <v>823</v>
      </c>
      <c r="F106" s="13">
        <v>1096</v>
      </c>
      <c r="G106" s="13">
        <v>4556</v>
      </c>
      <c r="H106" s="13">
        <v>1193</v>
      </c>
      <c r="I106" s="13">
        <v>1459</v>
      </c>
      <c r="J106" s="13">
        <v>2652</v>
      </c>
    </row>
    <row r="107" spans="1:10">
      <c r="A107" s="3" t="s">
        <v>908</v>
      </c>
      <c r="B107" s="3" t="s">
        <v>10</v>
      </c>
      <c r="C107" s="13">
        <v>858</v>
      </c>
      <c r="D107" s="13">
        <v>907</v>
      </c>
      <c r="E107" s="13">
        <v>622</v>
      </c>
      <c r="F107" s="13">
        <v>676</v>
      </c>
      <c r="G107" s="13">
        <v>3063</v>
      </c>
      <c r="H107" s="13">
        <v>871</v>
      </c>
      <c r="I107" s="13">
        <v>921</v>
      </c>
      <c r="J107" s="13">
        <v>1792</v>
      </c>
    </row>
    <row r="108" spans="1:10">
      <c r="A108" s="3" t="s">
        <v>908</v>
      </c>
      <c r="B108" s="3" t="s">
        <v>12</v>
      </c>
      <c r="C108" s="13"/>
      <c r="D108" s="13"/>
      <c r="E108" s="13">
        <v>811</v>
      </c>
      <c r="F108" s="13">
        <v>896</v>
      </c>
      <c r="G108" s="13">
        <v>1707</v>
      </c>
      <c r="H108" s="13">
        <v>1132</v>
      </c>
      <c r="I108" s="13">
        <v>1254</v>
      </c>
      <c r="J108" s="13">
        <v>2386</v>
      </c>
    </row>
    <row r="109" spans="1:10">
      <c r="A109" s="3" t="s">
        <v>908</v>
      </c>
      <c r="B109" s="3" t="s">
        <v>9</v>
      </c>
      <c r="C109" s="13">
        <v>705</v>
      </c>
      <c r="D109" s="13">
        <v>782</v>
      </c>
      <c r="E109" s="13">
        <v>503</v>
      </c>
      <c r="F109" s="13">
        <v>578</v>
      </c>
      <c r="G109" s="13">
        <v>2568</v>
      </c>
      <c r="H109" s="13">
        <v>716</v>
      </c>
      <c r="I109" s="13">
        <v>779</v>
      </c>
      <c r="J109" s="13">
        <v>1495</v>
      </c>
    </row>
    <row r="110" spans="1:10">
      <c r="A110" s="3" t="s">
        <v>908</v>
      </c>
      <c r="B110" s="3" t="s">
        <v>5</v>
      </c>
      <c r="C110" s="13">
        <v>438</v>
      </c>
      <c r="D110" s="13">
        <v>460</v>
      </c>
      <c r="E110" s="13">
        <v>316</v>
      </c>
      <c r="F110" s="13">
        <v>339</v>
      </c>
      <c r="G110" s="13">
        <v>1553</v>
      </c>
      <c r="H110" s="13">
        <v>266</v>
      </c>
      <c r="I110" s="13"/>
      <c r="J110" s="13">
        <v>266</v>
      </c>
    </row>
    <row r="111" spans="1:10">
      <c r="A111" s="3" t="s">
        <v>908</v>
      </c>
      <c r="B111" s="3" t="s">
        <v>2</v>
      </c>
      <c r="C111" s="13">
        <v>158</v>
      </c>
      <c r="D111" s="13">
        <v>155</v>
      </c>
      <c r="E111" s="13">
        <v>119</v>
      </c>
      <c r="F111" s="13">
        <v>124</v>
      </c>
      <c r="G111" s="13">
        <v>556</v>
      </c>
      <c r="H111" s="13">
        <v>166</v>
      </c>
      <c r="I111" s="13">
        <v>169</v>
      </c>
      <c r="J111" s="13">
        <v>335</v>
      </c>
    </row>
    <row r="112" spans="1:10">
      <c r="A112" s="3" t="s">
        <v>954</v>
      </c>
      <c r="B112" s="3"/>
      <c r="C112" s="13">
        <v>95736</v>
      </c>
      <c r="D112" s="13">
        <v>107338</v>
      </c>
      <c r="E112" s="13">
        <v>69198</v>
      </c>
      <c r="F112" s="13">
        <v>80144</v>
      </c>
      <c r="G112" s="13">
        <v>352416</v>
      </c>
      <c r="H112" s="13">
        <v>99778</v>
      </c>
      <c r="I112" s="13">
        <v>109811</v>
      </c>
      <c r="J112" s="13">
        <v>209589</v>
      </c>
    </row>
    <row r="113" spans="1:10">
      <c r="A113" s="3" t="s">
        <v>907</v>
      </c>
      <c r="B113" s="3" t="s">
        <v>8</v>
      </c>
      <c r="C113" s="13">
        <v>41282</v>
      </c>
      <c r="D113" s="13">
        <v>49071</v>
      </c>
      <c r="E113" s="13">
        <v>28827</v>
      </c>
      <c r="F113" s="13">
        <v>36607</v>
      </c>
      <c r="G113" s="13">
        <v>155787</v>
      </c>
      <c r="H113" s="13">
        <v>41985</v>
      </c>
      <c r="I113" s="13">
        <v>50429</v>
      </c>
      <c r="J113" s="13">
        <v>92414</v>
      </c>
    </row>
    <row r="114" spans="1:10">
      <c r="A114" s="3" t="s">
        <v>907</v>
      </c>
      <c r="B114" s="3" t="s">
        <v>50</v>
      </c>
      <c r="C114" s="13">
        <v>11480</v>
      </c>
      <c r="D114" s="13">
        <v>13176</v>
      </c>
      <c r="E114" s="13">
        <v>8078</v>
      </c>
      <c r="F114" s="13">
        <v>9778</v>
      </c>
      <c r="G114" s="13">
        <v>42512</v>
      </c>
      <c r="H114" s="13">
        <v>11595</v>
      </c>
      <c r="I114" s="13">
        <v>13523</v>
      </c>
      <c r="J114" s="13">
        <v>25118</v>
      </c>
    </row>
    <row r="115" spans="1:10">
      <c r="A115" s="3" t="s">
        <v>907</v>
      </c>
      <c r="B115" s="3" t="s">
        <v>41</v>
      </c>
      <c r="C115" s="13">
        <v>4139</v>
      </c>
      <c r="D115" s="13">
        <v>4910</v>
      </c>
      <c r="E115" s="13">
        <v>2891</v>
      </c>
      <c r="F115" s="13">
        <v>3665</v>
      </c>
      <c r="G115" s="13">
        <v>15605</v>
      </c>
      <c r="H115" s="13">
        <v>4268</v>
      </c>
      <c r="I115" s="13">
        <v>4961</v>
      </c>
      <c r="J115" s="13">
        <v>9229</v>
      </c>
    </row>
    <row r="116" spans="1:10">
      <c r="A116" s="3" t="s">
        <v>907</v>
      </c>
      <c r="B116" s="3" t="s">
        <v>40</v>
      </c>
      <c r="C116" s="13">
        <v>4076</v>
      </c>
      <c r="D116" s="13">
        <v>4680</v>
      </c>
      <c r="E116" s="13">
        <v>2879</v>
      </c>
      <c r="F116" s="13">
        <v>3476</v>
      </c>
      <c r="G116" s="13">
        <v>15111</v>
      </c>
      <c r="H116" s="13">
        <v>4222</v>
      </c>
      <c r="I116" s="13">
        <v>4678</v>
      </c>
      <c r="J116" s="13">
        <v>8900</v>
      </c>
    </row>
    <row r="117" spans="1:10">
      <c r="A117" s="3" t="s">
        <v>907</v>
      </c>
      <c r="B117" s="3" t="s">
        <v>28</v>
      </c>
      <c r="C117" s="13">
        <v>2665</v>
      </c>
      <c r="D117" s="13">
        <v>3174</v>
      </c>
      <c r="E117" s="13">
        <v>1864</v>
      </c>
      <c r="F117" s="13">
        <v>2376</v>
      </c>
      <c r="G117" s="13">
        <v>10079</v>
      </c>
      <c r="H117" s="13">
        <v>2667</v>
      </c>
      <c r="I117" s="13">
        <v>3248</v>
      </c>
      <c r="J117" s="13">
        <v>5915</v>
      </c>
    </row>
    <row r="118" spans="1:10">
      <c r="A118" s="3" t="s">
        <v>907</v>
      </c>
      <c r="B118" s="3" t="s">
        <v>23</v>
      </c>
      <c r="C118" s="13">
        <v>884</v>
      </c>
      <c r="D118" s="13">
        <v>2418</v>
      </c>
      <c r="E118" s="13">
        <v>1623</v>
      </c>
      <c r="F118" s="13">
        <v>1781</v>
      </c>
      <c r="G118" s="13">
        <v>6706</v>
      </c>
      <c r="H118" s="13">
        <v>2315</v>
      </c>
      <c r="I118" s="13">
        <v>2453</v>
      </c>
      <c r="J118" s="13">
        <v>4768</v>
      </c>
    </row>
    <row r="119" spans="1:10">
      <c r="A119" s="3" t="s">
        <v>907</v>
      </c>
      <c r="B119" s="3" t="s">
        <v>44</v>
      </c>
      <c r="C119" s="13"/>
      <c r="D119" s="13"/>
      <c r="E119" s="13">
        <v>1249</v>
      </c>
      <c r="F119" s="13">
        <v>3569</v>
      </c>
      <c r="G119" s="13">
        <v>4818</v>
      </c>
      <c r="H119" s="13">
        <v>4809</v>
      </c>
      <c r="I119" s="13"/>
      <c r="J119" s="13">
        <v>4809</v>
      </c>
    </row>
    <row r="120" spans="1:10">
      <c r="A120" s="3" t="s">
        <v>907</v>
      </c>
      <c r="B120" s="3" t="s">
        <v>14</v>
      </c>
      <c r="C120" s="13">
        <v>1324</v>
      </c>
      <c r="D120" s="13">
        <v>1619</v>
      </c>
      <c r="E120" s="13">
        <v>913</v>
      </c>
      <c r="F120" s="13">
        <v>1211</v>
      </c>
      <c r="G120" s="13">
        <v>5067</v>
      </c>
      <c r="H120" s="13">
        <v>1336</v>
      </c>
      <c r="I120" s="13">
        <v>1636</v>
      </c>
      <c r="J120" s="13">
        <v>2972</v>
      </c>
    </row>
    <row r="121" spans="1:10">
      <c r="A121" s="3" t="s">
        <v>907</v>
      </c>
      <c r="B121" s="3" t="s">
        <v>16</v>
      </c>
      <c r="C121" s="13">
        <v>1639</v>
      </c>
      <c r="D121" s="13">
        <v>1879</v>
      </c>
      <c r="E121" s="13">
        <v>1153</v>
      </c>
      <c r="F121" s="13">
        <v>1402</v>
      </c>
      <c r="G121" s="13">
        <v>6073</v>
      </c>
      <c r="H121" s="13">
        <v>483</v>
      </c>
      <c r="I121" s="13"/>
      <c r="J121" s="13">
        <v>483</v>
      </c>
    </row>
    <row r="122" spans="1:10">
      <c r="A122" s="3" t="s">
        <v>907</v>
      </c>
      <c r="B122" s="3" t="s">
        <v>11</v>
      </c>
      <c r="C122" s="13">
        <v>982</v>
      </c>
      <c r="D122" s="13">
        <v>1079</v>
      </c>
      <c r="E122" s="13">
        <v>691</v>
      </c>
      <c r="F122" s="13">
        <v>806</v>
      </c>
      <c r="G122" s="13">
        <v>3558</v>
      </c>
      <c r="H122" s="13">
        <v>996</v>
      </c>
      <c r="I122" s="13">
        <v>1088</v>
      </c>
      <c r="J122" s="13">
        <v>2084</v>
      </c>
    </row>
    <row r="123" spans="1:10">
      <c r="A123" s="3" t="s">
        <v>907</v>
      </c>
      <c r="B123" s="3" t="s">
        <v>6</v>
      </c>
      <c r="C123" s="13">
        <v>582</v>
      </c>
      <c r="D123" s="13">
        <v>612</v>
      </c>
      <c r="E123" s="13">
        <v>406</v>
      </c>
      <c r="F123" s="13">
        <v>450</v>
      </c>
      <c r="G123" s="13">
        <v>2050</v>
      </c>
      <c r="H123" s="13">
        <v>589</v>
      </c>
      <c r="I123" s="13">
        <v>615</v>
      </c>
      <c r="J123" s="13">
        <v>1204</v>
      </c>
    </row>
    <row r="124" spans="1:10">
      <c r="A124" s="3" t="s">
        <v>955</v>
      </c>
      <c r="B124" s="3"/>
      <c r="C124" s="13">
        <v>69053</v>
      </c>
      <c r="D124" s="13">
        <v>82618</v>
      </c>
      <c r="E124" s="13">
        <v>50574</v>
      </c>
      <c r="F124" s="13">
        <v>65121</v>
      </c>
      <c r="G124" s="13">
        <v>267366</v>
      </c>
      <c r="H124" s="13">
        <v>75265</v>
      </c>
      <c r="I124" s="13">
        <v>82631</v>
      </c>
      <c r="J124" s="13">
        <v>157896</v>
      </c>
    </row>
    <row r="125" spans="1:10">
      <c r="A125" s="3" t="s">
        <v>922</v>
      </c>
      <c r="B125" s="3"/>
      <c r="C125" s="13">
        <v>822060</v>
      </c>
      <c r="D125" s="13">
        <v>940140</v>
      </c>
      <c r="E125" s="13">
        <v>587002</v>
      </c>
      <c r="F125" s="13">
        <v>706563</v>
      </c>
      <c r="G125" s="13">
        <v>3055765</v>
      </c>
      <c r="H125" s="13">
        <v>855266</v>
      </c>
      <c r="I125" s="13">
        <v>965282</v>
      </c>
      <c r="J125" s="13">
        <v>1820548</v>
      </c>
    </row>
    <row r="129" spans="2:11">
      <c r="C129" s="21" t="s">
        <v>923</v>
      </c>
      <c r="D129" s="21" t="s">
        <v>923</v>
      </c>
      <c r="E129" s="21" t="s">
        <v>923</v>
      </c>
      <c r="F129" s="21" t="s">
        <v>923</v>
      </c>
      <c r="H129" s="21" t="s">
        <v>924</v>
      </c>
      <c r="I129" s="21" t="s">
        <v>924</v>
      </c>
    </row>
    <row r="130" spans="2:11">
      <c r="C130" s="21" t="s">
        <v>925</v>
      </c>
      <c r="D130" s="21" t="s">
        <v>926</v>
      </c>
      <c r="E130" s="21" t="s">
        <v>927</v>
      </c>
      <c r="F130" s="21" t="s">
        <v>928</v>
      </c>
      <c r="H130" s="21" t="s">
        <v>925</v>
      </c>
      <c r="I130" s="21" t="s">
        <v>926</v>
      </c>
    </row>
    <row r="131" spans="2:11">
      <c r="B131" s="23" t="s">
        <v>898</v>
      </c>
      <c r="C131">
        <f>COUNTIFS(C$68:C$123,"&gt;0",$A$68:$A$123,B131)</f>
        <v>18</v>
      </c>
      <c r="D131">
        <f>COUNTIFS(D$68:D$123,"&gt;0",$A$68:$A$123,B131)</f>
        <v>19</v>
      </c>
      <c r="E131">
        <f>COUNTIFS(E$68:E$123,"&gt;0",$A$68:$A$123,B131)</f>
        <v>19</v>
      </c>
      <c r="F131">
        <f>COUNTIFS(F$68:F$123,"&gt;0",$A$68:$A$123,B131)</f>
        <v>20</v>
      </c>
      <c r="H131">
        <f>COUNTIFS(H$68:H$123,"&gt;0",$A$68:$A$123,B131)</f>
        <v>20</v>
      </c>
      <c r="I131">
        <f>COUNTIFS(I$68:I$123,"&gt;0",$A$68:$A$123,B131)</f>
        <v>20</v>
      </c>
      <c r="K131">
        <f>I131-D131</f>
        <v>1</v>
      </c>
    </row>
    <row r="132" spans="2:11">
      <c r="B132" s="23" t="s">
        <v>899</v>
      </c>
      <c r="C132">
        <f t="shared" ref="C132:C134" si="6">COUNTIFS(C$68:C$123,"&gt;0",$A$68:$A$123,B132)</f>
        <v>8</v>
      </c>
      <c r="D132">
        <f>COUNTIFS(D$68:D$123,"&gt;0",$A$68:$A$123,B132)</f>
        <v>8</v>
      </c>
      <c r="E132">
        <f t="shared" ref="E132:E134" si="7">COUNTIFS(E$68:E$123,"&gt;0",$A$68:$A$123,B132)</f>
        <v>8</v>
      </c>
      <c r="F132">
        <f t="shared" ref="F132:F134" si="8">COUNTIFS(F$68:F$123,"&gt;0",$A$68:$A$123,B132)</f>
        <v>8</v>
      </c>
      <c r="H132">
        <f t="shared" ref="H132:H134" si="9">COUNTIFS(H$68:H$123,"&gt;0",$A$68:$A$123,B132)</f>
        <v>8</v>
      </c>
      <c r="I132">
        <f t="shared" ref="I132:I134" si="10">COUNTIFS(I$68:I$123,"&gt;0",$A$68:$A$123,B132)</f>
        <v>8</v>
      </c>
      <c r="K132">
        <f t="shared" ref="K132:K135" si="11">I132-D132</f>
        <v>0</v>
      </c>
    </row>
    <row r="133" spans="2:11">
      <c r="B133" s="23" t="s">
        <v>908</v>
      </c>
      <c r="C133">
        <f t="shared" si="6"/>
        <v>13</v>
      </c>
      <c r="D133">
        <f>COUNTIFS(D$68:D$123,"&gt;0",$A$68:$A$123,B133)</f>
        <v>13</v>
      </c>
      <c r="E133">
        <f t="shared" si="7"/>
        <v>14</v>
      </c>
      <c r="F133">
        <f t="shared" si="8"/>
        <v>14</v>
      </c>
      <c r="H133">
        <f t="shared" si="9"/>
        <v>14</v>
      </c>
      <c r="I133">
        <f t="shared" si="10"/>
        <v>13</v>
      </c>
      <c r="K133">
        <f t="shared" si="11"/>
        <v>0</v>
      </c>
    </row>
    <row r="134" spans="2:11">
      <c r="B134" s="24" t="s">
        <v>907</v>
      </c>
      <c r="C134">
        <f t="shared" si="6"/>
        <v>10</v>
      </c>
      <c r="D134">
        <f>COUNTIFS(D$68:D$123,"&gt;0",$A$68:$A$123,B134)</f>
        <v>10</v>
      </c>
      <c r="E134">
        <f t="shared" si="7"/>
        <v>11</v>
      </c>
      <c r="F134">
        <f t="shared" si="8"/>
        <v>11</v>
      </c>
      <c r="H134">
        <f t="shared" si="9"/>
        <v>11</v>
      </c>
      <c r="I134">
        <f t="shared" si="10"/>
        <v>9</v>
      </c>
      <c r="K134">
        <f t="shared" si="11"/>
        <v>-1</v>
      </c>
    </row>
    <row r="135" spans="2:11">
      <c r="B135" s="22" t="s">
        <v>956</v>
      </c>
      <c r="C135" s="22">
        <f>SUM(C131:C134)</f>
        <v>49</v>
      </c>
      <c r="D135" s="22">
        <f t="shared" ref="D135:I135" si="12">SUM(D131:D134)</f>
        <v>50</v>
      </c>
      <c r="E135" s="22">
        <f t="shared" si="12"/>
        <v>52</v>
      </c>
      <c r="F135" s="22">
        <f t="shared" si="12"/>
        <v>53</v>
      </c>
      <c r="G135" s="20"/>
      <c r="H135" s="22">
        <f t="shared" si="12"/>
        <v>53</v>
      </c>
      <c r="I135" s="22">
        <f t="shared" si="12"/>
        <v>50</v>
      </c>
      <c r="K135">
        <f t="shared" si="11"/>
        <v>0</v>
      </c>
    </row>
    <row r="138" spans="2:11">
      <c r="B138" s="23" t="s">
        <v>898</v>
      </c>
      <c r="C138" s="14">
        <f>B50/C131</f>
        <v>28301.055555555555</v>
      </c>
      <c r="D138" s="14">
        <f t="shared" ref="D138:F138" si="13">C50/D131</f>
        <v>30348.315789473683</v>
      </c>
      <c r="E138" s="14">
        <f t="shared" si="13"/>
        <v>19141.78947368421</v>
      </c>
      <c r="F138" s="14">
        <f t="shared" si="13"/>
        <v>21601.7</v>
      </c>
      <c r="H138" s="14">
        <f>F50/H131</f>
        <v>26500.95</v>
      </c>
      <c r="I138" s="14">
        <f>G50/I131</f>
        <v>29825.1</v>
      </c>
      <c r="K138" s="17"/>
    </row>
    <row r="139" spans="2:11">
      <c r="B139" s="23" t="s">
        <v>899</v>
      </c>
      <c r="C139" s="14">
        <f t="shared" ref="C139:F139" si="14">B51/C132</f>
        <v>18481.5</v>
      </c>
      <c r="D139" s="14">
        <f t="shared" si="14"/>
        <v>21695.75</v>
      </c>
      <c r="E139" s="14">
        <f t="shared" si="14"/>
        <v>12942</v>
      </c>
      <c r="F139" s="14">
        <f t="shared" si="14"/>
        <v>16158</v>
      </c>
      <c r="H139" s="14">
        <f t="shared" ref="H139:I139" si="15">F51/H132</f>
        <v>18775.5</v>
      </c>
      <c r="I139" s="14">
        <f t="shared" si="15"/>
        <v>22042.25</v>
      </c>
      <c r="K139" s="17"/>
    </row>
    <row r="140" spans="2:11">
      <c r="B140" s="23" t="s">
        <v>908</v>
      </c>
      <c r="C140" s="14">
        <f t="shared" ref="C140:F140" si="16">B52/C133</f>
        <v>7364.3076923076924</v>
      </c>
      <c r="D140" s="14">
        <f t="shared" si="16"/>
        <v>8256.7692307692305</v>
      </c>
      <c r="E140" s="14">
        <f t="shared" si="16"/>
        <v>4942.7142857142853</v>
      </c>
      <c r="F140" s="14">
        <f t="shared" si="16"/>
        <v>5724.5714285714284</v>
      </c>
      <c r="H140" s="14">
        <f t="shared" ref="H140:I140" si="17">F52/H133</f>
        <v>7127</v>
      </c>
      <c r="I140" s="14">
        <f t="shared" si="17"/>
        <v>8447</v>
      </c>
      <c r="K140" s="17"/>
    </row>
    <row r="141" spans="2:11">
      <c r="B141" s="24" t="s">
        <v>907</v>
      </c>
      <c r="C141" s="14">
        <f t="shared" ref="C141:F141" si="18">B53/C134</f>
        <v>6905.3</v>
      </c>
      <c r="D141" s="14">
        <f t="shared" si="18"/>
        <v>8261.7999999999993</v>
      </c>
      <c r="E141" s="14">
        <f t="shared" si="18"/>
        <v>4597.636363636364</v>
      </c>
      <c r="F141" s="14">
        <f t="shared" si="18"/>
        <v>5920.090909090909</v>
      </c>
      <c r="H141" s="14">
        <f t="shared" ref="H141:I141" si="19">F53/H134</f>
        <v>6842.272727272727</v>
      </c>
      <c r="I141" s="14">
        <f t="shared" si="19"/>
        <v>9181.2222222222226</v>
      </c>
      <c r="K141" s="17"/>
    </row>
    <row r="142" spans="2:11">
      <c r="B142" s="22" t="s">
        <v>956</v>
      </c>
      <c r="C142" s="14">
        <f t="shared" ref="C142:F142" si="20">B54/C135</f>
        <v>16776.734693877552</v>
      </c>
      <c r="D142" s="14">
        <f t="shared" si="20"/>
        <v>18802.8</v>
      </c>
      <c r="E142" s="14">
        <f t="shared" si="20"/>
        <v>11288.5</v>
      </c>
      <c r="F142" s="14">
        <f t="shared" si="20"/>
        <v>13331.377358490567</v>
      </c>
      <c r="H142" s="14">
        <f t="shared" ref="H142:I142" si="21">F54/H135</f>
        <v>16137.094339622641</v>
      </c>
      <c r="I142" s="14">
        <f t="shared" si="21"/>
        <v>19305.64</v>
      </c>
      <c r="K142" s="17"/>
    </row>
    <row r="143" spans="2:11">
      <c r="C143" s="25"/>
    </row>
    <row r="146" spans="2:9">
      <c r="B146" s="23" t="s">
        <v>898</v>
      </c>
      <c r="D146">
        <f>SUMIFS(D$68:D$123,$A$68:$A$123,$B146,$I$68:$I$123,"&gt;0")</f>
        <v>576618</v>
      </c>
      <c r="I146">
        <f>SUMIFS(I$68:I$123,$A$68:$A$123,$B146,$I$68:$I$123,"&gt;0")</f>
        <v>596502</v>
      </c>
    </row>
    <row r="147" spans="2:9">
      <c r="B147" s="23" t="s">
        <v>899</v>
      </c>
      <c r="D147">
        <f t="shared" ref="D147:D149" si="22">SUMIFS(D$68:D$123,$A$68:$A$123,$B147,$I$68:$I$123,"&gt;0")</f>
        <v>173566</v>
      </c>
      <c r="I147">
        <f t="shared" ref="I147:I149" si="23">SUMIFS(I$68:I$123,$A$68:$A$123,$B147,$I$68:$I$123,"&gt;0")</f>
        <v>176338</v>
      </c>
    </row>
    <row r="148" spans="2:9">
      <c r="B148" s="23" t="s">
        <v>908</v>
      </c>
      <c r="D148">
        <f t="shared" si="22"/>
        <v>106878</v>
      </c>
      <c r="I148">
        <f t="shared" si="23"/>
        <v>109811</v>
      </c>
    </row>
    <row r="149" spans="2:9">
      <c r="B149" s="24" t="s">
        <v>907</v>
      </c>
      <c r="D149">
        <f t="shared" si="22"/>
        <v>80739</v>
      </c>
      <c r="I149">
        <f t="shared" si="23"/>
        <v>82631</v>
      </c>
    </row>
    <row r="150" spans="2:9">
      <c r="B150" s="22" t="s">
        <v>956</v>
      </c>
      <c r="D150">
        <f>SUM(D146:D149)</f>
        <v>937801</v>
      </c>
      <c r="I150">
        <f>SUM(I146:I149)</f>
        <v>965282</v>
      </c>
    </row>
  </sheetData>
  <pageMargins left="0.7" right="0.7" top="0.75" bottom="0.75" header="0.3" footer="0.3"/>
  <pageSetup orientation="portrait" r:id="rId4"/>
  <ignoredErrors>
    <ignoredError sqref="R50:R54" formula="1"/>
  </ignoredErrors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08"/>
  <sheetViews>
    <sheetView topLeftCell="B882" workbookViewId="0">
      <selection activeCell="P2" sqref="P2:P7"/>
    </sheetView>
  </sheetViews>
  <sheetFormatPr defaultRowHeight="12.75"/>
  <cols>
    <col min="1" max="1" width="8.28515625" style="3" bestFit="1" customWidth="1"/>
    <col min="2" max="2" width="10.140625" style="3" bestFit="1" customWidth="1"/>
    <col min="3" max="3" width="10.28515625" style="3" customWidth="1"/>
    <col min="4" max="4" width="9.140625" style="3"/>
    <col min="5" max="5" width="20.42578125" style="3" bestFit="1" customWidth="1"/>
    <col min="6" max="6" width="24.28515625" style="3" bestFit="1" customWidth="1"/>
    <col min="7" max="7" width="9.7109375" style="3" bestFit="1" customWidth="1"/>
    <col min="8" max="8" width="10.140625" style="3" bestFit="1" customWidth="1"/>
    <col min="9" max="9" width="21.140625" style="3" bestFit="1" customWidth="1"/>
    <col min="10" max="13" width="9.140625" style="3"/>
    <col min="14" max="14" width="12.140625" style="3" customWidth="1"/>
    <col min="15" max="15" width="11.85546875" style="3" customWidth="1"/>
    <col min="16" max="16384" width="9.140625" style="3"/>
  </cols>
  <sheetData>
    <row r="1" spans="1:16">
      <c r="A1" s="3" t="s">
        <v>0</v>
      </c>
      <c r="B1" s="3" t="s">
        <v>61</v>
      </c>
      <c r="C1" s="3" t="s">
        <v>133</v>
      </c>
      <c r="D1" s="3" t="s">
        <v>900</v>
      </c>
      <c r="E1" s="3" t="s">
        <v>904</v>
      </c>
      <c r="F1" s="8" t="s">
        <v>905</v>
      </c>
      <c r="G1" s="3" t="s">
        <v>909</v>
      </c>
      <c r="H1" s="10" t="s">
        <v>910</v>
      </c>
      <c r="I1" s="10" t="s">
        <v>920</v>
      </c>
      <c r="N1" s="10" t="s">
        <v>911</v>
      </c>
      <c r="O1" s="10" t="s">
        <v>912</v>
      </c>
      <c r="P1" s="10" t="s">
        <v>913</v>
      </c>
    </row>
    <row r="2" spans="1:16">
      <c r="A2" s="5" t="s">
        <v>23</v>
      </c>
      <c r="B2" s="4">
        <v>43921</v>
      </c>
      <c r="C2" s="6">
        <v>884</v>
      </c>
      <c r="D2" s="3">
        <f>LEN(VolumeByClient[[#This Row],[CLID]])</f>
        <v>7</v>
      </c>
      <c r="E2" s="3" t="str">
        <f>XLOOKUP(VolumeByClient[[#This Row],[CLID]],GeoByClient[MID],GeoByClient[GEOID])</f>
        <v>GEO1004</v>
      </c>
      <c r="F2" s="9" t="str">
        <f>INDEX(GeoByClient[GEOID],MATCH([CLID],GeoByClient[RIGHT],0))</f>
        <v>GEO1004</v>
      </c>
      <c r="G2" s="3" t="str">
        <f>XLOOKUP(VolumeByClient[[#This Row],[Xlookup Region ID]],GEONames[GEOID],GEONames[GEO Name])</f>
        <v>LATAM</v>
      </c>
      <c r="H2" s="7" t="str">
        <f>"Q"&amp;ROUNDUP(MONTH(VolumeByClient[[#This Row],[Date]])/3,0)&amp;" "&amp;YEAR(VolumeByClient[[#This Row],[Date]])</f>
        <v>Q1 2020</v>
      </c>
      <c r="I2" s="7" t="str">
        <f>VLOOKUP(VolumeByClient[[#This Row],[Date]],Quarter[],3)</f>
        <v>Q1 2020</v>
      </c>
      <c r="N2" s="4">
        <v>43831</v>
      </c>
      <c r="O2" s="4">
        <v>43921</v>
      </c>
      <c r="P2" s="10" t="s">
        <v>914</v>
      </c>
    </row>
    <row r="3" spans="1:16">
      <c r="A3" s="4" t="s">
        <v>23</v>
      </c>
      <c r="B3" s="4">
        <v>43951</v>
      </c>
      <c r="C3" s="6">
        <v>886</v>
      </c>
      <c r="D3" s="3">
        <f>LEN(VolumeByClient[[#This Row],[CLID]])</f>
        <v>7</v>
      </c>
      <c r="E3" s="3" t="str">
        <f>XLOOKUP(VolumeByClient[[#This Row],[CLID]],GeoByClient[MID],GeoByClient[GEOID])</f>
        <v>GEO1004</v>
      </c>
      <c r="F3" s="9" t="str">
        <f>INDEX(GeoByClient[GEOID],MATCH([CLID],GeoByClient[RIGHT],0))</f>
        <v>GEO1004</v>
      </c>
      <c r="G3" s="3" t="str">
        <f>XLOOKUP(VolumeByClient[[#This Row],[Xlookup Region ID]],GEONames[GEOID],GEONames[GEO Name])</f>
        <v>LATAM</v>
      </c>
      <c r="H3" s="7" t="str">
        <f>"Q"&amp;ROUNDUP(MONTH(VolumeByClient[[#This Row],[Date]])/3,0)&amp;" "&amp;YEAR(VolumeByClient[[#This Row],[Date]])</f>
        <v>Q2 2020</v>
      </c>
      <c r="I3" s="7" t="str">
        <f>VLOOKUP(VolumeByClient[[#This Row],[Date]],Quarter[],3)</f>
        <v>Q2 2020</v>
      </c>
      <c r="N3" s="4">
        <v>43922</v>
      </c>
      <c r="O3" s="4">
        <v>44012</v>
      </c>
      <c r="P3" s="10" t="s">
        <v>916</v>
      </c>
    </row>
    <row r="4" spans="1:16">
      <c r="A4" s="4" t="s">
        <v>23</v>
      </c>
      <c r="B4" s="4">
        <v>43982</v>
      </c>
      <c r="C4" s="6">
        <v>968</v>
      </c>
      <c r="D4" s="3">
        <f>LEN(VolumeByClient[[#This Row],[CLID]])</f>
        <v>7</v>
      </c>
      <c r="E4" s="3" t="str">
        <f>XLOOKUP(VolumeByClient[[#This Row],[CLID]],GeoByClient[MID],GeoByClient[GEOID])</f>
        <v>GEO1004</v>
      </c>
      <c r="F4" s="9" t="str">
        <f>INDEX(GeoByClient[GEOID],MATCH([CLID],GeoByClient[RIGHT],0))</f>
        <v>GEO1004</v>
      </c>
      <c r="G4" s="3" t="str">
        <f>XLOOKUP(VolumeByClient[[#This Row],[Xlookup Region ID]],GEONames[GEOID],GEONames[GEO Name])</f>
        <v>LATAM</v>
      </c>
      <c r="H4" s="7" t="str">
        <f>"Q"&amp;ROUNDUP(MONTH(VolumeByClient[[#This Row],[Date]])/3,0)&amp;" "&amp;YEAR(VolumeByClient[[#This Row],[Date]])</f>
        <v>Q2 2020</v>
      </c>
      <c r="I4" s="7" t="str">
        <f>VLOOKUP(VolumeByClient[[#This Row],[Date]],Quarter[],3)</f>
        <v>Q2 2020</v>
      </c>
      <c r="N4" s="4">
        <v>44013</v>
      </c>
      <c r="O4" s="4">
        <v>44104</v>
      </c>
      <c r="P4" s="10" t="s">
        <v>917</v>
      </c>
    </row>
    <row r="5" spans="1:16">
      <c r="A5" s="4" t="s">
        <v>23</v>
      </c>
      <c r="B5" s="4">
        <v>44012</v>
      </c>
      <c r="C5" s="6">
        <v>564</v>
      </c>
      <c r="D5" s="3">
        <f>LEN(VolumeByClient[[#This Row],[CLID]])</f>
        <v>7</v>
      </c>
      <c r="E5" s="3" t="str">
        <f>XLOOKUP(VolumeByClient[[#This Row],[CLID]],GeoByClient[MID],GeoByClient[GEOID])</f>
        <v>GEO1004</v>
      </c>
      <c r="F5" s="9" t="str">
        <f>INDEX(GeoByClient[GEOID],MATCH([CLID],GeoByClient[RIGHT],0))</f>
        <v>GEO1004</v>
      </c>
      <c r="G5" s="3" t="str">
        <f>XLOOKUP(VolumeByClient[[#This Row],[Xlookup Region ID]],GEONames[GEOID],GEONames[GEO Name])</f>
        <v>LATAM</v>
      </c>
      <c r="H5" s="7" t="str">
        <f>"Q"&amp;ROUNDUP(MONTH(VolumeByClient[[#This Row],[Date]])/3,0)&amp;" "&amp;YEAR(VolumeByClient[[#This Row],[Date]])</f>
        <v>Q2 2020</v>
      </c>
      <c r="I5" s="7" t="str">
        <f>VLOOKUP(VolumeByClient[[#This Row],[Date]],Quarter[],3)</f>
        <v>Q2 2020</v>
      </c>
      <c r="N5" s="4">
        <v>44105</v>
      </c>
      <c r="O5" s="4">
        <v>44196</v>
      </c>
      <c r="P5" s="10" t="s">
        <v>919</v>
      </c>
    </row>
    <row r="6" spans="1:16">
      <c r="A6" s="4" t="s">
        <v>23</v>
      </c>
      <c r="B6" s="4">
        <v>44043</v>
      </c>
      <c r="C6" s="6">
        <v>648</v>
      </c>
      <c r="D6" s="3">
        <f>LEN(VolumeByClient[[#This Row],[CLID]])</f>
        <v>7</v>
      </c>
      <c r="E6" s="3" t="str">
        <f>XLOOKUP(VolumeByClient[[#This Row],[CLID]],GeoByClient[MID],GeoByClient[GEOID])</f>
        <v>GEO1004</v>
      </c>
      <c r="F6" s="9" t="str">
        <f>INDEX(GeoByClient[GEOID],MATCH([CLID],GeoByClient[RIGHT],0))</f>
        <v>GEO1004</v>
      </c>
      <c r="G6" s="3" t="str">
        <f>XLOOKUP(VolumeByClient[[#This Row],[Xlookup Region ID]],GEONames[GEOID],GEONames[GEO Name])</f>
        <v>LATAM</v>
      </c>
      <c r="H6" s="7" t="str">
        <f>"Q"&amp;ROUNDUP(MONTH(VolumeByClient[[#This Row],[Date]])/3,0)&amp;" "&amp;YEAR(VolumeByClient[[#This Row],[Date]])</f>
        <v>Q3 2020</v>
      </c>
      <c r="I6" s="7" t="str">
        <f>VLOOKUP(VolumeByClient[[#This Row],[Date]],Quarter[],3)</f>
        <v>Q3 2020</v>
      </c>
      <c r="N6" s="4">
        <v>44197</v>
      </c>
      <c r="O6" s="4">
        <v>44286</v>
      </c>
      <c r="P6" s="10" t="s">
        <v>918</v>
      </c>
    </row>
    <row r="7" spans="1:16">
      <c r="A7" s="4" t="s">
        <v>23</v>
      </c>
      <c r="B7" s="4">
        <v>44074</v>
      </c>
      <c r="C7" s="6">
        <v>406</v>
      </c>
      <c r="D7" s="3">
        <f>LEN(VolumeByClient[[#This Row],[CLID]])</f>
        <v>7</v>
      </c>
      <c r="E7" s="3" t="str">
        <f>XLOOKUP(VolumeByClient[[#This Row],[CLID]],GeoByClient[MID],GeoByClient[GEOID])</f>
        <v>GEO1004</v>
      </c>
      <c r="F7" s="9" t="str">
        <f>INDEX(GeoByClient[GEOID],MATCH([CLID],GeoByClient[RIGHT],0))</f>
        <v>GEO1004</v>
      </c>
      <c r="G7" s="3" t="str">
        <f>XLOOKUP(VolumeByClient[[#This Row],[Xlookup Region ID]],GEONames[GEOID],GEONames[GEO Name])</f>
        <v>LATAM</v>
      </c>
      <c r="H7" s="7" t="str">
        <f>"Q"&amp;ROUNDUP(MONTH(VolumeByClient[[#This Row],[Date]])/3,0)&amp;" "&amp;YEAR(VolumeByClient[[#This Row],[Date]])</f>
        <v>Q3 2020</v>
      </c>
      <c r="I7" s="7" t="str">
        <f>VLOOKUP(VolumeByClient[[#This Row],[Date]],Quarter[],3)</f>
        <v>Q3 2020</v>
      </c>
      <c r="N7" s="4">
        <v>44287</v>
      </c>
      <c r="O7" s="4">
        <v>44377</v>
      </c>
      <c r="P7" s="10" t="s">
        <v>915</v>
      </c>
    </row>
    <row r="8" spans="1:16">
      <c r="A8" s="4" t="s">
        <v>23</v>
      </c>
      <c r="B8" s="4">
        <v>44104</v>
      </c>
      <c r="C8" s="6">
        <v>569</v>
      </c>
      <c r="D8" s="3">
        <f>LEN(VolumeByClient[[#This Row],[CLID]])</f>
        <v>7</v>
      </c>
      <c r="E8" s="3" t="str">
        <f>XLOOKUP(VolumeByClient[[#This Row],[CLID]],GeoByClient[MID],GeoByClient[GEOID])</f>
        <v>GEO1004</v>
      </c>
      <c r="F8" s="9" t="str">
        <f>INDEX(GeoByClient[GEOID],MATCH([CLID],GeoByClient[RIGHT],0))</f>
        <v>GEO1004</v>
      </c>
      <c r="G8" s="3" t="str">
        <f>XLOOKUP(VolumeByClient[[#This Row],[Xlookup Region ID]],GEONames[GEOID],GEONames[GEO Name])</f>
        <v>LATAM</v>
      </c>
      <c r="H8" s="7" t="str">
        <f>"Q"&amp;ROUNDUP(MONTH(VolumeByClient[[#This Row],[Date]])/3,0)&amp;" "&amp;YEAR(VolumeByClient[[#This Row],[Date]])</f>
        <v>Q3 2020</v>
      </c>
      <c r="I8" s="7" t="str">
        <f>VLOOKUP(VolumeByClient[[#This Row],[Date]],Quarter[],3)</f>
        <v>Q3 2020</v>
      </c>
      <c r="P8" s="10"/>
    </row>
    <row r="9" spans="1:16">
      <c r="A9" s="4" t="s">
        <v>23</v>
      </c>
      <c r="B9" s="4">
        <v>44135</v>
      </c>
      <c r="C9" s="6">
        <v>487</v>
      </c>
      <c r="D9" s="3">
        <f>LEN(VolumeByClient[[#This Row],[CLID]])</f>
        <v>7</v>
      </c>
      <c r="E9" s="3" t="str">
        <f>XLOOKUP(VolumeByClient[[#This Row],[CLID]],GeoByClient[MID],GeoByClient[GEOID])</f>
        <v>GEO1004</v>
      </c>
      <c r="F9" s="9" t="str">
        <f>INDEX(GeoByClient[GEOID],MATCH([CLID],GeoByClient[RIGHT],0))</f>
        <v>GEO1004</v>
      </c>
      <c r="G9" s="3" t="str">
        <f>XLOOKUP(VolumeByClient[[#This Row],[Xlookup Region ID]],GEONames[GEOID],GEONames[GEO Name])</f>
        <v>LATAM</v>
      </c>
      <c r="H9" s="7" t="str">
        <f>"Q"&amp;ROUNDUP(MONTH(VolumeByClient[[#This Row],[Date]])/3,0)&amp;" "&amp;YEAR(VolumeByClient[[#This Row],[Date]])</f>
        <v>Q4 2020</v>
      </c>
      <c r="I9" s="7" t="str">
        <f>VLOOKUP(VolumeByClient[[#This Row],[Date]],Quarter[],3)</f>
        <v>Q4 2020</v>
      </c>
    </row>
    <row r="10" spans="1:16">
      <c r="A10" s="4" t="s">
        <v>23</v>
      </c>
      <c r="B10" s="4">
        <v>44165</v>
      </c>
      <c r="C10" s="6">
        <v>729</v>
      </c>
      <c r="D10" s="3">
        <f>LEN(VolumeByClient[[#This Row],[CLID]])</f>
        <v>7</v>
      </c>
      <c r="E10" s="3" t="str">
        <f>XLOOKUP(VolumeByClient[[#This Row],[CLID]],GeoByClient[MID],GeoByClient[GEOID])</f>
        <v>GEO1004</v>
      </c>
      <c r="F10" s="9" t="str">
        <f>INDEX(GeoByClient[GEOID],MATCH([CLID],GeoByClient[RIGHT],0))</f>
        <v>GEO1004</v>
      </c>
      <c r="G10" s="3" t="str">
        <f>XLOOKUP(VolumeByClient[[#This Row],[Xlookup Region ID]],GEONames[GEOID],GEONames[GEO Name])</f>
        <v>LATAM</v>
      </c>
      <c r="H10" s="7" t="str">
        <f>"Q"&amp;ROUNDUP(MONTH(VolumeByClient[[#This Row],[Date]])/3,0)&amp;" "&amp;YEAR(VolumeByClient[[#This Row],[Date]])</f>
        <v>Q4 2020</v>
      </c>
      <c r="I10" s="7" t="str">
        <f>VLOOKUP(VolumeByClient[[#This Row],[Date]],Quarter[],3)</f>
        <v>Q4 2020</v>
      </c>
    </row>
    <row r="11" spans="1:16">
      <c r="A11" s="4" t="s">
        <v>23</v>
      </c>
      <c r="B11" s="4">
        <v>44196</v>
      </c>
      <c r="C11" s="6">
        <v>565</v>
      </c>
      <c r="D11" s="3">
        <f>LEN(VolumeByClient[[#This Row],[CLID]])</f>
        <v>7</v>
      </c>
      <c r="E11" s="3" t="str">
        <f>XLOOKUP(VolumeByClient[[#This Row],[CLID]],GeoByClient[MID],GeoByClient[GEOID])</f>
        <v>GEO1004</v>
      </c>
      <c r="F11" s="9" t="str">
        <f>INDEX(GeoByClient[GEOID],MATCH([CLID],GeoByClient[RIGHT],0))</f>
        <v>GEO1004</v>
      </c>
      <c r="G11" s="3" t="str">
        <f>XLOOKUP(VolumeByClient[[#This Row],[Xlookup Region ID]],GEONames[GEOID],GEONames[GEO Name])</f>
        <v>LATAM</v>
      </c>
      <c r="H11" s="7" t="str">
        <f>"Q"&amp;ROUNDUP(MONTH(VolumeByClient[[#This Row],[Date]])/3,0)&amp;" "&amp;YEAR(VolumeByClient[[#This Row],[Date]])</f>
        <v>Q4 2020</v>
      </c>
      <c r="I11" s="7" t="str">
        <f>VLOOKUP(VolumeByClient[[#This Row],[Date]],Quarter[],3)</f>
        <v>Q4 2020</v>
      </c>
    </row>
    <row r="12" spans="1:16">
      <c r="A12" s="4" t="s">
        <v>23</v>
      </c>
      <c r="B12" s="4">
        <v>44377</v>
      </c>
      <c r="C12" s="6">
        <v>561</v>
      </c>
      <c r="D12" s="3">
        <f>LEN(VolumeByClient[[#This Row],[CLID]])</f>
        <v>7</v>
      </c>
      <c r="E12" s="3" t="str">
        <f>XLOOKUP(VolumeByClient[[#This Row],[CLID]],GeoByClient[MID],GeoByClient[GEOID])</f>
        <v>GEO1004</v>
      </c>
      <c r="F12" s="9" t="str">
        <f>INDEX(GeoByClient[GEOID],MATCH([CLID],GeoByClient[RIGHT],0))</f>
        <v>GEO1004</v>
      </c>
      <c r="G12" s="3" t="str">
        <f>XLOOKUP(VolumeByClient[[#This Row],[Xlookup Region ID]],GEONames[GEOID],GEONames[GEO Name])</f>
        <v>LATAM</v>
      </c>
      <c r="H12" s="7" t="str">
        <f>"Q"&amp;ROUNDUP(MONTH(VolumeByClient[[#This Row],[Date]])/3,0)&amp;" "&amp;YEAR(VolumeByClient[[#This Row],[Date]])</f>
        <v>Q2 2021</v>
      </c>
      <c r="I12" s="7" t="str">
        <f>VLOOKUP(VolumeByClient[[#This Row],[Date]],Quarter[],3)</f>
        <v>Q2 2021</v>
      </c>
    </row>
    <row r="13" spans="1:16">
      <c r="A13" s="4" t="s">
        <v>23</v>
      </c>
      <c r="B13" s="4">
        <v>44347</v>
      </c>
      <c r="C13" s="6">
        <v>1014</v>
      </c>
      <c r="D13" s="3">
        <f>LEN(VolumeByClient[[#This Row],[CLID]])</f>
        <v>7</v>
      </c>
      <c r="E13" s="3" t="str">
        <f>XLOOKUP(VolumeByClient[[#This Row],[CLID]],GeoByClient[MID],GeoByClient[GEOID])</f>
        <v>GEO1004</v>
      </c>
      <c r="F13" s="9" t="str">
        <f>INDEX(GeoByClient[GEOID],MATCH([CLID],GeoByClient[RIGHT],0))</f>
        <v>GEO1004</v>
      </c>
      <c r="G13" s="3" t="str">
        <f>XLOOKUP(VolumeByClient[[#This Row],[Xlookup Region ID]],GEONames[GEOID],GEONames[GEO Name])</f>
        <v>LATAM</v>
      </c>
      <c r="H13" s="7" t="str">
        <f>"Q"&amp;ROUNDUP(MONTH(VolumeByClient[[#This Row],[Date]])/3,0)&amp;" "&amp;YEAR(VolumeByClient[[#This Row],[Date]])</f>
        <v>Q2 2021</v>
      </c>
      <c r="I13" s="7" t="str">
        <f>VLOOKUP(VolumeByClient[[#This Row],[Date]],Quarter[],3)</f>
        <v>Q2 2021</v>
      </c>
    </row>
    <row r="14" spans="1:16">
      <c r="A14" s="4" t="s">
        <v>23</v>
      </c>
      <c r="B14" s="4">
        <v>44316</v>
      </c>
      <c r="C14" s="6">
        <v>878</v>
      </c>
      <c r="D14" s="3">
        <f>LEN(VolumeByClient[[#This Row],[CLID]])</f>
        <v>7</v>
      </c>
      <c r="E14" s="3" t="str">
        <f>XLOOKUP(VolumeByClient[[#This Row],[CLID]],GeoByClient[MID],GeoByClient[GEOID])</f>
        <v>GEO1004</v>
      </c>
      <c r="F14" s="9" t="str">
        <f>INDEX(GeoByClient[GEOID],MATCH([CLID],GeoByClient[RIGHT],0))</f>
        <v>GEO1004</v>
      </c>
      <c r="G14" s="3" t="str">
        <f>XLOOKUP(VolumeByClient[[#This Row],[Xlookup Region ID]],GEONames[GEOID],GEONames[GEO Name])</f>
        <v>LATAM</v>
      </c>
      <c r="H14" s="7" t="str">
        <f>"Q"&amp;ROUNDUP(MONTH(VolumeByClient[[#This Row],[Date]])/3,0)&amp;" "&amp;YEAR(VolumeByClient[[#This Row],[Date]])</f>
        <v>Q2 2021</v>
      </c>
      <c r="I14" s="7" t="str">
        <f>VLOOKUP(VolumeByClient[[#This Row],[Date]],Quarter[],3)</f>
        <v>Q2 2021</v>
      </c>
    </row>
    <row r="15" spans="1:16">
      <c r="A15" s="4" t="s">
        <v>23</v>
      </c>
      <c r="B15" s="4">
        <v>44286</v>
      </c>
      <c r="C15" s="6">
        <v>922</v>
      </c>
      <c r="D15" s="3">
        <f>LEN(VolumeByClient[[#This Row],[CLID]])</f>
        <v>7</v>
      </c>
      <c r="E15" s="3" t="str">
        <f>XLOOKUP(VolumeByClient[[#This Row],[CLID]],GeoByClient[MID],GeoByClient[GEOID])</f>
        <v>GEO1004</v>
      </c>
      <c r="F15" s="9" t="str">
        <f>INDEX(GeoByClient[GEOID],MATCH([CLID],GeoByClient[RIGHT],0))</f>
        <v>GEO1004</v>
      </c>
      <c r="G15" s="3" t="str">
        <f>XLOOKUP(VolumeByClient[[#This Row],[Xlookup Region ID]],GEONames[GEOID],GEONames[GEO Name])</f>
        <v>LATAM</v>
      </c>
      <c r="H15" s="7" t="str">
        <f>"Q"&amp;ROUNDUP(MONTH(VolumeByClient[[#This Row],[Date]])/3,0)&amp;" "&amp;YEAR(VolumeByClient[[#This Row],[Date]])</f>
        <v>Q1 2021</v>
      </c>
      <c r="I15" s="7" t="str">
        <f>VLOOKUP(VolumeByClient[[#This Row],[Date]],Quarter[],3)</f>
        <v>Q1 2021</v>
      </c>
    </row>
    <row r="16" spans="1:16">
      <c r="A16" s="4" t="s">
        <v>23</v>
      </c>
      <c r="B16" s="4">
        <v>44255</v>
      </c>
      <c r="C16" s="6">
        <v>668</v>
      </c>
      <c r="D16" s="3">
        <f>LEN(VolumeByClient[[#This Row],[CLID]])</f>
        <v>7</v>
      </c>
      <c r="E16" s="3" t="str">
        <f>XLOOKUP(VolumeByClient[[#This Row],[CLID]],GeoByClient[MID],GeoByClient[GEOID])</f>
        <v>GEO1004</v>
      </c>
      <c r="F16" s="9" t="str">
        <f>INDEX(GeoByClient[GEOID],MATCH([CLID],GeoByClient[RIGHT],0))</f>
        <v>GEO1004</v>
      </c>
      <c r="G16" s="3" t="str">
        <f>XLOOKUP(VolumeByClient[[#This Row],[Xlookup Region ID]],GEONames[GEOID],GEONames[GEO Name])</f>
        <v>LATAM</v>
      </c>
      <c r="H16" s="7" t="str">
        <f>"Q"&amp;ROUNDUP(MONTH(VolumeByClient[[#This Row],[Date]])/3,0)&amp;" "&amp;YEAR(VolumeByClient[[#This Row],[Date]])</f>
        <v>Q1 2021</v>
      </c>
      <c r="I16" s="7" t="str">
        <f>VLOOKUP(VolumeByClient[[#This Row],[Date]],Quarter[],3)</f>
        <v>Q1 2021</v>
      </c>
    </row>
    <row r="17" spans="1:9">
      <c r="A17" s="4" t="s">
        <v>23</v>
      </c>
      <c r="B17" s="4">
        <v>44227</v>
      </c>
      <c r="C17" s="6">
        <v>725</v>
      </c>
      <c r="D17" s="3">
        <f>LEN(VolumeByClient[[#This Row],[CLID]])</f>
        <v>7</v>
      </c>
      <c r="E17" s="3" t="str">
        <f>XLOOKUP(VolumeByClient[[#This Row],[CLID]],GeoByClient[MID],GeoByClient[GEOID])</f>
        <v>GEO1004</v>
      </c>
      <c r="F17" s="9" t="str">
        <f>INDEX(GeoByClient[GEOID],MATCH([CLID],GeoByClient[RIGHT],0))</f>
        <v>GEO1004</v>
      </c>
      <c r="G17" s="3" t="str">
        <f>XLOOKUP(VolumeByClient[[#This Row],[Xlookup Region ID]],GEONames[GEOID],GEONames[GEO Name])</f>
        <v>LATAM</v>
      </c>
      <c r="H17" s="7" t="str">
        <f>"Q"&amp;ROUNDUP(MONTH(VolumeByClient[[#This Row],[Date]])/3,0)&amp;" "&amp;YEAR(VolumeByClient[[#This Row],[Date]])</f>
        <v>Q1 2021</v>
      </c>
      <c r="I17" s="7" t="str">
        <f>VLOOKUP(VolumeByClient[[#This Row],[Date]],Quarter[],3)</f>
        <v>Q1 2021</v>
      </c>
    </row>
    <row r="18" spans="1:9">
      <c r="A18" s="4" t="s">
        <v>33</v>
      </c>
      <c r="B18" s="4">
        <v>43861</v>
      </c>
      <c r="C18" s="6">
        <v>1194</v>
      </c>
      <c r="D18" s="3">
        <f>LEN(VolumeByClient[[#This Row],[CLID]])</f>
        <v>7</v>
      </c>
      <c r="E18" s="3" t="str">
        <f>XLOOKUP(VolumeByClient[[#This Row],[CLID]],GeoByClient[MID],GeoByClient[GEOID])</f>
        <v>GEO1001</v>
      </c>
      <c r="F18" s="9" t="str">
        <f>INDEX(GeoByClient[GEOID],MATCH([CLID],GeoByClient[RIGHT],0))</f>
        <v>GEO1001</v>
      </c>
      <c r="G18" s="3" t="str">
        <f>XLOOKUP(VolumeByClient[[#This Row],[Xlookup Region ID]],GEONames[GEOID],GEONames[GEO Name])</f>
        <v>NAM</v>
      </c>
      <c r="H18" s="7" t="str">
        <f>"Q"&amp;ROUNDUP(MONTH(VolumeByClient[[#This Row],[Date]])/3,0)&amp;" "&amp;YEAR(VolumeByClient[[#This Row],[Date]])</f>
        <v>Q1 2020</v>
      </c>
      <c r="I18" s="7" t="str">
        <f>VLOOKUP(VolumeByClient[[#This Row],[Date]],Quarter[],3)</f>
        <v>Q1 2020</v>
      </c>
    </row>
    <row r="19" spans="1:9">
      <c r="A19" s="4" t="s">
        <v>33</v>
      </c>
      <c r="B19" s="4">
        <v>43890</v>
      </c>
      <c r="C19" s="6">
        <v>942</v>
      </c>
      <c r="D19" s="3">
        <f>LEN(VolumeByClient[[#This Row],[CLID]])</f>
        <v>7</v>
      </c>
      <c r="E19" s="3" t="str">
        <f>XLOOKUP(VolumeByClient[[#This Row],[CLID]],GeoByClient[MID],GeoByClient[GEOID])</f>
        <v>GEO1001</v>
      </c>
      <c r="F19" s="9" t="str">
        <f>INDEX(GeoByClient[GEOID],MATCH([CLID],GeoByClient[RIGHT],0))</f>
        <v>GEO1001</v>
      </c>
      <c r="G19" s="3" t="str">
        <f>XLOOKUP(VolumeByClient[[#This Row],[Xlookup Region ID]],GEONames[GEOID],GEONames[GEO Name])</f>
        <v>NAM</v>
      </c>
      <c r="H19" s="7" t="str">
        <f>"Q"&amp;ROUNDUP(MONTH(VolumeByClient[[#This Row],[Date]])/3,0)&amp;" "&amp;YEAR(VolumeByClient[[#This Row],[Date]])</f>
        <v>Q1 2020</v>
      </c>
      <c r="I19" s="7" t="str">
        <f>VLOOKUP(VolumeByClient[[#This Row],[Date]],Quarter[],3)</f>
        <v>Q1 2020</v>
      </c>
    </row>
    <row r="20" spans="1:9">
      <c r="A20" s="4" t="s">
        <v>33</v>
      </c>
      <c r="B20" s="4">
        <v>43921</v>
      </c>
      <c r="C20" s="6">
        <v>1448</v>
      </c>
      <c r="D20" s="3">
        <f>LEN(VolumeByClient[[#This Row],[CLID]])</f>
        <v>7</v>
      </c>
      <c r="E20" s="3" t="str">
        <f>XLOOKUP(VolumeByClient[[#This Row],[CLID]],GeoByClient[MID],GeoByClient[GEOID])</f>
        <v>GEO1001</v>
      </c>
      <c r="F20" s="9" t="str">
        <f>INDEX(GeoByClient[GEOID],MATCH([CLID],GeoByClient[RIGHT],0))</f>
        <v>GEO1001</v>
      </c>
      <c r="G20" s="3" t="str">
        <f>XLOOKUP(VolumeByClient[[#This Row],[Xlookup Region ID]],GEONames[GEOID],GEONames[GEO Name])</f>
        <v>NAM</v>
      </c>
      <c r="H20" s="7" t="str">
        <f>"Q"&amp;ROUNDUP(MONTH(VolumeByClient[[#This Row],[Date]])/3,0)&amp;" "&amp;YEAR(VolumeByClient[[#This Row],[Date]])</f>
        <v>Q1 2020</v>
      </c>
      <c r="I20" s="7" t="str">
        <f>VLOOKUP(VolumeByClient[[#This Row],[Date]],Quarter[],3)</f>
        <v>Q1 2020</v>
      </c>
    </row>
    <row r="21" spans="1:9">
      <c r="A21" s="4" t="s">
        <v>33</v>
      </c>
      <c r="B21" s="4">
        <v>43951</v>
      </c>
      <c r="C21" s="6">
        <v>1323</v>
      </c>
      <c r="D21" s="3">
        <f>LEN(VolumeByClient[[#This Row],[CLID]])</f>
        <v>7</v>
      </c>
      <c r="E21" s="3" t="str">
        <f>XLOOKUP(VolumeByClient[[#This Row],[CLID]],GeoByClient[MID],GeoByClient[GEOID])</f>
        <v>GEO1001</v>
      </c>
      <c r="F21" s="9" t="str">
        <f>INDEX(GeoByClient[GEOID],MATCH([CLID],GeoByClient[RIGHT],0))</f>
        <v>GEO1001</v>
      </c>
      <c r="G21" s="3" t="str">
        <f>XLOOKUP(VolumeByClient[[#This Row],[Xlookup Region ID]],GEONames[GEOID],GEONames[GEO Name])</f>
        <v>NAM</v>
      </c>
      <c r="H21" s="7" t="str">
        <f>"Q"&amp;ROUNDUP(MONTH(VolumeByClient[[#This Row],[Date]])/3,0)&amp;" "&amp;YEAR(VolumeByClient[[#This Row],[Date]])</f>
        <v>Q2 2020</v>
      </c>
      <c r="I21" s="7" t="str">
        <f>VLOOKUP(VolumeByClient[[#This Row],[Date]],Quarter[],3)</f>
        <v>Q2 2020</v>
      </c>
    </row>
    <row r="22" spans="1:9">
      <c r="A22" s="4" t="s">
        <v>33</v>
      </c>
      <c r="B22" s="4">
        <v>43982</v>
      </c>
      <c r="C22" s="6">
        <v>1573</v>
      </c>
      <c r="D22" s="3">
        <f>LEN(VolumeByClient[[#This Row],[CLID]])</f>
        <v>7</v>
      </c>
      <c r="E22" s="3" t="str">
        <f>XLOOKUP(VolumeByClient[[#This Row],[CLID]],GeoByClient[MID],GeoByClient[GEOID])</f>
        <v>GEO1001</v>
      </c>
      <c r="F22" s="9" t="str">
        <f>INDEX(GeoByClient[GEOID],MATCH([CLID],GeoByClient[RIGHT],0))</f>
        <v>GEO1001</v>
      </c>
      <c r="G22" s="3" t="str">
        <f>XLOOKUP(VolumeByClient[[#This Row],[Xlookup Region ID]],GEONames[GEOID],GEONames[GEO Name])</f>
        <v>NAM</v>
      </c>
      <c r="H22" s="7" t="str">
        <f>"Q"&amp;ROUNDUP(MONTH(VolumeByClient[[#This Row],[Date]])/3,0)&amp;" "&amp;YEAR(VolumeByClient[[#This Row],[Date]])</f>
        <v>Q2 2020</v>
      </c>
      <c r="I22" s="7" t="str">
        <f>VLOOKUP(VolumeByClient[[#This Row],[Date]],Quarter[],3)</f>
        <v>Q2 2020</v>
      </c>
    </row>
    <row r="23" spans="1:9">
      <c r="A23" s="4" t="s">
        <v>33</v>
      </c>
      <c r="B23" s="4">
        <v>44012</v>
      </c>
      <c r="C23" s="6">
        <v>820</v>
      </c>
      <c r="D23" s="3">
        <f>LEN(VolumeByClient[[#This Row],[CLID]])</f>
        <v>7</v>
      </c>
      <c r="E23" s="3" t="str">
        <f>XLOOKUP(VolumeByClient[[#This Row],[CLID]],GeoByClient[MID],GeoByClient[GEOID])</f>
        <v>GEO1001</v>
      </c>
      <c r="F23" s="9" t="str">
        <f>INDEX(GeoByClient[GEOID],MATCH([CLID],GeoByClient[RIGHT],0))</f>
        <v>GEO1001</v>
      </c>
      <c r="G23" s="3" t="str">
        <f>XLOOKUP(VolumeByClient[[#This Row],[Xlookup Region ID]],GEONames[GEOID],GEONames[GEO Name])</f>
        <v>NAM</v>
      </c>
      <c r="H23" s="7" t="str">
        <f>"Q"&amp;ROUNDUP(MONTH(VolumeByClient[[#This Row],[Date]])/3,0)&amp;" "&amp;YEAR(VolumeByClient[[#This Row],[Date]])</f>
        <v>Q2 2020</v>
      </c>
      <c r="I23" s="7" t="str">
        <f>VLOOKUP(VolumeByClient[[#This Row],[Date]],Quarter[],3)</f>
        <v>Q2 2020</v>
      </c>
    </row>
    <row r="24" spans="1:9">
      <c r="A24" s="4" t="s">
        <v>33</v>
      </c>
      <c r="B24" s="4">
        <v>44043</v>
      </c>
      <c r="C24" s="6">
        <v>1069</v>
      </c>
      <c r="D24" s="3">
        <f>LEN(VolumeByClient[[#This Row],[CLID]])</f>
        <v>7</v>
      </c>
      <c r="E24" s="3" t="str">
        <f>XLOOKUP(VolumeByClient[[#This Row],[CLID]],GeoByClient[MID],GeoByClient[GEOID])</f>
        <v>GEO1001</v>
      </c>
      <c r="F24" s="9" t="str">
        <f>INDEX(GeoByClient[GEOID],MATCH([CLID],GeoByClient[RIGHT],0))</f>
        <v>GEO1001</v>
      </c>
      <c r="G24" s="3" t="str">
        <f>XLOOKUP(VolumeByClient[[#This Row],[Xlookup Region ID]],GEONames[GEOID],GEONames[GEO Name])</f>
        <v>NAM</v>
      </c>
      <c r="H24" s="7" t="str">
        <f>"Q"&amp;ROUNDUP(MONTH(VolumeByClient[[#This Row],[Date]])/3,0)&amp;" "&amp;YEAR(VolumeByClient[[#This Row],[Date]])</f>
        <v>Q3 2020</v>
      </c>
      <c r="I24" s="7" t="str">
        <f>VLOOKUP(VolumeByClient[[#This Row],[Date]],Quarter[],3)</f>
        <v>Q3 2020</v>
      </c>
    </row>
    <row r="25" spans="1:9">
      <c r="A25" s="4" t="s">
        <v>33</v>
      </c>
      <c r="B25" s="4">
        <v>44074</v>
      </c>
      <c r="C25" s="6">
        <v>571</v>
      </c>
      <c r="D25" s="3">
        <f>LEN(VolumeByClient[[#This Row],[CLID]])</f>
        <v>7</v>
      </c>
      <c r="E25" s="3" t="str">
        <f>XLOOKUP(VolumeByClient[[#This Row],[CLID]],GeoByClient[MID],GeoByClient[GEOID])</f>
        <v>GEO1001</v>
      </c>
      <c r="F25" s="9" t="str">
        <f>INDEX(GeoByClient[GEOID],MATCH([CLID],GeoByClient[RIGHT],0))</f>
        <v>GEO1001</v>
      </c>
      <c r="G25" s="3" t="str">
        <f>XLOOKUP(VolumeByClient[[#This Row],[Xlookup Region ID]],GEONames[GEOID],GEONames[GEO Name])</f>
        <v>NAM</v>
      </c>
      <c r="H25" s="7" t="str">
        <f>"Q"&amp;ROUNDUP(MONTH(VolumeByClient[[#This Row],[Date]])/3,0)&amp;" "&amp;YEAR(VolumeByClient[[#This Row],[Date]])</f>
        <v>Q3 2020</v>
      </c>
      <c r="I25" s="7" t="str">
        <f>VLOOKUP(VolumeByClient[[#This Row],[Date]],Quarter[],3)</f>
        <v>Q3 2020</v>
      </c>
    </row>
    <row r="26" spans="1:9">
      <c r="A26" s="4" t="s">
        <v>33</v>
      </c>
      <c r="B26" s="4">
        <v>44104</v>
      </c>
      <c r="C26" s="6">
        <v>947</v>
      </c>
      <c r="D26" s="3">
        <f>LEN(VolumeByClient[[#This Row],[CLID]])</f>
        <v>7</v>
      </c>
      <c r="E26" s="3" t="str">
        <f>XLOOKUP(VolumeByClient[[#This Row],[CLID]],GeoByClient[MID],GeoByClient[GEOID])</f>
        <v>GEO1001</v>
      </c>
      <c r="F26" s="9" t="str">
        <f>INDEX(GeoByClient[GEOID],MATCH([CLID],GeoByClient[RIGHT],0))</f>
        <v>GEO1001</v>
      </c>
      <c r="G26" s="3" t="str">
        <f>XLOOKUP(VolumeByClient[[#This Row],[Xlookup Region ID]],GEONames[GEOID],GEONames[GEO Name])</f>
        <v>NAM</v>
      </c>
      <c r="H26" s="7" t="str">
        <f>"Q"&amp;ROUNDUP(MONTH(VolumeByClient[[#This Row],[Date]])/3,0)&amp;" "&amp;YEAR(VolumeByClient[[#This Row],[Date]])</f>
        <v>Q3 2020</v>
      </c>
      <c r="I26" s="7" t="str">
        <f>VLOOKUP(VolumeByClient[[#This Row],[Date]],Quarter[],3)</f>
        <v>Q3 2020</v>
      </c>
    </row>
    <row r="27" spans="1:9">
      <c r="A27" s="4" t="s">
        <v>33</v>
      </c>
      <c r="B27" s="4">
        <v>44135</v>
      </c>
      <c r="C27" s="6">
        <v>694</v>
      </c>
      <c r="D27" s="3">
        <f>LEN(VolumeByClient[[#This Row],[CLID]])</f>
        <v>7</v>
      </c>
      <c r="E27" s="3" t="str">
        <f>XLOOKUP(VolumeByClient[[#This Row],[CLID]],GeoByClient[MID],GeoByClient[GEOID])</f>
        <v>GEO1001</v>
      </c>
      <c r="F27" s="9" t="str">
        <f>INDEX(GeoByClient[GEOID],MATCH([CLID],GeoByClient[RIGHT],0))</f>
        <v>GEO1001</v>
      </c>
      <c r="G27" s="3" t="str">
        <f>XLOOKUP(VolumeByClient[[#This Row],[Xlookup Region ID]],GEONames[GEOID],GEONames[GEO Name])</f>
        <v>NAM</v>
      </c>
      <c r="H27" s="7" t="str">
        <f>"Q"&amp;ROUNDUP(MONTH(VolumeByClient[[#This Row],[Date]])/3,0)&amp;" "&amp;YEAR(VolumeByClient[[#This Row],[Date]])</f>
        <v>Q4 2020</v>
      </c>
      <c r="I27" s="7" t="str">
        <f>VLOOKUP(VolumeByClient[[#This Row],[Date]],Quarter[],3)</f>
        <v>Q4 2020</v>
      </c>
    </row>
    <row r="28" spans="1:9">
      <c r="A28" s="4" t="s">
        <v>33</v>
      </c>
      <c r="B28" s="4">
        <v>44165</v>
      </c>
      <c r="C28" s="6">
        <v>1197</v>
      </c>
      <c r="D28" s="3">
        <f>LEN(VolumeByClient[[#This Row],[CLID]])</f>
        <v>7</v>
      </c>
      <c r="E28" s="3" t="str">
        <f>XLOOKUP(VolumeByClient[[#This Row],[CLID]],GeoByClient[MID],GeoByClient[GEOID])</f>
        <v>GEO1001</v>
      </c>
      <c r="F28" s="9" t="str">
        <f>INDEX(GeoByClient[GEOID],MATCH([CLID],GeoByClient[RIGHT],0))</f>
        <v>GEO1001</v>
      </c>
      <c r="G28" s="3" t="str">
        <f>XLOOKUP(VolumeByClient[[#This Row],[Xlookup Region ID]],GEONames[GEOID],GEONames[GEO Name])</f>
        <v>NAM</v>
      </c>
      <c r="H28" s="7" t="str">
        <f>"Q"&amp;ROUNDUP(MONTH(VolumeByClient[[#This Row],[Date]])/3,0)&amp;" "&amp;YEAR(VolumeByClient[[#This Row],[Date]])</f>
        <v>Q4 2020</v>
      </c>
      <c r="I28" s="7" t="str">
        <f>VLOOKUP(VolumeByClient[[#This Row],[Date]],Quarter[],3)</f>
        <v>Q4 2020</v>
      </c>
    </row>
    <row r="29" spans="1:9">
      <c r="A29" s="4" t="s">
        <v>33</v>
      </c>
      <c r="B29" s="4">
        <v>44196</v>
      </c>
      <c r="C29" s="6">
        <v>822</v>
      </c>
      <c r="D29" s="3">
        <f>LEN(VolumeByClient[[#This Row],[CLID]])</f>
        <v>7</v>
      </c>
      <c r="E29" s="3" t="str">
        <f>XLOOKUP(VolumeByClient[[#This Row],[CLID]],GeoByClient[MID],GeoByClient[GEOID])</f>
        <v>GEO1001</v>
      </c>
      <c r="F29" s="9" t="str">
        <f>INDEX(GeoByClient[GEOID],MATCH([CLID],GeoByClient[RIGHT],0))</f>
        <v>GEO1001</v>
      </c>
      <c r="G29" s="3" t="str">
        <f>XLOOKUP(VolumeByClient[[#This Row],[Xlookup Region ID]],GEONames[GEOID],GEONames[GEO Name])</f>
        <v>NAM</v>
      </c>
      <c r="H29" s="7" t="str">
        <f>"Q"&amp;ROUNDUP(MONTH(VolumeByClient[[#This Row],[Date]])/3,0)&amp;" "&amp;YEAR(VolumeByClient[[#This Row],[Date]])</f>
        <v>Q4 2020</v>
      </c>
      <c r="I29" s="7" t="str">
        <f>VLOOKUP(VolumeByClient[[#This Row],[Date]],Quarter[],3)</f>
        <v>Q4 2020</v>
      </c>
    </row>
    <row r="30" spans="1:9">
      <c r="A30" s="4" t="s">
        <v>33</v>
      </c>
      <c r="B30" s="4">
        <v>44377</v>
      </c>
      <c r="C30" s="6">
        <v>846</v>
      </c>
      <c r="D30" s="3">
        <f>LEN(VolumeByClient[[#This Row],[CLID]])</f>
        <v>7</v>
      </c>
      <c r="E30" s="3" t="str">
        <f>XLOOKUP(VolumeByClient[[#This Row],[CLID]],GeoByClient[MID],GeoByClient[GEOID])</f>
        <v>GEO1001</v>
      </c>
      <c r="F30" s="9" t="str">
        <f>INDEX(GeoByClient[GEOID],MATCH([CLID],GeoByClient[RIGHT],0))</f>
        <v>GEO1001</v>
      </c>
      <c r="G30" s="3" t="str">
        <f>XLOOKUP(VolumeByClient[[#This Row],[Xlookup Region ID]],GEONames[GEOID],GEONames[GEO Name])</f>
        <v>NAM</v>
      </c>
      <c r="H30" s="7" t="str">
        <f>"Q"&amp;ROUNDUP(MONTH(VolumeByClient[[#This Row],[Date]])/3,0)&amp;" "&amp;YEAR(VolumeByClient[[#This Row],[Date]])</f>
        <v>Q2 2021</v>
      </c>
      <c r="I30" s="7" t="str">
        <f>VLOOKUP(VolumeByClient[[#This Row],[Date]],Quarter[],3)</f>
        <v>Q2 2021</v>
      </c>
    </row>
    <row r="31" spans="1:9">
      <c r="A31" s="4" t="s">
        <v>33</v>
      </c>
      <c r="B31" s="4">
        <v>44347</v>
      </c>
      <c r="C31" s="6">
        <v>1553</v>
      </c>
      <c r="D31" s="3">
        <f>LEN(VolumeByClient[[#This Row],[CLID]])</f>
        <v>7</v>
      </c>
      <c r="E31" s="3" t="str">
        <f>XLOOKUP(VolumeByClient[[#This Row],[CLID]],GeoByClient[MID],GeoByClient[GEOID])</f>
        <v>GEO1001</v>
      </c>
      <c r="F31" s="9" t="str">
        <f>INDEX(GeoByClient[GEOID],MATCH([CLID],GeoByClient[RIGHT],0))</f>
        <v>GEO1001</v>
      </c>
      <c r="G31" s="3" t="str">
        <f>XLOOKUP(VolumeByClient[[#This Row],[Xlookup Region ID]],GEONames[GEOID],GEONames[GEO Name])</f>
        <v>NAM</v>
      </c>
      <c r="H31" s="7" t="str">
        <f>"Q"&amp;ROUNDUP(MONTH(VolumeByClient[[#This Row],[Date]])/3,0)&amp;" "&amp;YEAR(VolumeByClient[[#This Row],[Date]])</f>
        <v>Q2 2021</v>
      </c>
      <c r="I31" s="7" t="str">
        <f>VLOOKUP(VolumeByClient[[#This Row],[Date]],Quarter[],3)</f>
        <v>Q2 2021</v>
      </c>
    </row>
    <row r="32" spans="1:9">
      <c r="A32" s="4" t="s">
        <v>33</v>
      </c>
      <c r="B32" s="4">
        <v>44316</v>
      </c>
      <c r="C32" s="6">
        <v>1344</v>
      </c>
      <c r="D32" s="3">
        <f>LEN(VolumeByClient[[#This Row],[CLID]])</f>
        <v>7</v>
      </c>
      <c r="E32" s="3" t="str">
        <f>XLOOKUP(VolumeByClient[[#This Row],[CLID]],GeoByClient[MID],GeoByClient[GEOID])</f>
        <v>GEO1001</v>
      </c>
      <c r="F32" s="9" t="str">
        <f>INDEX(GeoByClient[GEOID],MATCH([CLID],GeoByClient[RIGHT],0))</f>
        <v>GEO1001</v>
      </c>
      <c r="G32" s="3" t="str">
        <f>XLOOKUP(VolumeByClient[[#This Row],[Xlookup Region ID]],GEONames[GEOID],GEONames[GEO Name])</f>
        <v>NAM</v>
      </c>
      <c r="H32" s="7" t="str">
        <f>"Q"&amp;ROUNDUP(MONTH(VolumeByClient[[#This Row],[Date]])/3,0)&amp;" "&amp;YEAR(VolumeByClient[[#This Row],[Date]])</f>
        <v>Q2 2021</v>
      </c>
      <c r="I32" s="7" t="str">
        <f>VLOOKUP(VolumeByClient[[#This Row],[Date]],Quarter[],3)</f>
        <v>Q2 2021</v>
      </c>
    </row>
    <row r="33" spans="1:9">
      <c r="A33" s="4" t="s">
        <v>33</v>
      </c>
      <c r="B33" s="4">
        <v>44286</v>
      </c>
      <c r="C33" s="6">
        <v>1436</v>
      </c>
      <c r="D33" s="3">
        <f>LEN(VolumeByClient[[#This Row],[CLID]])</f>
        <v>7</v>
      </c>
      <c r="E33" s="3" t="str">
        <f>XLOOKUP(VolumeByClient[[#This Row],[CLID]],GeoByClient[MID],GeoByClient[GEOID])</f>
        <v>GEO1001</v>
      </c>
      <c r="F33" s="9" t="str">
        <f>INDEX(GeoByClient[GEOID],MATCH([CLID],GeoByClient[RIGHT],0))</f>
        <v>GEO1001</v>
      </c>
      <c r="G33" s="3" t="str">
        <f>XLOOKUP(VolumeByClient[[#This Row],[Xlookup Region ID]],GEONames[GEOID],GEONames[GEO Name])</f>
        <v>NAM</v>
      </c>
      <c r="H33" s="7" t="str">
        <f>"Q"&amp;ROUNDUP(MONTH(VolumeByClient[[#This Row],[Date]])/3,0)&amp;" "&amp;YEAR(VolumeByClient[[#This Row],[Date]])</f>
        <v>Q1 2021</v>
      </c>
      <c r="I33" s="7" t="str">
        <f>VLOOKUP(VolumeByClient[[#This Row],[Date]],Quarter[],3)</f>
        <v>Q1 2021</v>
      </c>
    </row>
    <row r="34" spans="1:9">
      <c r="A34" s="4" t="s">
        <v>33</v>
      </c>
      <c r="B34" s="4">
        <v>44255</v>
      </c>
      <c r="C34" s="6">
        <v>970</v>
      </c>
      <c r="D34" s="3">
        <f>LEN(VolumeByClient[[#This Row],[CLID]])</f>
        <v>7</v>
      </c>
      <c r="E34" s="3" t="str">
        <f>XLOOKUP(VolumeByClient[[#This Row],[CLID]],GeoByClient[MID],GeoByClient[GEOID])</f>
        <v>GEO1001</v>
      </c>
      <c r="F34" s="9" t="str">
        <f>INDEX(GeoByClient[GEOID],MATCH([CLID],GeoByClient[RIGHT],0))</f>
        <v>GEO1001</v>
      </c>
      <c r="G34" s="3" t="str">
        <f>XLOOKUP(VolumeByClient[[#This Row],[Xlookup Region ID]],GEONames[GEOID],GEONames[GEO Name])</f>
        <v>NAM</v>
      </c>
      <c r="H34" s="7" t="str">
        <f>"Q"&amp;ROUNDUP(MONTH(VolumeByClient[[#This Row],[Date]])/3,0)&amp;" "&amp;YEAR(VolumeByClient[[#This Row],[Date]])</f>
        <v>Q1 2021</v>
      </c>
      <c r="I34" s="7" t="str">
        <f>VLOOKUP(VolumeByClient[[#This Row],[Date]],Quarter[],3)</f>
        <v>Q1 2021</v>
      </c>
    </row>
    <row r="35" spans="1:9">
      <c r="A35" s="4" t="s">
        <v>33</v>
      </c>
      <c r="B35" s="4">
        <v>44227</v>
      </c>
      <c r="C35" s="6">
        <v>1207</v>
      </c>
      <c r="D35" s="3">
        <f>LEN(VolumeByClient[[#This Row],[CLID]])</f>
        <v>7</v>
      </c>
      <c r="E35" s="3" t="str">
        <f>XLOOKUP(VolumeByClient[[#This Row],[CLID]],GeoByClient[MID],GeoByClient[GEOID])</f>
        <v>GEO1001</v>
      </c>
      <c r="F35" s="9" t="str">
        <f>INDEX(GeoByClient[GEOID],MATCH([CLID],GeoByClient[RIGHT],0))</f>
        <v>GEO1001</v>
      </c>
      <c r="G35" s="3" t="str">
        <f>XLOOKUP(VolumeByClient[[#This Row],[Xlookup Region ID]],GEONames[GEOID],GEONames[GEO Name])</f>
        <v>NAM</v>
      </c>
      <c r="H35" s="7" t="str">
        <f>"Q"&amp;ROUNDUP(MONTH(VolumeByClient[[#This Row],[Date]])/3,0)&amp;" "&amp;YEAR(VolumeByClient[[#This Row],[Date]])</f>
        <v>Q1 2021</v>
      </c>
      <c r="I35" s="7" t="str">
        <f>VLOOKUP(VolumeByClient[[#This Row],[Date]],Quarter[],3)</f>
        <v>Q1 2021</v>
      </c>
    </row>
    <row r="36" spans="1:9">
      <c r="A36" s="4" t="s">
        <v>22</v>
      </c>
      <c r="B36" s="4">
        <v>43861</v>
      </c>
      <c r="C36" s="6">
        <v>532</v>
      </c>
      <c r="D36" s="3">
        <f>LEN(VolumeByClient[[#This Row],[CLID]])</f>
        <v>7</v>
      </c>
      <c r="E36" s="3" t="str">
        <f>XLOOKUP(VolumeByClient[[#This Row],[CLID]],GeoByClient[MID],GeoByClient[GEOID])</f>
        <v>GEO1003</v>
      </c>
      <c r="F36" s="9" t="str">
        <f>INDEX(GeoByClient[GEOID],MATCH([CLID],GeoByClient[RIGHT],0))</f>
        <v>GEO1003</v>
      </c>
      <c r="G36" s="3" t="str">
        <f>XLOOKUP(VolumeByClient[[#This Row],[Xlookup Region ID]],GEONames[GEOID],GEONames[GEO Name])</f>
        <v>EMEA</v>
      </c>
      <c r="H36" s="7" t="str">
        <f>"Q"&amp;ROUNDUP(MONTH(VolumeByClient[[#This Row],[Date]])/3,0)&amp;" "&amp;YEAR(VolumeByClient[[#This Row],[Date]])</f>
        <v>Q1 2020</v>
      </c>
      <c r="I36" s="7" t="str">
        <f>VLOOKUP(VolumeByClient[[#This Row],[Date]],Quarter[],3)</f>
        <v>Q1 2020</v>
      </c>
    </row>
    <row r="37" spans="1:9">
      <c r="A37" s="4" t="s">
        <v>22</v>
      </c>
      <c r="B37" s="4">
        <v>43890</v>
      </c>
      <c r="C37" s="6">
        <v>760</v>
      </c>
      <c r="D37" s="3">
        <f>LEN(VolumeByClient[[#This Row],[CLID]])</f>
        <v>7</v>
      </c>
      <c r="E37" s="3" t="str">
        <f>XLOOKUP(VolumeByClient[[#This Row],[CLID]],GeoByClient[MID],GeoByClient[GEOID])</f>
        <v>GEO1003</v>
      </c>
      <c r="F37" s="9" t="str">
        <f>INDEX(GeoByClient[GEOID],MATCH([CLID],GeoByClient[RIGHT],0))</f>
        <v>GEO1003</v>
      </c>
      <c r="G37" s="3" t="str">
        <f>XLOOKUP(VolumeByClient[[#This Row],[Xlookup Region ID]],GEONames[GEOID],GEONames[GEO Name])</f>
        <v>EMEA</v>
      </c>
      <c r="H37" s="7" t="str">
        <f>"Q"&amp;ROUNDUP(MONTH(VolumeByClient[[#This Row],[Date]])/3,0)&amp;" "&amp;YEAR(VolumeByClient[[#This Row],[Date]])</f>
        <v>Q1 2020</v>
      </c>
      <c r="I37" s="7" t="str">
        <f>VLOOKUP(VolumeByClient[[#This Row],[Date]],Quarter[],3)</f>
        <v>Q1 2020</v>
      </c>
    </row>
    <row r="38" spans="1:9">
      <c r="A38" s="4" t="s">
        <v>22</v>
      </c>
      <c r="B38" s="4">
        <v>43921</v>
      </c>
      <c r="C38" s="6">
        <v>682</v>
      </c>
      <c r="D38" s="3">
        <f>LEN(VolumeByClient[[#This Row],[CLID]])</f>
        <v>7</v>
      </c>
      <c r="E38" s="3" t="str">
        <f>XLOOKUP(VolumeByClient[[#This Row],[CLID]],GeoByClient[MID],GeoByClient[GEOID])</f>
        <v>GEO1003</v>
      </c>
      <c r="F38" s="9" t="str">
        <f>INDEX(GeoByClient[GEOID],MATCH([CLID],GeoByClient[RIGHT],0))</f>
        <v>GEO1003</v>
      </c>
      <c r="G38" s="3" t="str">
        <f>XLOOKUP(VolumeByClient[[#This Row],[Xlookup Region ID]],GEONames[GEOID],GEONames[GEO Name])</f>
        <v>EMEA</v>
      </c>
      <c r="H38" s="7" t="str">
        <f>"Q"&amp;ROUNDUP(MONTH(VolumeByClient[[#This Row],[Date]])/3,0)&amp;" "&amp;YEAR(VolumeByClient[[#This Row],[Date]])</f>
        <v>Q1 2020</v>
      </c>
      <c r="I38" s="7" t="str">
        <f>VLOOKUP(VolumeByClient[[#This Row],[Date]],Quarter[],3)</f>
        <v>Q1 2020</v>
      </c>
    </row>
    <row r="39" spans="1:9">
      <c r="A39" s="4" t="s">
        <v>22</v>
      </c>
      <c r="B39" s="4">
        <v>43951</v>
      </c>
      <c r="C39" s="6">
        <v>984</v>
      </c>
      <c r="D39" s="3">
        <f>LEN(VolumeByClient[[#This Row],[CLID]])</f>
        <v>7</v>
      </c>
      <c r="E39" s="3" t="str">
        <f>XLOOKUP(VolumeByClient[[#This Row],[CLID]],GeoByClient[MID],GeoByClient[GEOID])</f>
        <v>GEO1003</v>
      </c>
      <c r="F39" s="9" t="str">
        <f>INDEX(GeoByClient[GEOID],MATCH([CLID],GeoByClient[RIGHT],0))</f>
        <v>GEO1003</v>
      </c>
      <c r="G39" s="3" t="str">
        <f>XLOOKUP(VolumeByClient[[#This Row],[Xlookup Region ID]],GEONames[GEOID],GEONames[GEO Name])</f>
        <v>EMEA</v>
      </c>
      <c r="H39" s="7" t="str">
        <f>"Q"&amp;ROUNDUP(MONTH(VolumeByClient[[#This Row],[Date]])/3,0)&amp;" "&amp;YEAR(VolumeByClient[[#This Row],[Date]])</f>
        <v>Q2 2020</v>
      </c>
      <c r="I39" s="7" t="str">
        <f>VLOOKUP(VolumeByClient[[#This Row],[Date]],Quarter[],3)</f>
        <v>Q2 2020</v>
      </c>
    </row>
    <row r="40" spans="1:9">
      <c r="A40" s="4" t="s">
        <v>22</v>
      </c>
      <c r="B40" s="4">
        <v>43982</v>
      </c>
      <c r="C40" s="6">
        <v>760</v>
      </c>
      <c r="D40" s="3">
        <f>LEN(VolumeByClient[[#This Row],[CLID]])</f>
        <v>7</v>
      </c>
      <c r="E40" s="3" t="str">
        <f>XLOOKUP(VolumeByClient[[#This Row],[CLID]],GeoByClient[MID],GeoByClient[GEOID])</f>
        <v>GEO1003</v>
      </c>
      <c r="F40" s="9" t="str">
        <f>INDEX(GeoByClient[GEOID],MATCH([CLID],GeoByClient[RIGHT],0))</f>
        <v>GEO1003</v>
      </c>
      <c r="G40" s="3" t="str">
        <f>XLOOKUP(VolumeByClient[[#This Row],[Xlookup Region ID]],GEONames[GEOID],GEONames[GEO Name])</f>
        <v>EMEA</v>
      </c>
      <c r="H40" s="7" t="str">
        <f>"Q"&amp;ROUNDUP(MONTH(VolumeByClient[[#This Row],[Date]])/3,0)&amp;" "&amp;YEAR(VolumeByClient[[#This Row],[Date]])</f>
        <v>Q2 2020</v>
      </c>
      <c r="I40" s="7" t="str">
        <f>VLOOKUP(VolumeByClient[[#This Row],[Date]],Quarter[],3)</f>
        <v>Q2 2020</v>
      </c>
    </row>
    <row r="41" spans="1:9">
      <c r="A41" s="4" t="s">
        <v>22</v>
      </c>
      <c r="B41" s="4">
        <v>44012</v>
      </c>
      <c r="C41" s="6">
        <v>681</v>
      </c>
      <c r="D41" s="3">
        <f>LEN(VolumeByClient[[#This Row],[CLID]])</f>
        <v>7</v>
      </c>
      <c r="E41" s="3" t="str">
        <f>XLOOKUP(VolumeByClient[[#This Row],[CLID]],GeoByClient[MID],GeoByClient[GEOID])</f>
        <v>GEO1003</v>
      </c>
      <c r="F41" s="9" t="str">
        <f>INDEX(GeoByClient[GEOID],MATCH([CLID],GeoByClient[RIGHT],0))</f>
        <v>GEO1003</v>
      </c>
      <c r="G41" s="3" t="str">
        <f>XLOOKUP(VolumeByClient[[#This Row],[Xlookup Region ID]],GEONames[GEOID],GEONames[GEO Name])</f>
        <v>EMEA</v>
      </c>
      <c r="H41" s="7" t="str">
        <f>"Q"&amp;ROUNDUP(MONTH(VolumeByClient[[#This Row],[Date]])/3,0)&amp;" "&amp;YEAR(VolumeByClient[[#This Row],[Date]])</f>
        <v>Q2 2020</v>
      </c>
      <c r="I41" s="7" t="str">
        <f>VLOOKUP(VolumeByClient[[#This Row],[Date]],Quarter[],3)</f>
        <v>Q2 2020</v>
      </c>
    </row>
    <row r="42" spans="1:9">
      <c r="A42" s="4" t="s">
        <v>22</v>
      </c>
      <c r="B42" s="4">
        <v>44043</v>
      </c>
      <c r="C42" s="6">
        <v>457</v>
      </c>
      <c r="D42" s="3">
        <f>LEN(VolumeByClient[[#This Row],[CLID]])</f>
        <v>7</v>
      </c>
      <c r="E42" s="3" t="str">
        <f>XLOOKUP(VolumeByClient[[#This Row],[CLID]],GeoByClient[MID],GeoByClient[GEOID])</f>
        <v>GEO1003</v>
      </c>
      <c r="F42" s="9" t="str">
        <f>INDEX(GeoByClient[GEOID],MATCH([CLID],GeoByClient[RIGHT],0))</f>
        <v>GEO1003</v>
      </c>
      <c r="G42" s="3" t="str">
        <f>XLOOKUP(VolumeByClient[[#This Row],[Xlookup Region ID]],GEONames[GEOID],GEONames[GEO Name])</f>
        <v>EMEA</v>
      </c>
      <c r="H42" s="7" t="str">
        <f>"Q"&amp;ROUNDUP(MONTH(VolumeByClient[[#This Row],[Date]])/3,0)&amp;" "&amp;YEAR(VolumeByClient[[#This Row],[Date]])</f>
        <v>Q3 2020</v>
      </c>
      <c r="I42" s="7" t="str">
        <f>VLOOKUP(VolumeByClient[[#This Row],[Date]],Quarter[],3)</f>
        <v>Q3 2020</v>
      </c>
    </row>
    <row r="43" spans="1:9">
      <c r="A43" s="4" t="s">
        <v>22</v>
      </c>
      <c r="B43" s="4">
        <v>44074</v>
      </c>
      <c r="C43" s="6">
        <v>528</v>
      </c>
      <c r="D43" s="3">
        <f>LEN(VolumeByClient[[#This Row],[CLID]])</f>
        <v>7</v>
      </c>
      <c r="E43" s="3" t="str">
        <f>XLOOKUP(VolumeByClient[[#This Row],[CLID]],GeoByClient[MID],GeoByClient[GEOID])</f>
        <v>GEO1003</v>
      </c>
      <c r="F43" s="9" t="str">
        <f>INDEX(GeoByClient[GEOID],MATCH([CLID],GeoByClient[RIGHT],0))</f>
        <v>GEO1003</v>
      </c>
      <c r="G43" s="3" t="str">
        <f>XLOOKUP(VolumeByClient[[#This Row],[Xlookup Region ID]],GEONames[GEOID],GEONames[GEO Name])</f>
        <v>EMEA</v>
      </c>
      <c r="H43" s="7" t="str">
        <f>"Q"&amp;ROUNDUP(MONTH(VolumeByClient[[#This Row],[Date]])/3,0)&amp;" "&amp;YEAR(VolumeByClient[[#This Row],[Date]])</f>
        <v>Q3 2020</v>
      </c>
      <c r="I43" s="7" t="str">
        <f>VLOOKUP(VolumeByClient[[#This Row],[Date]],Quarter[],3)</f>
        <v>Q3 2020</v>
      </c>
    </row>
    <row r="44" spans="1:9">
      <c r="A44" s="4" t="s">
        <v>22</v>
      </c>
      <c r="B44" s="4">
        <v>44104</v>
      </c>
      <c r="C44" s="6">
        <v>377</v>
      </c>
      <c r="D44" s="3">
        <f>LEN(VolumeByClient[[#This Row],[CLID]])</f>
        <v>7</v>
      </c>
      <c r="E44" s="3" t="str">
        <f>XLOOKUP(VolumeByClient[[#This Row],[CLID]],GeoByClient[MID],GeoByClient[GEOID])</f>
        <v>GEO1003</v>
      </c>
      <c r="F44" s="9" t="str">
        <f>INDEX(GeoByClient[GEOID],MATCH([CLID],GeoByClient[RIGHT],0))</f>
        <v>GEO1003</v>
      </c>
      <c r="G44" s="3" t="str">
        <f>XLOOKUP(VolumeByClient[[#This Row],[Xlookup Region ID]],GEONames[GEOID],GEONames[GEO Name])</f>
        <v>EMEA</v>
      </c>
      <c r="H44" s="7" t="str">
        <f>"Q"&amp;ROUNDUP(MONTH(VolumeByClient[[#This Row],[Date]])/3,0)&amp;" "&amp;YEAR(VolumeByClient[[#This Row],[Date]])</f>
        <v>Q3 2020</v>
      </c>
      <c r="I44" s="7" t="str">
        <f>VLOOKUP(VolumeByClient[[#This Row],[Date]],Quarter[],3)</f>
        <v>Q3 2020</v>
      </c>
    </row>
    <row r="45" spans="1:9">
      <c r="A45" s="4" t="s">
        <v>22</v>
      </c>
      <c r="B45" s="4">
        <v>44135</v>
      </c>
      <c r="C45" s="6">
        <v>606</v>
      </c>
      <c r="D45" s="3">
        <f>LEN(VolumeByClient[[#This Row],[CLID]])</f>
        <v>7</v>
      </c>
      <c r="E45" s="3" t="str">
        <f>XLOOKUP(VolumeByClient[[#This Row],[CLID]],GeoByClient[MID],GeoByClient[GEOID])</f>
        <v>GEO1003</v>
      </c>
      <c r="F45" s="9" t="str">
        <f>INDEX(GeoByClient[GEOID],MATCH([CLID],GeoByClient[RIGHT],0))</f>
        <v>GEO1003</v>
      </c>
      <c r="G45" s="3" t="str">
        <f>XLOOKUP(VolumeByClient[[#This Row],[Xlookup Region ID]],GEONames[GEOID],GEONames[GEO Name])</f>
        <v>EMEA</v>
      </c>
      <c r="H45" s="7" t="str">
        <f>"Q"&amp;ROUNDUP(MONTH(VolumeByClient[[#This Row],[Date]])/3,0)&amp;" "&amp;YEAR(VolumeByClient[[#This Row],[Date]])</f>
        <v>Q4 2020</v>
      </c>
      <c r="I45" s="7" t="str">
        <f>VLOOKUP(VolumeByClient[[#This Row],[Date]],Quarter[],3)</f>
        <v>Q4 2020</v>
      </c>
    </row>
    <row r="46" spans="1:9">
      <c r="A46" s="4" t="s">
        <v>22</v>
      </c>
      <c r="B46" s="4">
        <v>44165</v>
      </c>
      <c r="C46" s="6">
        <v>534</v>
      </c>
      <c r="D46" s="3">
        <f>LEN(VolumeByClient[[#This Row],[CLID]])</f>
        <v>7</v>
      </c>
      <c r="E46" s="3" t="str">
        <f>XLOOKUP(VolumeByClient[[#This Row],[CLID]],GeoByClient[MID],GeoByClient[GEOID])</f>
        <v>GEO1003</v>
      </c>
      <c r="F46" s="9" t="str">
        <f>INDEX(GeoByClient[GEOID],MATCH([CLID],GeoByClient[RIGHT],0))</f>
        <v>GEO1003</v>
      </c>
      <c r="G46" s="3" t="str">
        <f>XLOOKUP(VolumeByClient[[#This Row],[Xlookup Region ID]],GEONames[GEOID],GEONames[GEO Name])</f>
        <v>EMEA</v>
      </c>
      <c r="H46" s="7" t="str">
        <f>"Q"&amp;ROUNDUP(MONTH(VolumeByClient[[#This Row],[Date]])/3,0)&amp;" "&amp;YEAR(VolumeByClient[[#This Row],[Date]])</f>
        <v>Q4 2020</v>
      </c>
      <c r="I46" s="7" t="str">
        <f>VLOOKUP(VolumeByClient[[#This Row],[Date]],Quarter[],3)</f>
        <v>Q4 2020</v>
      </c>
    </row>
    <row r="47" spans="1:9">
      <c r="A47" s="4" t="s">
        <v>22</v>
      </c>
      <c r="B47" s="4">
        <v>44196</v>
      </c>
      <c r="C47" s="6">
        <v>681</v>
      </c>
      <c r="D47" s="3">
        <f>LEN(VolumeByClient[[#This Row],[CLID]])</f>
        <v>7</v>
      </c>
      <c r="E47" s="3" t="str">
        <f>XLOOKUP(VolumeByClient[[#This Row],[CLID]],GeoByClient[MID],GeoByClient[GEOID])</f>
        <v>GEO1003</v>
      </c>
      <c r="F47" s="9" t="str">
        <f>INDEX(GeoByClient[GEOID],MATCH([CLID],GeoByClient[RIGHT],0))</f>
        <v>GEO1003</v>
      </c>
      <c r="G47" s="3" t="str">
        <f>XLOOKUP(VolumeByClient[[#This Row],[Xlookup Region ID]],GEONames[GEOID],GEONames[GEO Name])</f>
        <v>EMEA</v>
      </c>
      <c r="H47" s="7" t="str">
        <f>"Q"&amp;ROUNDUP(MONTH(VolumeByClient[[#This Row],[Date]])/3,0)&amp;" "&amp;YEAR(VolumeByClient[[#This Row],[Date]])</f>
        <v>Q4 2020</v>
      </c>
      <c r="I47" s="7" t="str">
        <f>VLOOKUP(VolumeByClient[[#This Row],[Date]],Quarter[],3)</f>
        <v>Q4 2020</v>
      </c>
    </row>
    <row r="48" spans="1:9">
      <c r="A48" s="4" t="s">
        <v>22</v>
      </c>
      <c r="B48" s="4">
        <v>44347</v>
      </c>
      <c r="C48" s="6">
        <v>764</v>
      </c>
      <c r="D48" s="3">
        <f>LEN(VolumeByClient[[#This Row],[CLID]])</f>
        <v>7</v>
      </c>
      <c r="E48" s="3" t="str">
        <f>XLOOKUP(VolumeByClient[[#This Row],[CLID]],GeoByClient[MID],GeoByClient[GEOID])</f>
        <v>GEO1003</v>
      </c>
      <c r="F48" s="9" t="str">
        <f>INDEX(GeoByClient[GEOID],MATCH([CLID],GeoByClient[RIGHT],0))</f>
        <v>GEO1003</v>
      </c>
      <c r="G48" s="3" t="str">
        <f>XLOOKUP(VolumeByClient[[#This Row],[Xlookup Region ID]],GEONames[GEOID],GEONames[GEO Name])</f>
        <v>EMEA</v>
      </c>
      <c r="H48" s="7" t="str">
        <f>"Q"&amp;ROUNDUP(MONTH(VolumeByClient[[#This Row],[Date]])/3,0)&amp;" "&amp;YEAR(VolumeByClient[[#This Row],[Date]])</f>
        <v>Q2 2021</v>
      </c>
      <c r="I48" s="7" t="str">
        <f>VLOOKUP(VolumeByClient[[#This Row],[Date]],Quarter[],3)</f>
        <v>Q2 2021</v>
      </c>
    </row>
    <row r="49" spans="1:9">
      <c r="A49" s="4" t="s">
        <v>22</v>
      </c>
      <c r="B49" s="4">
        <v>44316</v>
      </c>
      <c r="C49" s="6">
        <v>973</v>
      </c>
      <c r="D49" s="3">
        <f>LEN(VolumeByClient[[#This Row],[CLID]])</f>
        <v>7</v>
      </c>
      <c r="E49" s="3" t="str">
        <f>XLOOKUP(VolumeByClient[[#This Row],[CLID]],GeoByClient[MID],GeoByClient[GEOID])</f>
        <v>GEO1003</v>
      </c>
      <c r="F49" s="9" t="str">
        <f>INDEX(GeoByClient[GEOID],MATCH([CLID],GeoByClient[RIGHT],0))</f>
        <v>GEO1003</v>
      </c>
      <c r="G49" s="3" t="str">
        <f>XLOOKUP(VolumeByClient[[#This Row],[Xlookup Region ID]],GEONames[GEOID],GEONames[GEO Name])</f>
        <v>EMEA</v>
      </c>
      <c r="H49" s="7" t="str">
        <f>"Q"&amp;ROUNDUP(MONTH(VolumeByClient[[#This Row],[Date]])/3,0)&amp;" "&amp;YEAR(VolumeByClient[[#This Row],[Date]])</f>
        <v>Q2 2021</v>
      </c>
      <c r="I49" s="7" t="str">
        <f>VLOOKUP(VolumeByClient[[#This Row],[Date]],Quarter[],3)</f>
        <v>Q2 2021</v>
      </c>
    </row>
    <row r="50" spans="1:9">
      <c r="A50" s="4" t="s">
        <v>22</v>
      </c>
      <c r="B50" s="4">
        <v>44286</v>
      </c>
      <c r="C50" s="6">
        <v>688</v>
      </c>
      <c r="D50" s="3">
        <f>LEN(VolumeByClient[[#This Row],[CLID]])</f>
        <v>7</v>
      </c>
      <c r="E50" s="3" t="str">
        <f>XLOOKUP(VolumeByClient[[#This Row],[CLID]],GeoByClient[MID],GeoByClient[GEOID])</f>
        <v>GEO1003</v>
      </c>
      <c r="F50" s="9" t="str">
        <f>INDEX(GeoByClient[GEOID],MATCH([CLID],GeoByClient[RIGHT],0))</f>
        <v>GEO1003</v>
      </c>
      <c r="G50" s="3" t="str">
        <f>XLOOKUP(VolumeByClient[[#This Row],[Xlookup Region ID]],GEONames[GEOID],GEONames[GEO Name])</f>
        <v>EMEA</v>
      </c>
      <c r="H50" s="7" t="str">
        <f>"Q"&amp;ROUNDUP(MONTH(VolumeByClient[[#This Row],[Date]])/3,0)&amp;" "&amp;YEAR(VolumeByClient[[#This Row],[Date]])</f>
        <v>Q1 2021</v>
      </c>
      <c r="I50" s="7" t="str">
        <f>VLOOKUP(VolumeByClient[[#This Row],[Date]],Quarter[],3)</f>
        <v>Q1 2021</v>
      </c>
    </row>
    <row r="51" spans="1:9">
      <c r="A51" s="4" t="s">
        <v>22</v>
      </c>
      <c r="B51" s="4">
        <v>44255</v>
      </c>
      <c r="C51" s="6">
        <v>750</v>
      </c>
      <c r="D51" s="3">
        <f>LEN(VolumeByClient[[#This Row],[CLID]])</f>
        <v>7</v>
      </c>
      <c r="E51" s="3" t="str">
        <f>XLOOKUP(VolumeByClient[[#This Row],[CLID]],GeoByClient[MID],GeoByClient[GEOID])</f>
        <v>GEO1003</v>
      </c>
      <c r="F51" s="9" t="str">
        <f>INDEX(GeoByClient[GEOID],MATCH([CLID],GeoByClient[RIGHT],0))</f>
        <v>GEO1003</v>
      </c>
      <c r="G51" s="3" t="str">
        <f>XLOOKUP(VolumeByClient[[#This Row],[Xlookup Region ID]],GEONames[GEOID],GEONames[GEO Name])</f>
        <v>EMEA</v>
      </c>
      <c r="H51" s="7" t="str">
        <f>"Q"&amp;ROUNDUP(MONTH(VolumeByClient[[#This Row],[Date]])/3,0)&amp;" "&amp;YEAR(VolumeByClient[[#This Row],[Date]])</f>
        <v>Q1 2021</v>
      </c>
      <c r="I51" s="7" t="str">
        <f>VLOOKUP(VolumeByClient[[#This Row],[Date]],Quarter[],3)</f>
        <v>Q1 2021</v>
      </c>
    </row>
    <row r="52" spans="1:9">
      <c r="A52" s="4" t="s">
        <v>22</v>
      </c>
      <c r="B52" s="4">
        <v>44227</v>
      </c>
      <c r="C52" s="6">
        <v>554</v>
      </c>
      <c r="D52" s="3">
        <f>LEN(VolumeByClient[[#This Row],[CLID]])</f>
        <v>7</v>
      </c>
      <c r="E52" s="3" t="str">
        <f>XLOOKUP(VolumeByClient[[#This Row],[CLID]],GeoByClient[MID],GeoByClient[GEOID])</f>
        <v>GEO1003</v>
      </c>
      <c r="F52" s="9" t="str">
        <f>INDEX(GeoByClient[GEOID],MATCH([CLID],GeoByClient[RIGHT],0))</f>
        <v>GEO1003</v>
      </c>
      <c r="G52" s="3" t="str">
        <f>XLOOKUP(VolumeByClient[[#This Row],[Xlookup Region ID]],GEONames[GEOID],GEONames[GEO Name])</f>
        <v>EMEA</v>
      </c>
      <c r="H52" s="7" t="str">
        <f>"Q"&amp;ROUNDUP(MONTH(VolumeByClient[[#This Row],[Date]])/3,0)&amp;" "&amp;YEAR(VolumeByClient[[#This Row],[Date]])</f>
        <v>Q1 2021</v>
      </c>
      <c r="I52" s="7" t="str">
        <f>VLOOKUP(VolumeByClient[[#This Row],[Date]],Quarter[],3)</f>
        <v>Q1 2021</v>
      </c>
    </row>
    <row r="53" spans="1:9">
      <c r="A53" s="4" t="s">
        <v>49</v>
      </c>
      <c r="B53" s="4">
        <v>44012</v>
      </c>
      <c r="C53" s="6">
        <v>1342</v>
      </c>
      <c r="D53" s="3">
        <f>LEN(VolumeByClient[[#This Row],[CLID]])</f>
        <v>7</v>
      </c>
      <c r="E53" s="3" t="str">
        <f>XLOOKUP(VolumeByClient[[#This Row],[CLID]],GeoByClient[MID],GeoByClient[GEOID])</f>
        <v>GEO1001</v>
      </c>
      <c r="F53" s="9" t="str">
        <f>INDEX(GeoByClient[GEOID],MATCH([CLID],GeoByClient[RIGHT],0))</f>
        <v>GEO1001</v>
      </c>
      <c r="G53" s="3" t="str">
        <f>XLOOKUP(VolumeByClient[[#This Row],[Xlookup Region ID]],GEONames[GEOID],GEONames[GEO Name])</f>
        <v>NAM</v>
      </c>
      <c r="H53" s="7" t="str">
        <f>"Q"&amp;ROUNDUP(MONTH(VolumeByClient[[#This Row],[Date]])/3,0)&amp;" "&amp;YEAR(VolumeByClient[[#This Row],[Date]])</f>
        <v>Q2 2020</v>
      </c>
      <c r="I53" s="7" t="str">
        <f>VLOOKUP(VolumeByClient[[#This Row],[Date]],Quarter[],3)</f>
        <v>Q2 2020</v>
      </c>
    </row>
    <row r="54" spans="1:9">
      <c r="A54" s="4" t="s">
        <v>49</v>
      </c>
      <c r="B54" s="4">
        <v>44043</v>
      </c>
      <c r="C54" s="6">
        <v>1526</v>
      </c>
      <c r="D54" s="3">
        <f>LEN(VolumeByClient[[#This Row],[CLID]])</f>
        <v>7</v>
      </c>
      <c r="E54" s="3" t="str">
        <f>XLOOKUP(VolumeByClient[[#This Row],[CLID]],GeoByClient[MID],GeoByClient[GEOID])</f>
        <v>GEO1001</v>
      </c>
      <c r="F54" s="9" t="str">
        <f>INDEX(GeoByClient[GEOID],MATCH([CLID],GeoByClient[RIGHT],0))</f>
        <v>GEO1001</v>
      </c>
      <c r="G54" s="3" t="str">
        <f>XLOOKUP(VolumeByClient[[#This Row],[Xlookup Region ID]],GEONames[GEOID],GEONames[GEO Name])</f>
        <v>NAM</v>
      </c>
      <c r="H54" s="7" t="str">
        <f>"Q"&amp;ROUNDUP(MONTH(VolumeByClient[[#This Row],[Date]])/3,0)&amp;" "&amp;YEAR(VolumeByClient[[#This Row],[Date]])</f>
        <v>Q3 2020</v>
      </c>
      <c r="I54" s="7" t="str">
        <f>VLOOKUP(VolumeByClient[[#This Row],[Date]],Quarter[],3)</f>
        <v>Q3 2020</v>
      </c>
    </row>
    <row r="55" spans="1:9">
      <c r="A55" s="4" t="s">
        <v>49</v>
      </c>
      <c r="B55" s="4">
        <v>44074</v>
      </c>
      <c r="C55" s="6">
        <v>958</v>
      </c>
      <c r="D55" s="3">
        <f>LEN(VolumeByClient[[#This Row],[CLID]])</f>
        <v>7</v>
      </c>
      <c r="E55" s="3" t="str">
        <f>XLOOKUP(VolumeByClient[[#This Row],[CLID]],GeoByClient[MID],GeoByClient[GEOID])</f>
        <v>GEO1001</v>
      </c>
      <c r="F55" s="9" t="str">
        <f>INDEX(GeoByClient[GEOID],MATCH([CLID],GeoByClient[RIGHT],0))</f>
        <v>GEO1001</v>
      </c>
      <c r="G55" s="3" t="str">
        <f>XLOOKUP(VolumeByClient[[#This Row],[Xlookup Region ID]],GEONames[GEOID],GEONames[GEO Name])</f>
        <v>NAM</v>
      </c>
      <c r="H55" s="7" t="str">
        <f>"Q"&amp;ROUNDUP(MONTH(VolumeByClient[[#This Row],[Date]])/3,0)&amp;" "&amp;YEAR(VolumeByClient[[#This Row],[Date]])</f>
        <v>Q3 2020</v>
      </c>
      <c r="I55" s="7" t="str">
        <f>VLOOKUP(VolumeByClient[[#This Row],[Date]],Quarter[],3)</f>
        <v>Q3 2020</v>
      </c>
    </row>
    <row r="56" spans="1:9">
      <c r="A56" s="4" t="s">
        <v>49</v>
      </c>
      <c r="B56" s="4">
        <v>44104</v>
      </c>
      <c r="C56" s="6">
        <v>1340</v>
      </c>
      <c r="D56" s="3">
        <f>LEN(VolumeByClient[[#This Row],[CLID]])</f>
        <v>7</v>
      </c>
      <c r="E56" s="3" t="str">
        <f>XLOOKUP(VolumeByClient[[#This Row],[CLID]],GeoByClient[MID],GeoByClient[GEOID])</f>
        <v>GEO1001</v>
      </c>
      <c r="F56" s="9" t="str">
        <f>INDEX(GeoByClient[GEOID],MATCH([CLID],GeoByClient[RIGHT],0))</f>
        <v>GEO1001</v>
      </c>
      <c r="G56" s="3" t="str">
        <f>XLOOKUP(VolumeByClient[[#This Row],[Xlookup Region ID]],GEONames[GEOID],GEONames[GEO Name])</f>
        <v>NAM</v>
      </c>
      <c r="H56" s="7" t="str">
        <f>"Q"&amp;ROUNDUP(MONTH(VolumeByClient[[#This Row],[Date]])/3,0)&amp;" "&amp;YEAR(VolumeByClient[[#This Row],[Date]])</f>
        <v>Q3 2020</v>
      </c>
      <c r="I56" s="7" t="str">
        <f>VLOOKUP(VolumeByClient[[#This Row],[Date]],Quarter[],3)</f>
        <v>Q3 2020</v>
      </c>
    </row>
    <row r="57" spans="1:9">
      <c r="A57" s="4" t="s">
        <v>49</v>
      </c>
      <c r="B57" s="4">
        <v>44135</v>
      </c>
      <c r="C57" s="6">
        <v>1150</v>
      </c>
      <c r="D57" s="3">
        <f>LEN(VolumeByClient[[#This Row],[CLID]])</f>
        <v>7</v>
      </c>
      <c r="E57" s="3" t="str">
        <f>XLOOKUP(VolumeByClient[[#This Row],[CLID]],GeoByClient[MID],GeoByClient[GEOID])</f>
        <v>GEO1001</v>
      </c>
      <c r="F57" s="9" t="str">
        <f>INDEX(GeoByClient[GEOID],MATCH([CLID],GeoByClient[RIGHT],0))</f>
        <v>GEO1001</v>
      </c>
      <c r="G57" s="3" t="str">
        <f>XLOOKUP(VolumeByClient[[#This Row],[Xlookup Region ID]],GEONames[GEOID],GEONames[GEO Name])</f>
        <v>NAM</v>
      </c>
      <c r="H57" s="7" t="str">
        <f>"Q"&amp;ROUNDUP(MONTH(VolumeByClient[[#This Row],[Date]])/3,0)&amp;" "&amp;YEAR(VolumeByClient[[#This Row],[Date]])</f>
        <v>Q4 2020</v>
      </c>
      <c r="I57" s="7" t="str">
        <f>VLOOKUP(VolumeByClient[[#This Row],[Date]],Quarter[],3)</f>
        <v>Q4 2020</v>
      </c>
    </row>
    <row r="58" spans="1:9">
      <c r="A58" s="4" t="s">
        <v>49</v>
      </c>
      <c r="B58" s="4">
        <v>44165</v>
      </c>
      <c r="C58" s="6">
        <v>1721</v>
      </c>
      <c r="D58" s="3">
        <f>LEN(VolumeByClient[[#This Row],[CLID]])</f>
        <v>7</v>
      </c>
      <c r="E58" s="3" t="str">
        <f>XLOOKUP(VolumeByClient[[#This Row],[CLID]],GeoByClient[MID],GeoByClient[GEOID])</f>
        <v>GEO1001</v>
      </c>
      <c r="F58" s="9" t="str">
        <f>INDEX(GeoByClient[GEOID],MATCH([CLID],GeoByClient[RIGHT],0))</f>
        <v>GEO1001</v>
      </c>
      <c r="G58" s="3" t="str">
        <f>XLOOKUP(VolumeByClient[[#This Row],[Xlookup Region ID]],GEONames[GEOID],GEONames[GEO Name])</f>
        <v>NAM</v>
      </c>
      <c r="H58" s="7" t="str">
        <f>"Q"&amp;ROUNDUP(MONTH(VolumeByClient[[#This Row],[Date]])/3,0)&amp;" "&amp;YEAR(VolumeByClient[[#This Row],[Date]])</f>
        <v>Q4 2020</v>
      </c>
      <c r="I58" s="7" t="str">
        <f>VLOOKUP(VolumeByClient[[#This Row],[Date]],Quarter[],3)</f>
        <v>Q4 2020</v>
      </c>
    </row>
    <row r="59" spans="1:9">
      <c r="A59" s="4" t="s">
        <v>49</v>
      </c>
      <c r="B59" s="4">
        <v>44196</v>
      </c>
      <c r="C59" s="6">
        <v>1342</v>
      </c>
      <c r="D59" s="3">
        <f>LEN(VolumeByClient[[#This Row],[CLID]])</f>
        <v>7</v>
      </c>
      <c r="E59" s="3" t="str">
        <f>XLOOKUP(VolumeByClient[[#This Row],[CLID]],GeoByClient[MID],GeoByClient[GEOID])</f>
        <v>GEO1001</v>
      </c>
      <c r="F59" s="9" t="str">
        <f>INDEX(GeoByClient[GEOID],MATCH([CLID],GeoByClient[RIGHT],0))</f>
        <v>GEO1001</v>
      </c>
      <c r="G59" s="3" t="str">
        <f>XLOOKUP(VolumeByClient[[#This Row],[Xlookup Region ID]],GEONames[GEOID],GEONames[GEO Name])</f>
        <v>NAM</v>
      </c>
      <c r="H59" s="7" t="str">
        <f>"Q"&amp;ROUNDUP(MONTH(VolumeByClient[[#This Row],[Date]])/3,0)&amp;" "&amp;YEAR(VolumeByClient[[#This Row],[Date]])</f>
        <v>Q4 2020</v>
      </c>
      <c r="I59" s="7" t="str">
        <f>VLOOKUP(VolumeByClient[[#This Row],[Date]],Quarter[],3)</f>
        <v>Q4 2020</v>
      </c>
    </row>
    <row r="60" spans="1:9">
      <c r="A60" s="4" t="s">
        <v>49</v>
      </c>
      <c r="B60" s="4">
        <v>44377</v>
      </c>
      <c r="C60" s="6">
        <v>1325</v>
      </c>
      <c r="D60" s="3">
        <f>LEN(VolumeByClient[[#This Row],[CLID]])</f>
        <v>7</v>
      </c>
      <c r="E60" s="3" t="str">
        <f>XLOOKUP(VolumeByClient[[#This Row],[CLID]],GeoByClient[MID],GeoByClient[GEOID])</f>
        <v>GEO1001</v>
      </c>
      <c r="F60" s="9" t="str">
        <f>INDEX(GeoByClient[GEOID],MATCH([CLID],GeoByClient[RIGHT],0))</f>
        <v>GEO1001</v>
      </c>
      <c r="G60" s="3" t="str">
        <f>XLOOKUP(VolumeByClient[[#This Row],[Xlookup Region ID]],GEONames[GEOID],GEONames[GEO Name])</f>
        <v>NAM</v>
      </c>
      <c r="H60" s="7" t="str">
        <f>"Q"&amp;ROUNDUP(MONTH(VolumeByClient[[#This Row],[Date]])/3,0)&amp;" "&amp;YEAR(VolumeByClient[[#This Row],[Date]])</f>
        <v>Q2 2021</v>
      </c>
      <c r="I60" s="7" t="str">
        <f>VLOOKUP(VolumeByClient[[#This Row],[Date]],Quarter[],3)</f>
        <v>Q2 2021</v>
      </c>
    </row>
    <row r="61" spans="1:9">
      <c r="A61" s="4" t="s">
        <v>49</v>
      </c>
      <c r="B61" s="4">
        <v>44347</v>
      </c>
      <c r="C61" s="6">
        <v>2403</v>
      </c>
      <c r="D61" s="3">
        <f>LEN(VolumeByClient[[#This Row],[CLID]])</f>
        <v>7</v>
      </c>
      <c r="E61" s="3" t="str">
        <f>XLOOKUP(VolumeByClient[[#This Row],[CLID]],GeoByClient[MID],GeoByClient[GEOID])</f>
        <v>GEO1001</v>
      </c>
      <c r="F61" s="9" t="str">
        <f>INDEX(GeoByClient[GEOID],MATCH([CLID],GeoByClient[RIGHT],0))</f>
        <v>GEO1001</v>
      </c>
      <c r="G61" s="3" t="str">
        <f>XLOOKUP(VolumeByClient[[#This Row],[Xlookup Region ID]],GEONames[GEOID],GEONames[GEO Name])</f>
        <v>NAM</v>
      </c>
      <c r="H61" s="7" t="str">
        <f>"Q"&amp;ROUNDUP(MONTH(VolumeByClient[[#This Row],[Date]])/3,0)&amp;" "&amp;YEAR(VolumeByClient[[#This Row],[Date]])</f>
        <v>Q2 2021</v>
      </c>
      <c r="I61" s="7" t="str">
        <f>VLOOKUP(VolumeByClient[[#This Row],[Date]],Quarter[],3)</f>
        <v>Q2 2021</v>
      </c>
    </row>
    <row r="62" spans="1:9">
      <c r="A62" s="4" t="s">
        <v>49</v>
      </c>
      <c r="B62" s="4">
        <v>44316</v>
      </c>
      <c r="C62" s="6">
        <v>2089</v>
      </c>
      <c r="D62" s="3">
        <f>LEN(VolumeByClient[[#This Row],[CLID]])</f>
        <v>7</v>
      </c>
      <c r="E62" s="3" t="str">
        <f>XLOOKUP(VolumeByClient[[#This Row],[CLID]],GeoByClient[MID],GeoByClient[GEOID])</f>
        <v>GEO1001</v>
      </c>
      <c r="F62" s="9" t="str">
        <f>INDEX(GeoByClient[GEOID],MATCH([CLID],GeoByClient[RIGHT],0))</f>
        <v>GEO1001</v>
      </c>
      <c r="G62" s="3" t="str">
        <f>XLOOKUP(VolumeByClient[[#This Row],[Xlookup Region ID]],GEONames[GEOID],GEONames[GEO Name])</f>
        <v>NAM</v>
      </c>
      <c r="H62" s="7" t="str">
        <f>"Q"&amp;ROUNDUP(MONTH(VolumeByClient[[#This Row],[Date]])/3,0)&amp;" "&amp;YEAR(VolumeByClient[[#This Row],[Date]])</f>
        <v>Q2 2021</v>
      </c>
      <c r="I62" s="7" t="str">
        <f>VLOOKUP(VolumeByClient[[#This Row],[Date]],Quarter[],3)</f>
        <v>Q2 2021</v>
      </c>
    </row>
    <row r="63" spans="1:9">
      <c r="A63" s="4" t="s">
        <v>49</v>
      </c>
      <c r="B63" s="4">
        <v>44286</v>
      </c>
      <c r="C63" s="6">
        <v>2185</v>
      </c>
      <c r="D63" s="3">
        <f>LEN(VolumeByClient[[#This Row],[CLID]])</f>
        <v>7</v>
      </c>
      <c r="E63" s="3" t="str">
        <f>XLOOKUP(VolumeByClient[[#This Row],[CLID]],GeoByClient[MID],GeoByClient[GEOID])</f>
        <v>GEO1001</v>
      </c>
      <c r="F63" s="9" t="str">
        <f>INDEX(GeoByClient[GEOID],MATCH([CLID],GeoByClient[RIGHT],0))</f>
        <v>GEO1001</v>
      </c>
      <c r="G63" s="3" t="str">
        <f>XLOOKUP(VolumeByClient[[#This Row],[Xlookup Region ID]],GEONames[GEOID],GEONames[GEO Name])</f>
        <v>NAM</v>
      </c>
      <c r="H63" s="7" t="str">
        <f>"Q"&amp;ROUNDUP(MONTH(VolumeByClient[[#This Row],[Date]])/3,0)&amp;" "&amp;YEAR(VolumeByClient[[#This Row],[Date]])</f>
        <v>Q1 2021</v>
      </c>
      <c r="I63" s="7" t="str">
        <f>VLOOKUP(VolumeByClient[[#This Row],[Date]],Quarter[],3)</f>
        <v>Q1 2021</v>
      </c>
    </row>
    <row r="64" spans="1:9">
      <c r="A64" s="4" t="s">
        <v>49</v>
      </c>
      <c r="B64" s="4">
        <v>44255</v>
      </c>
      <c r="C64" s="6">
        <v>1542</v>
      </c>
      <c r="D64" s="3">
        <f>LEN(VolumeByClient[[#This Row],[CLID]])</f>
        <v>7</v>
      </c>
      <c r="E64" s="3" t="str">
        <f>XLOOKUP(VolumeByClient[[#This Row],[CLID]],GeoByClient[MID],GeoByClient[GEOID])</f>
        <v>GEO1001</v>
      </c>
      <c r="F64" s="9" t="str">
        <f>INDEX(GeoByClient[GEOID],MATCH([CLID],GeoByClient[RIGHT],0))</f>
        <v>GEO1001</v>
      </c>
      <c r="G64" s="3" t="str">
        <f>XLOOKUP(VolumeByClient[[#This Row],[Xlookup Region ID]],GEONames[GEOID],GEONames[GEO Name])</f>
        <v>NAM</v>
      </c>
      <c r="H64" s="7" t="str">
        <f>"Q"&amp;ROUNDUP(MONTH(VolumeByClient[[#This Row],[Date]])/3,0)&amp;" "&amp;YEAR(VolumeByClient[[#This Row],[Date]])</f>
        <v>Q1 2021</v>
      </c>
      <c r="I64" s="7" t="str">
        <f>VLOOKUP(VolumeByClient[[#This Row],[Date]],Quarter[],3)</f>
        <v>Q1 2021</v>
      </c>
    </row>
    <row r="65" spans="1:9">
      <c r="A65" s="4" t="s">
        <v>49</v>
      </c>
      <c r="B65" s="4">
        <v>44227</v>
      </c>
      <c r="C65" s="6">
        <v>1804</v>
      </c>
      <c r="D65" s="3">
        <f>LEN(VolumeByClient[[#This Row],[CLID]])</f>
        <v>7</v>
      </c>
      <c r="E65" s="3" t="str">
        <f>XLOOKUP(VolumeByClient[[#This Row],[CLID]],GeoByClient[MID],GeoByClient[GEOID])</f>
        <v>GEO1001</v>
      </c>
      <c r="F65" s="9" t="str">
        <f>INDEX(GeoByClient[GEOID],MATCH([CLID],GeoByClient[RIGHT],0))</f>
        <v>GEO1001</v>
      </c>
      <c r="G65" s="3" t="str">
        <f>XLOOKUP(VolumeByClient[[#This Row],[Xlookup Region ID]],GEONames[GEOID],GEONames[GEO Name])</f>
        <v>NAM</v>
      </c>
      <c r="H65" s="7" t="str">
        <f>"Q"&amp;ROUNDUP(MONTH(VolumeByClient[[#This Row],[Date]])/3,0)&amp;" "&amp;YEAR(VolumeByClient[[#This Row],[Date]])</f>
        <v>Q1 2021</v>
      </c>
      <c r="I65" s="7" t="str">
        <f>VLOOKUP(VolumeByClient[[#This Row],[Date]],Quarter[],3)</f>
        <v>Q1 2021</v>
      </c>
    </row>
    <row r="66" spans="1:9">
      <c r="A66" s="4" t="s">
        <v>35</v>
      </c>
      <c r="B66" s="4">
        <v>43861</v>
      </c>
      <c r="C66" s="6">
        <v>12887</v>
      </c>
      <c r="D66" s="3">
        <f>LEN(VolumeByClient[[#This Row],[CLID]])</f>
        <v>7</v>
      </c>
      <c r="E66" s="3" t="str">
        <f>XLOOKUP(VolumeByClient[[#This Row],[CLID]],GeoByClient[MID],GeoByClient[GEOID])</f>
        <v>GEO1001</v>
      </c>
      <c r="F66" s="9" t="str">
        <f>INDEX(GeoByClient[GEOID],MATCH([CLID],GeoByClient[RIGHT],0))</f>
        <v>GEO1001</v>
      </c>
      <c r="G66" s="3" t="str">
        <f>XLOOKUP(VolumeByClient[[#This Row],[Xlookup Region ID]],GEONames[GEOID],GEONames[GEO Name])</f>
        <v>NAM</v>
      </c>
      <c r="H66" s="7" t="str">
        <f>"Q"&amp;ROUNDUP(MONTH(VolumeByClient[[#This Row],[Date]])/3,0)&amp;" "&amp;YEAR(VolumeByClient[[#This Row],[Date]])</f>
        <v>Q1 2020</v>
      </c>
      <c r="I66" s="7" t="str">
        <f>VLOOKUP(VolumeByClient[[#This Row],[Date]],Quarter[],3)</f>
        <v>Q1 2020</v>
      </c>
    </row>
    <row r="67" spans="1:9">
      <c r="A67" s="4" t="s">
        <v>35</v>
      </c>
      <c r="B67" s="4">
        <v>43890</v>
      </c>
      <c r="C67" s="6">
        <v>18411</v>
      </c>
      <c r="D67" s="3">
        <f>LEN(VolumeByClient[[#This Row],[CLID]])</f>
        <v>7</v>
      </c>
      <c r="E67" s="3" t="str">
        <f>XLOOKUP(VolumeByClient[[#This Row],[CLID]],GeoByClient[MID],GeoByClient[GEOID])</f>
        <v>GEO1001</v>
      </c>
      <c r="F67" s="9" t="str">
        <f>INDEX(GeoByClient[GEOID],MATCH([CLID],GeoByClient[RIGHT],0))</f>
        <v>GEO1001</v>
      </c>
      <c r="G67" s="3" t="str">
        <f>XLOOKUP(VolumeByClient[[#This Row],[Xlookup Region ID]],GEONames[GEOID],GEONames[GEO Name])</f>
        <v>NAM</v>
      </c>
      <c r="H67" s="7" t="str">
        <f>"Q"&amp;ROUNDUP(MONTH(VolumeByClient[[#This Row],[Date]])/3,0)&amp;" "&amp;YEAR(VolumeByClient[[#This Row],[Date]])</f>
        <v>Q1 2020</v>
      </c>
      <c r="I67" s="7" t="str">
        <f>VLOOKUP(VolumeByClient[[#This Row],[Date]],Quarter[],3)</f>
        <v>Q1 2020</v>
      </c>
    </row>
    <row r="68" spans="1:9">
      <c r="A68" s="4" t="s">
        <v>35</v>
      </c>
      <c r="B68" s="4">
        <v>43921</v>
      </c>
      <c r="C68" s="6">
        <v>16571</v>
      </c>
      <c r="D68" s="3">
        <f>LEN(VolumeByClient[[#This Row],[CLID]])</f>
        <v>7</v>
      </c>
      <c r="E68" s="3" t="str">
        <f>XLOOKUP(VolumeByClient[[#This Row],[CLID]],GeoByClient[MID],GeoByClient[GEOID])</f>
        <v>GEO1001</v>
      </c>
      <c r="F68" s="9" t="str">
        <f>INDEX(GeoByClient[GEOID],MATCH([CLID],GeoByClient[RIGHT],0))</f>
        <v>GEO1001</v>
      </c>
      <c r="G68" s="3" t="str">
        <f>XLOOKUP(VolumeByClient[[#This Row],[Xlookup Region ID]],GEONames[GEOID],GEONames[GEO Name])</f>
        <v>NAM</v>
      </c>
      <c r="H68" s="7" t="str">
        <f>"Q"&amp;ROUNDUP(MONTH(VolumeByClient[[#This Row],[Date]])/3,0)&amp;" "&amp;YEAR(VolumeByClient[[#This Row],[Date]])</f>
        <v>Q1 2020</v>
      </c>
      <c r="I68" s="7" t="str">
        <f>VLOOKUP(VolumeByClient[[#This Row],[Date]],Quarter[],3)</f>
        <v>Q1 2020</v>
      </c>
    </row>
    <row r="69" spans="1:9">
      <c r="A69" s="4" t="s">
        <v>35</v>
      </c>
      <c r="B69" s="4">
        <v>43951</v>
      </c>
      <c r="C69" s="6">
        <v>23929</v>
      </c>
      <c r="D69" s="3">
        <f>LEN(VolumeByClient[[#This Row],[CLID]])</f>
        <v>7</v>
      </c>
      <c r="E69" s="3" t="str">
        <f>XLOOKUP(VolumeByClient[[#This Row],[CLID]],GeoByClient[MID],GeoByClient[GEOID])</f>
        <v>GEO1001</v>
      </c>
      <c r="F69" s="9" t="str">
        <f>INDEX(GeoByClient[GEOID],MATCH([CLID],GeoByClient[RIGHT],0))</f>
        <v>GEO1001</v>
      </c>
      <c r="G69" s="3" t="str">
        <f>XLOOKUP(VolumeByClient[[#This Row],[Xlookup Region ID]],GEONames[GEOID],GEONames[GEO Name])</f>
        <v>NAM</v>
      </c>
      <c r="H69" s="7" t="str">
        <f>"Q"&amp;ROUNDUP(MONTH(VolumeByClient[[#This Row],[Date]])/3,0)&amp;" "&amp;YEAR(VolumeByClient[[#This Row],[Date]])</f>
        <v>Q2 2020</v>
      </c>
      <c r="I69" s="7" t="str">
        <f>VLOOKUP(VolumeByClient[[#This Row],[Date]],Quarter[],3)</f>
        <v>Q2 2020</v>
      </c>
    </row>
    <row r="70" spans="1:9">
      <c r="A70" s="4" t="s">
        <v>35</v>
      </c>
      <c r="B70" s="4">
        <v>43982</v>
      </c>
      <c r="C70" s="6">
        <v>18409</v>
      </c>
      <c r="D70" s="3">
        <f>LEN(VolumeByClient[[#This Row],[CLID]])</f>
        <v>7</v>
      </c>
      <c r="E70" s="3" t="str">
        <f>XLOOKUP(VolumeByClient[[#This Row],[CLID]],GeoByClient[MID],GeoByClient[GEOID])</f>
        <v>GEO1001</v>
      </c>
      <c r="F70" s="9" t="str">
        <f>INDEX(GeoByClient[GEOID],MATCH([CLID],GeoByClient[RIGHT],0))</f>
        <v>GEO1001</v>
      </c>
      <c r="G70" s="3" t="str">
        <f>XLOOKUP(VolumeByClient[[#This Row],[Xlookup Region ID]],GEONames[GEOID],GEONames[GEO Name])</f>
        <v>NAM</v>
      </c>
      <c r="H70" s="7" t="str">
        <f>"Q"&amp;ROUNDUP(MONTH(VolumeByClient[[#This Row],[Date]])/3,0)&amp;" "&amp;YEAR(VolumeByClient[[#This Row],[Date]])</f>
        <v>Q2 2020</v>
      </c>
      <c r="I70" s="7" t="str">
        <f>VLOOKUP(VolumeByClient[[#This Row],[Date]],Quarter[],3)</f>
        <v>Q2 2020</v>
      </c>
    </row>
    <row r="71" spans="1:9">
      <c r="A71" s="4" t="s">
        <v>35</v>
      </c>
      <c r="B71" s="4">
        <v>44012</v>
      </c>
      <c r="C71" s="6">
        <v>16572</v>
      </c>
      <c r="D71" s="3">
        <f>LEN(VolumeByClient[[#This Row],[CLID]])</f>
        <v>7</v>
      </c>
      <c r="E71" s="3" t="str">
        <f>XLOOKUP(VolumeByClient[[#This Row],[CLID]],GeoByClient[MID],GeoByClient[GEOID])</f>
        <v>GEO1001</v>
      </c>
      <c r="F71" s="9" t="str">
        <f>INDEX(GeoByClient[GEOID],MATCH([CLID],GeoByClient[RIGHT],0))</f>
        <v>GEO1001</v>
      </c>
      <c r="G71" s="3" t="str">
        <f>XLOOKUP(VolumeByClient[[#This Row],[Xlookup Region ID]],GEONames[GEOID],GEONames[GEO Name])</f>
        <v>NAM</v>
      </c>
      <c r="H71" s="7" t="str">
        <f>"Q"&amp;ROUNDUP(MONTH(VolumeByClient[[#This Row],[Date]])/3,0)&amp;" "&amp;YEAR(VolumeByClient[[#This Row],[Date]])</f>
        <v>Q2 2020</v>
      </c>
      <c r="I71" s="7" t="str">
        <f>VLOOKUP(VolumeByClient[[#This Row],[Date]],Quarter[],3)</f>
        <v>Q2 2020</v>
      </c>
    </row>
    <row r="72" spans="1:9">
      <c r="A72" s="4" t="s">
        <v>35</v>
      </c>
      <c r="B72" s="4">
        <v>44043</v>
      </c>
      <c r="C72" s="6">
        <v>11044</v>
      </c>
      <c r="D72" s="3">
        <f>LEN(VolumeByClient[[#This Row],[CLID]])</f>
        <v>7</v>
      </c>
      <c r="E72" s="3" t="str">
        <f>XLOOKUP(VolumeByClient[[#This Row],[CLID]],GeoByClient[MID],GeoByClient[GEOID])</f>
        <v>GEO1001</v>
      </c>
      <c r="F72" s="9" t="str">
        <f>INDEX(GeoByClient[GEOID],MATCH([CLID],GeoByClient[RIGHT],0))</f>
        <v>GEO1001</v>
      </c>
      <c r="G72" s="3" t="str">
        <f>XLOOKUP(VolumeByClient[[#This Row],[Xlookup Region ID]],GEONames[GEOID],GEONames[GEO Name])</f>
        <v>NAM</v>
      </c>
      <c r="H72" s="7" t="str">
        <f>"Q"&amp;ROUNDUP(MONTH(VolumeByClient[[#This Row],[Date]])/3,0)&amp;" "&amp;YEAR(VolumeByClient[[#This Row],[Date]])</f>
        <v>Q3 2020</v>
      </c>
      <c r="I72" s="7" t="str">
        <f>VLOOKUP(VolumeByClient[[#This Row],[Date]],Quarter[],3)</f>
        <v>Q3 2020</v>
      </c>
    </row>
    <row r="73" spans="1:9">
      <c r="A73" s="4" t="s">
        <v>35</v>
      </c>
      <c r="B73" s="4">
        <v>44074</v>
      </c>
      <c r="C73" s="6">
        <v>12885</v>
      </c>
      <c r="D73" s="3">
        <f>LEN(VolumeByClient[[#This Row],[CLID]])</f>
        <v>7</v>
      </c>
      <c r="E73" s="3" t="str">
        <f>XLOOKUP(VolumeByClient[[#This Row],[CLID]],GeoByClient[MID],GeoByClient[GEOID])</f>
        <v>GEO1001</v>
      </c>
      <c r="F73" s="9" t="str">
        <f>INDEX(GeoByClient[GEOID],MATCH([CLID],GeoByClient[RIGHT],0))</f>
        <v>GEO1001</v>
      </c>
      <c r="G73" s="3" t="str">
        <f>XLOOKUP(VolumeByClient[[#This Row],[Xlookup Region ID]],GEONames[GEOID],GEONames[GEO Name])</f>
        <v>NAM</v>
      </c>
      <c r="H73" s="7" t="str">
        <f>"Q"&amp;ROUNDUP(MONTH(VolumeByClient[[#This Row],[Date]])/3,0)&amp;" "&amp;YEAR(VolumeByClient[[#This Row],[Date]])</f>
        <v>Q3 2020</v>
      </c>
      <c r="I73" s="7" t="str">
        <f>VLOOKUP(VolumeByClient[[#This Row],[Date]],Quarter[],3)</f>
        <v>Q3 2020</v>
      </c>
    </row>
    <row r="74" spans="1:9">
      <c r="A74" s="4" t="s">
        <v>35</v>
      </c>
      <c r="B74" s="4">
        <v>44104</v>
      </c>
      <c r="C74" s="6">
        <v>9208</v>
      </c>
      <c r="D74" s="3">
        <f>LEN(VolumeByClient[[#This Row],[CLID]])</f>
        <v>7</v>
      </c>
      <c r="E74" s="3" t="str">
        <f>XLOOKUP(VolumeByClient[[#This Row],[CLID]],GeoByClient[MID],GeoByClient[GEOID])</f>
        <v>GEO1001</v>
      </c>
      <c r="F74" s="9" t="str">
        <f>INDEX(GeoByClient[GEOID],MATCH([CLID],GeoByClient[RIGHT],0))</f>
        <v>GEO1001</v>
      </c>
      <c r="G74" s="3" t="str">
        <f>XLOOKUP(VolumeByClient[[#This Row],[Xlookup Region ID]],GEONames[GEOID],GEONames[GEO Name])</f>
        <v>NAM</v>
      </c>
      <c r="H74" s="7" t="str">
        <f>"Q"&amp;ROUNDUP(MONTH(VolumeByClient[[#This Row],[Date]])/3,0)&amp;" "&amp;YEAR(VolumeByClient[[#This Row],[Date]])</f>
        <v>Q3 2020</v>
      </c>
      <c r="I74" s="7" t="str">
        <f>VLOOKUP(VolumeByClient[[#This Row],[Date]],Quarter[],3)</f>
        <v>Q3 2020</v>
      </c>
    </row>
    <row r="75" spans="1:9">
      <c r="A75" s="4" t="s">
        <v>35</v>
      </c>
      <c r="B75" s="4">
        <v>44135</v>
      </c>
      <c r="C75" s="6">
        <v>14725</v>
      </c>
      <c r="D75" s="3">
        <f>LEN(VolumeByClient[[#This Row],[CLID]])</f>
        <v>7</v>
      </c>
      <c r="E75" s="3" t="str">
        <f>XLOOKUP(VolumeByClient[[#This Row],[CLID]],GeoByClient[MID],GeoByClient[GEOID])</f>
        <v>GEO1001</v>
      </c>
      <c r="F75" s="9" t="str">
        <f>INDEX(GeoByClient[GEOID],MATCH([CLID],GeoByClient[RIGHT],0))</f>
        <v>GEO1001</v>
      </c>
      <c r="G75" s="3" t="str">
        <f>XLOOKUP(VolumeByClient[[#This Row],[Xlookup Region ID]],GEONames[GEOID],GEONames[GEO Name])</f>
        <v>NAM</v>
      </c>
      <c r="H75" s="7" t="str">
        <f>"Q"&amp;ROUNDUP(MONTH(VolumeByClient[[#This Row],[Date]])/3,0)&amp;" "&amp;YEAR(VolumeByClient[[#This Row],[Date]])</f>
        <v>Q4 2020</v>
      </c>
      <c r="I75" s="7" t="str">
        <f>VLOOKUP(VolumeByClient[[#This Row],[Date]],Quarter[],3)</f>
        <v>Q4 2020</v>
      </c>
    </row>
    <row r="76" spans="1:9">
      <c r="A76" s="4" t="s">
        <v>35</v>
      </c>
      <c r="B76" s="4">
        <v>44165</v>
      </c>
      <c r="C76" s="6">
        <v>12888</v>
      </c>
      <c r="D76" s="3">
        <f>LEN(VolumeByClient[[#This Row],[CLID]])</f>
        <v>7</v>
      </c>
      <c r="E76" s="3" t="str">
        <f>XLOOKUP(VolumeByClient[[#This Row],[CLID]],GeoByClient[MID],GeoByClient[GEOID])</f>
        <v>GEO1001</v>
      </c>
      <c r="F76" s="9" t="str">
        <f>INDEX(GeoByClient[GEOID],MATCH([CLID],GeoByClient[RIGHT],0))</f>
        <v>GEO1001</v>
      </c>
      <c r="G76" s="3" t="str">
        <f>XLOOKUP(VolumeByClient[[#This Row],[Xlookup Region ID]],GEONames[GEOID],GEONames[GEO Name])</f>
        <v>NAM</v>
      </c>
      <c r="H76" s="7" t="str">
        <f>"Q"&amp;ROUNDUP(MONTH(VolumeByClient[[#This Row],[Date]])/3,0)&amp;" "&amp;YEAR(VolumeByClient[[#This Row],[Date]])</f>
        <v>Q4 2020</v>
      </c>
      <c r="I76" s="7" t="str">
        <f>VLOOKUP(VolumeByClient[[#This Row],[Date]],Quarter[],3)</f>
        <v>Q4 2020</v>
      </c>
    </row>
    <row r="77" spans="1:9">
      <c r="A77" s="4" t="s">
        <v>35</v>
      </c>
      <c r="B77" s="4">
        <v>44196</v>
      </c>
      <c r="C77" s="6">
        <v>16571</v>
      </c>
      <c r="D77" s="3">
        <f>LEN(VolumeByClient[[#This Row],[CLID]])</f>
        <v>7</v>
      </c>
      <c r="E77" s="3" t="str">
        <f>XLOOKUP(VolumeByClient[[#This Row],[CLID]],GeoByClient[MID],GeoByClient[GEOID])</f>
        <v>GEO1001</v>
      </c>
      <c r="F77" s="9" t="str">
        <f>INDEX(GeoByClient[GEOID],MATCH([CLID],GeoByClient[RIGHT],0))</f>
        <v>GEO1001</v>
      </c>
      <c r="G77" s="3" t="str">
        <f>XLOOKUP(VolumeByClient[[#This Row],[Xlookup Region ID]],GEONames[GEOID],GEONames[GEO Name])</f>
        <v>NAM</v>
      </c>
      <c r="H77" s="7" t="str">
        <f>"Q"&amp;ROUNDUP(MONTH(VolumeByClient[[#This Row],[Date]])/3,0)&amp;" "&amp;YEAR(VolumeByClient[[#This Row],[Date]])</f>
        <v>Q4 2020</v>
      </c>
      <c r="I77" s="7" t="str">
        <f>VLOOKUP(VolumeByClient[[#This Row],[Date]],Quarter[],3)</f>
        <v>Q4 2020</v>
      </c>
    </row>
    <row r="78" spans="1:9">
      <c r="A78" s="4" t="s">
        <v>35</v>
      </c>
      <c r="B78" s="4">
        <v>44377</v>
      </c>
      <c r="C78" s="6">
        <v>17235</v>
      </c>
      <c r="D78" s="3">
        <f>LEN(VolumeByClient[[#This Row],[CLID]])</f>
        <v>7</v>
      </c>
      <c r="E78" s="3" t="str">
        <f>XLOOKUP(VolumeByClient[[#This Row],[CLID]],GeoByClient[MID],GeoByClient[GEOID])</f>
        <v>GEO1001</v>
      </c>
      <c r="F78" s="9" t="str">
        <f>INDEX(GeoByClient[GEOID],MATCH([CLID],GeoByClient[RIGHT],0))</f>
        <v>GEO1001</v>
      </c>
      <c r="G78" s="3" t="str">
        <f>XLOOKUP(VolumeByClient[[#This Row],[Xlookup Region ID]],GEONames[GEOID],GEONames[GEO Name])</f>
        <v>NAM</v>
      </c>
      <c r="H78" s="7" t="str">
        <f>"Q"&amp;ROUNDUP(MONTH(VolumeByClient[[#This Row],[Date]])/3,0)&amp;" "&amp;YEAR(VolumeByClient[[#This Row],[Date]])</f>
        <v>Q2 2021</v>
      </c>
      <c r="I78" s="7" t="str">
        <f>VLOOKUP(VolumeByClient[[#This Row],[Date]],Quarter[],3)</f>
        <v>Q2 2021</v>
      </c>
    </row>
    <row r="79" spans="1:9">
      <c r="A79" s="4" t="s">
        <v>35</v>
      </c>
      <c r="B79" s="4">
        <v>44347</v>
      </c>
      <c r="C79" s="6">
        <v>19146</v>
      </c>
      <c r="D79" s="3">
        <f>LEN(VolumeByClient[[#This Row],[CLID]])</f>
        <v>7</v>
      </c>
      <c r="E79" s="3" t="str">
        <f>XLOOKUP(VolumeByClient[[#This Row],[CLID]],GeoByClient[MID],GeoByClient[GEOID])</f>
        <v>GEO1001</v>
      </c>
      <c r="F79" s="9" t="str">
        <f>INDEX(GeoByClient[GEOID],MATCH([CLID],GeoByClient[RIGHT],0))</f>
        <v>GEO1001</v>
      </c>
      <c r="G79" s="3" t="str">
        <f>XLOOKUP(VolumeByClient[[#This Row],[Xlookup Region ID]],GEONames[GEOID],GEONames[GEO Name])</f>
        <v>NAM</v>
      </c>
      <c r="H79" s="7" t="str">
        <f>"Q"&amp;ROUNDUP(MONTH(VolumeByClient[[#This Row],[Date]])/3,0)&amp;" "&amp;YEAR(VolumeByClient[[#This Row],[Date]])</f>
        <v>Q2 2021</v>
      </c>
      <c r="I79" s="7" t="str">
        <f>VLOOKUP(VolumeByClient[[#This Row],[Date]],Quarter[],3)</f>
        <v>Q2 2021</v>
      </c>
    </row>
    <row r="80" spans="1:9">
      <c r="A80" s="4" t="s">
        <v>35</v>
      </c>
      <c r="B80" s="4">
        <v>44316</v>
      </c>
      <c r="C80" s="6">
        <v>23690</v>
      </c>
      <c r="D80" s="3">
        <f>LEN(VolumeByClient[[#This Row],[CLID]])</f>
        <v>7</v>
      </c>
      <c r="E80" s="3" t="str">
        <f>XLOOKUP(VolumeByClient[[#This Row],[CLID]],GeoByClient[MID],GeoByClient[GEOID])</f>
        <v>GEO1001</v>
      </c>
      <c r="F80" s="9" t="str">
        <f>INDEX(GeoByClient[GEOID],MATCH([CLID],GeoByClient[RIGHT],0))</f>
        <v>GEO1001</v>
      </c>
      <c r="G80" s="3" t="str">
        <f>XLOOKUP(VolumeByClient[[#This Row],[Xlookup Region ID]],GEONames[GEOID],GEONames[GEO Name])</f>
        <v>NAM</v>
      </c>
      <c r="H80" s="7" t="str">
        <f>"Q"&amp;ROUNDUP(MONTH(VolumeByClient[[#This Row],[Date]])/3,0)&amp;" "&amp;YEAR(VolumeByClient[[#This Row],[Date]])</f>
        <v>Q2 2021</v>
      </c>
      <c r="I80" s="7" t="str">
        <f>VLOOKUP(VolumeByClient[[#This Row],[Date]],Quarter[],3)</f>
        <v>Q2 2021</v>
      </c>
    </row>
    <row r="81" spans="1:9">
      <c r="A81" s="4" t="s">
        <v>35</v>
      </c>
      <c r="B81" s="4">
        <v>44286</v>
      </c>
      <c r="C81" s="6">
        <v>17229</v>
      </c>
      <c r="D81" s="3">
        <f>LEN(VolumeByClient[[#This Row],[CLID]])</f>
        <v>7</v>
      </c>
      <c r="E81" s="3" t="str">
        <f>XLOOKUP(VolumeByClient[[#This Row],[CLID]],GeoByClient[MID],GeoByClient[GEOID])</f>
        <v>GEO1001</v>
      </c>
      <c r="F81" s="9" t="str">
        <f>INDEX(GeoByClient[GEOID],MATCH([CLID],GeoByClient[RIGHT],0))</f>
        <v>GEO1001</v>
      </c>
      <c r="G81" s="3" t="str">
        <f>XLOOKUP(VolumeByClient[[#This Row],[Xlookup Region ID]],GEONames[GEOID],GEONames[GEO Name])</f>
        <v>NAM</v>
      </c>
      <c r="H81" s="7" t="str">
        <f>"Q"&amp;ROUNDUP(MONTH(VolumeByClient[[#This Row],[Date]])/3,0)&amp;" "&amp;YEAR(VolumeByClient[[#This Row],[Date]])</f>
        <v>Q1 2021</v>
      </c>
      <c r="I81" s="7" t="str">
        <f>VLOOKUP(VolumeByClient[[#This Row],[Date]],Quarter[],3)</f>
        <v>Q1 2021</v>
      </c>
    </row>
    <row r="82" spans="1:9">
      <c r="A82" s="4" t="s">
        <v>35</v>
      </c>
      <c r="B82" s="4">
        <v>44255</v>
      </c>
      <c r="C82" s="6">
        <v>19330</v>
      </c>
      <c r="D82" s="3">
        <f>LEN(VolumeByClient[[#This Row],[CLID]])</f>
        <v>7</v>
      </c>
      <c r="E82" s="3" t="str">
        <f>XLOOKUP(VolumeByClient[[#This Row],[CLID]],GeoByClient[MID],GeoByClient[GEOID])</f>
        <v>GEO1001</v>
      </c>
      <c r="F82" s="9" t="str">
        <f>INDEX(GeoByClient[GEOID],MATCH([CLID],GeoByClient[RIGHT],0))</f>
        <v>GEO1001</v>
      </c>
      <c r="G82" s="3" t="str">
        <f>XLOOKUP(VolumeByClient[[#This Row],[Xlookup Region ID]],GEONames[GEOID],GEONames[GEO Name])</f>
        <v>NAM</v>
      </c>
      <c r="H82" s="7" t="str">
        <f>"Q"&amp;ROUNDUP(MONTH(VolumeByClient[[#This Row],[Date]])/3,0)&amp;" "&amp;YEAR(VolumeByClient[[#This Row],[Date]])</f>
        <v>Q1 2021</v>
      </c>
      <c r="I82" s="7" t="str">
        <f>VLOOKUP(VolumeByClient[[#This Row],[Date]],Quarter[],3)</f>
        <v>Q1 2021</v>
      </c>
    </row>
    <row r="83" spans="1:9">
      <c r="A83" s="4" t="s">
        <v>35</v>
      </c>
      <c r="B83" s="4">
        <v>44227</v>
      </c>
      <c r="C83" s="6">
        <v>12826</v>
      </c>
      <c r="D83" s="3">
        <f>LEN(VolumeByClient[[#This Row],[CLID]])</f>
        <v>7</v>
      </c>
      <c r="E83" s="3" t="str">
        <f>XLOOKUP(VolumeByClient[[#This Row],[CLID]],GeoByClient[MID],GeoByClient[GEOID])</f>
        <v>GEO1001</v>
      </c>
      <c r="F83" s="9" t="str">
        <f>INDEX(GeoByClient[GEOID],MATCH([CLID],GeoByClient[RIGHT],0))</f>
        <v>GEO1001</v>
      </c>
      <c r="G83" s="3" t="str">
        <f>XLOOKUP(VolumeByClient[[#This Row],[Xlookup Region ID]],GEONames[GEOID],GEONames[GEO Name])</f>
        <v>NAM</v>
      </c>
      <c r="H83" s="7" t="str">
        <f>"Q"&amp;ROUNDUP(MONTH(VolumeByClient[[#This Row],[Date]])/3,0)&amp;" "&amp;YEAR(VolumeByClient[[#This Row],[Date]])</f>
        <v>Q1 2021</v>
      </c>
      <c r="I83" s="7" t="str">
        <f>VLOOKUP(VolumeByClient[[#This Row],[Date]],Quarter[],3)</f>
        <v>Q1 2021</v>
      </c>
    </row>
    <row r="84" spans="1:9">
      <c r="A84" s="4" t="s">
        <v>44</v>
      </c>
      <c r="B84" s="4">
        <v>44104</v>
      </c>
      <c r="C84" s="6">
        <v>1249</v>
      </c>
      <c r="D84" s="3">
        <f>LEN(VolumeByClient[[#This Row],[CLID]])</f>
        <v>7</v>
      </c>
      <c r="E84" s="3" t="str">
        <f>XLOOKUP(VolumeByClient[[#This Row],[CLID]],GeoByClient[MID],GeoByClient[GEOID])</f>
        <v>GEO1004</v>
      </c>
      <c r="F84" s="9" t="str">
        <f>INDEX(GeoByClient[GEOID],MATCH([CLID],GeoByClient[RIGHT],0))</f>
        <v>GEO1004</v>
      </c>
      <c r="G84" s="3" t="str">
        <f>XLOOKUP(VolumeByClient[[#This Row],[Xlookup Region ID]],GEONames[GEOID],GEONames[GEO Name])</f>
        <v>LATAM</v>
      </c>
      <c r="H84" s="7" t="str">
        <f>"Q"&amp;ROUNDUP(MONTH(VolumeByClient[[#This Row],[Date]])/3,0)&amp;" "&amp;YEAR(VolumeByClient[[#This Row],[Date]])</f>
        <v>Q3 2020</v>
      </c>
      <c r="I84" s="7" t="str">
        <f>VLOOKUP(VolumeByClient[[#This Row],[Date]],Quarter[],3)</f>
        <v>Q3 2020</v>
      </c>
    </row>
    <row r="85" spans="1:9">
      <c r="A85" s="4" t="s">
        <v>44</v>
      </c>
      <c r="B85" s="4">
        <v>44135</v>
      </c>
      <c r="C85" s="6">
        <v>913</v>
      </c>
      <c r="D85" s="3">
        <f>LEN(VolumeByClient[[#This Row],[CLID]])</f>
        <v>7</v>
      </c>
      <c r="E85" s="3" t="str">
        <f>XLOOKUP(VolumeByClient[[#This Row],[CLID]],GeoByClient[MID],GeoByClient[GEOID])</f>
        <v>GEO1004</v>
      </c>
      <c r="F85" s="9" t="str">
        <f>INDEX(GeoByClient[GEOID],MATCH([CLID],GeoByClient[RIGHT],0))</f>
        <v>GEO1004</v>
      </c>
      <c r="G85" s="3" t="str">
        <f>XLOOKUP(VolumeByClient[[#This Row],[Xlookup Region ID]],GEONames[GEOID],GEONames[GEO Name])</f>
        <v>LATAM</v>
      </c>
      <c r="H85" s="7" t="str">
        <f>"Q"&amp;ROUNDUP(MONTH(VolumeByClient[[#This Row],[Date]])/3,0)&amp;" "&amp;YEAR(VolumeByClient[[#This Row],[Date]])</f>
        <v>Q4 2020</v>
      </c>
      <c r="I85" s="7" t="str">
        <f>VLOOKUP(VolumeByClient[[#This Row],[Date]],Quarter[],3)</f>
        <v>Q4 2020</v>
      </c>
    </row>
    <row r="86" spans="1:9">
      <c r="A86" s="4" t="s">
        <v>44</v>
      </c>
      <c r="B86" s="4">
        <v>44165</v>
      </c>
      <c r="C86" s="6">
        <v>1574</v>
      </c>
      <c r="D86" s="3">
        <f>LEN(VolumeByClient[[#This Row],[CLID]])</f>
        <v>7</v>
      </c>
      <c r="E86" s="3" t="str">
        <f>XLOOKUP(VolumeByClient[[#This Row],[CLID]],GeoByClient[MID],GeoByClient[GEOID])</f>
        <v>GEO1004</v>
      </c>
      <c r="F86" s="9" t="str">
        <f>INDEX(GeoByClient[GEOID],MATCH([CLID],GeoByClient[RIGHT],0))</f>
        <v>GEO1004</v>
      </c>
      <c r="G86" s="3" t="str">
        <f>XLOOKUP(VolumeByClient[[#This Row],[Xlookup Region ID]],GEONames[GEOID],GEONames[GEO Name])</f>
        <v>LATAM</v>
      </c>
      <c r="H86" s="7" t="str">
        <f>"Q"&amp;ROUNDUP(MONTH(VolumeByClient[[#This Row],[Date]])/3,0)&amp;" "&amp;YEAR(VolumeByClient[[#This Row],[Date]])</f>
        <v>Q4 2020</v>
      </c>
      <c r="I86" s="7" t="str">
        <f>VLOOKUP(VolumeByClient[[#This Row],[Date]],Quarter[],3)</f>
        <v>Q4 2020</v>
      </c>
    </row>
    <row r="87" spans="1:9">
      <c r="A87" s="4" t="s">
        <v>44</v>
      </c>
      <c r="B87" s="4">
        <v>44196</v>
      </c>
      <c r="C87" s="6">
        <v>1082</v>
      </c>
      <c r="D87" s="3">
        <f>LEN(VolumeByClient[[#This Row],[CLID]])</f>
        <v>7</v>
      </c>
      <c r="E87" s="3" t="str">
        <f>XLOOKUP(VolumeByClient[[#This Row],[CLID]],GeoByClient[MID],GeoByClient[GEOID])</f>
        <v>GEO1004</v>
      </c>
      <c r="F87" s="9" t="str">
        <f>INDEX(GeoByClient[GEOID],MATCH([CLID],GeoByClient[RIGHT],0))</f>
        <v>GEO1004</v>
      </c>
      <c r="G87" s="3" t="str">
        <f>XLOOKUP(VolumeByClient[[#This Row],[Xlookup Region ID]],GEONames[GEOID],GEONames[GEO Name])</f>
        <v>LATAM</v>
      </c>
      <c r="H87" s="7" t="str">
        <f>"Q"&amp;ROUNDUP(MONTH(VolumeByClient[[#This Row],[Date]])/3,0)&amp;" "&amp;YEAR(VolumeByClient[[#This Row],[Date]])</f>
        <v>Q4 2020</v>
      </c>
      <c r="I87" s="7" t="str">
        <f>VLOOKUP(VolumeByClient[[#This Row],[Date]],Quarter[],3)</f>
        <v>Q4 2020</v>
      </c>
    </row>
    <row r="88" spans="1:9">
      <c r="A88" s="4" t="s">
        <v>44</v>
      </c>
      <c r="B88" s="4">
        <v>44286</v>
      </c>
      <c r="C88" s="6">
        <v>1945</v>
      </c>
      <c r="D88" s="3">
        <f>LEN(VolumeByClient[[#This Row],[CLID]])</f>
        <v>7</v>
      </c>
      <c r="E88" s="3" t="str">
        <f>XLOOKUP(VolumeByClient[[#This Row],[CLID]],GeoByClient[MID],GeoByClient[GEOID])</f>
        <v>GEO1004</v>
      </c>
      <c r="F88" s="9" t="str">
        <f>INDEX(GeoByClient[GEOID],MATCH([CLID],GeoByClient[RIGHT],0))</f>
        <v>GEO1004</v>
      </c>
      <c r="G88" s="3" t="str">
        <f>XLOOKUP(VolumeByClient[[#This Row],[Xlookup Region ID]],GEONames[GEOID],GEONames[GEO Name])</f>
        <v>LATAM</v>
      </c>
      <c r="H88" s="7" t="str">
        <f>"Q"&amp;ROUNDUP(MONTH(VolumeByClient[[#This Row],[Date]])/3,0)&amp;" "&amp;YEAR(VolumeByClient[[#This Row],[Date]])</f>
        <v>Q1 2021</v>
      </c>
      <c r="I88" s="7" t="str">
        <f>VLOOKUP(VolumeByClient[[#This Row],[Date]],Quarter[],3)</f>
        <v>Q1 2021</v>
      </c>
    </row>
    <row r="89" spans="1:9">
      <c r="A89" s="4" t="s">
        <v>44</v>
      </c>
      <c r="B89" s="4">
        <v>44255</v>
      </c>
      <c r="C89" s="6">
        <v>1296</v>
      </c>
      <c r="D89" s="3">
        <f>LEN(VolumeByClient[[#This Row],[CLID]])</f>
        <v>7</v>
      </c>
      <c r="E89" s="3" t="str">
        <f>XLOOKUP(VolumeByClient[[#This Row],[CLID]],GeoByClient[MID],GeoByClient[GEOID])</f>
        <v>GEO1004</v>
      </c>
      <c r="F89" s="9" t="str">
        <f>INDEX(GeoByClient[GEOID],MATCH([CLID],GeoByClient[RIGHT],0))</f>
        <v>GEO1004</v>
      </c>
      <c r="G89" s="3" t="str">
        <f>XLOOKUP(VolumeByClient[[#This Row],[Xlookup Region ID]],GEONames[GEOID],GEONames[GEO Name])</f>
        <v>LATAM</v>
      </c>
      <c r="H89" s="7" t="str">
        <f>"Q"&amp;ROUNDUP(MONTH(VolumeByClient[[#This Row],[Date]])/3,0)&amp;" "&amp;YEAR(VolumeByClient[[#This Row],[Date]])</f>
        <v>Q1 2021</v>
      </c>
      <c r="I89" s="7" t="str">
        <f>VLOOKUP(VolumeByClient[[#This Row],[Date]],Quarter[],3)</f>
        <v>Q1 2021</v>
      </c>
    </row>
    <row r="90" spans="1:9">
      <c r="A90" s="4" t="s">
        <v>44</v>
      </c>
      <c r="B90" s="4">
        <v>44227</v>
      </c>
      <c r="C90" s="6">
        <v>1568</v>
      </c>
      <c r="D90" s="3">
        <f>LEN(VolumeByClient[[#This Row],[CLID]])</f>
        <v>7</v>
      </c>
      <c r="E90" s="3" t="str">
        <f>XLOOKUP(VolumeByClient[[#This Row],[CLID]],GeoByClient[MID],GeoByClient[GEOID])</f>
        <v>GEO1004</v>
      </c>
      <c r="F90" s="9" t="str">
        <f>INDEX(GeoByClient[GEOID],MATCH([CLID],GeoByClient[RIGHT],0))</f>
        <v>GEO1004</v>
      </c>
      <c r="G90" s="3" t="str">
        <f>XLOOKUP(VolumeByClient[[#This Row],[Xlookup Region ID]],GEONames[GEOID],GEONames[GEO Name])</f>
        <v>LATAM</v>
      </c>
      <c r="H90" s="7" t="str">
        <f>"Q"&amp;ROUNDUP(MONTH(VolumeByClient[[#This Row],[Date]])/3,0)&amp;" "&amp;YEAR(VolumeByClient[[#This Row],[Date]])</f>
        <v>Q1 2021</v>
      </c>
      <c r="I90" s="7" t="str">
        <f>VLOOKUP(VolumeByClient[[#This Row],[Date]],Quarter[],3)</f>
        <v>Q1 2021</v>
      </c>
    </row>
    <row r="91" spans="1:9">
      <c r="A91" s="4" t="s">
        <v>28</v>
      </c>
      <c r="B91" s="4">
        <v>43861</v>
      </c>
      <c r="C91" s="6">
        <v>756</v>
      </c>
      <c r="D91" s="3">
        <f>LEN(VolumeByClient[[#This Row],[CLID]])</f>
        <v>7</v>
      </c>
      <c r="E91" s="3" t="str">
        <f>XLOOKUP(VolumeByClient[[#This Row],[CLID]],GeoByClient[MID],GeoByClient[GEOID])</f>
        <v>GEO1004</v>
      </c>
      <c r="F91" s="9" t="str">
        <f>INDEX(GeoByClient[GEOID],MATCH([CLID],GeoByClient[RIGHT],0))</f>
        <v>GEO1004</v>
      </c>
      <c r="G91" s="3" t="str">
        <f>XLOOKUP(VolumeByClient[[#This Row],[Xlookup Region ID]],GEONames[GEOID],GEONames[GEO Name])</f>
        <v>LATAM</v>
      </c>
      <c r="H91" s="7" t="str">
        <f>"Q"&amp;ROUNDUP(MONTH(VolumeByClient[[#This Row],[Date]])/3,0)&amp;" "&amp;YEAR(VolumeByClient[[#This Row],[Date]])</f>
        <v>Q1 2020</v>
      </c>
      <c r="I91" s="7" t="str">
        <f>VLOOKUP(VolumeByClient[[#This Row],[Date]],Quarter[],3)</f>
        <v>Q1 2020</v>
      </c>
    </row>
    <row r="92" spans="1:9">
      <c r="A92" s="4" t="s">
        <v>28</v>
      </c>
      <c r="B92" s="4">
        <v>43890</v>
      </c>
      <c r="C92" s="6">
        <v>954</v>
      </c>
      <c r="D92" s="3">
        <f>LEN(VolumeByClient[[#This Row],[CLID]])</f>
        <v>7</v>
      </c>
      <c r="E92" s="3" t="str">
        <f>XLOOKUP(VolumeByClient[[#This Row],[CLID]],GeoByClient[MID],GeoByClient[GEOID])</f>
        <v>GEO1004</v>
      </c>
      <c r="F92" s="9" t="str">
        <f>INDEX(GeoByClient[GEOID],MATCH([CLID],GeoByClient[RIGHT],0))</f>
        <v>GEO1004</v>
      </c>
      <c r="G92" s="3" t="str">
        <f>XLOOKUP(VolumeByClient[[#This Row],[Xlookup Region ID]],GEONames[GEOID],GEONames[GEO Name])</f>
        <v>LATAM</v>
      </c>
      <c r="H92" s="7" t="str">
        <f>"Q"&amp;ROUNDUP(MONTH(VolumeByClient[[#This Row],[Date]])/3,0)&amp;" "&amp;YEAR(VolumeByClient[[#This Row],[Date]])</f>
        <v>Q1 2020</v>
      </c>
      <c r="I92" s="7" t="str">
        <f>VLOOKUP(VolumeByClient[[#This Row],[Date]],Quarter[],3)</f>
        <v>Q1 2020</v>
      </c>
    </row>
    <row r="93" spans="1:9">
      <c r="A93" s="4" t="s">
        <v>28</v>
      </c>
      <c r="B93" s="4">
        <v>43921</v>
      </c>
      <c r="C93" s="6">
        <v>955</v>
      </c>
      <c r="D93" s="3">
        <f>LEN(VolumeByClient[[#This Row],[CLID]])</f>
        <v>7</v>
      </c>
      <c r="E93" s="3" t="str">
        <f>XLOOKUP(VolumeByClient[[#This Row],[CLID]],GeoByClient[MID],GeoByClient[GEOID])</f>
        <v>GEO1004</v>
      </c>
      <c r="F93" s="9" t="str">
        <f>INDEX(GeoByClient[GEOID],MATCH([CLID],GeoByClient[RIGHT],0))</f>
        <v>GEO1004</v>
      </c>
      <c r="G93" s="3" t="str">
        <f>XLOOKUP(VolumeByClient[[#This Row],[Xlookup Region ID]],GEONames[GEOID],GEONames[GEO Name])</f>
        <v>LATAM</v>
      </c>
      <c r="H93" s="7" t="str">
        <f>"Q"&amp;ROUNDUP(MONTH(VolumeByClient[[#This Row],[Date]])/3,0)&amp;" "&amp;YEAR(VolumeByClient[[#This Row],[Date]])</f>
        <v>Q1 2020</v>
      </c>
      <c r="I93" s="7" t="str">
        <f>VLOOKUP(VolumeByClient[[#This Row],[Date]],Quarter[],3)</f>
        <v>Q1 2020</v>
      </c>
    </row>
    <row r="94" spans="1:9">
      <c r="A94" s="4" t="s">
        <v>28</v>
      </c>
      <c r="B94" s="4">
        <v>43951</v>
      </c>
      <c r="C94" s="6">
        <v>1261</v>
      </c>
      <c r="D94" s="3">
        <f>LEN(VolumeByClient[[#This Row],[CLID]])</f>
        <v>7</v>
      </c>
      <c r="E94" s="3" t="str">
        <f>XLOOKUP(VolumeByClient[[#This Row],[CLID]],GeoByClient[MID],GeoByClient[GEOID])</f>
        <v>GEO1004</v>
      </c>
      <c r="F94" s="9" t="str">
        <f>INDEX(GeoByClient[GEOID],MATCH([CLID],GeoByClient[RIGHT],0))</f>
        <v>GEO1004</v>
      </c>
      <c r="G94" s="3" t="str">
        <f>XLOOKUP(VolumeByClient[[#This Row],[Xlookup Region ID]],GEONames[GEOID],GEONames[GEO Name])</f>
        <v>LATAM</v>
      </c>
      <c r="H94" s="7" t="str">
        <f>"Q"&amp;ROUNDUP(MONTH(VolumeByClient[[#This Row],[Date]])/3,0)&amp;" "&amp;YEAR(VolumeByClient[[#This Row],[Date]])</f>
        <v>Q2 2020</v>
      </c>
      <c r="I94" s="7" t="str">
        <f>VLOOKUP(VolumeByClient[[#This Row],[Date]],Quarter[],3)</f>
        <v>Q2 2020</v>
      </c>
    </row>
    <row r="95" spans="1:9">
      <c r="A95" s="4" t="s">
        <v>28</v>
      </c>
      <c r="B95" s="4">
        <v>43982</v>
      </c>
      <c r="C95" s="6">
        <v>1058</v>
      </c>
      <c r="D95" s="3">
        <f>LEN(VolumeByClient[[#This Row],[CLID]])</f>
        <v>7</v>
      </c>
      <c r="E95" s="3" t="str">
        <f>XLOOKUP(VolumeByClient[[#This Row],[CLID]],GeoByClient[MID],GeoByClient[GEOID])</f>
        <v>GEO1004</v>
      </c>
      <c r="F95" s="9" t="str">
        <f>INDEX(GeoByClient[GEOID],MATCH([CLID],GeoByClient[RIGHT],0))</f>
        <v>GEO1004</v>
      </c>
      <c r="G95" s="3" t="str">
        <f>XLOOKUP(VolumeByClient[[#This Row],[Xlookup Region ID]],GEONames[GEOID],GEONames[GEO Name])</f>
        <v>LATAM</v>
      </c>
      <c r="H95" s="7" t="str">
        <f>"Q"&amp;ROUNDUP(MONTH(VolumeByClient[[#This Row],[Date]])/3,0)&amp;" "&amp;YEAR(VolumeByClient[[#This Row],[Date]])</f>
        <v>Q2 2020</v>
      </c>
      <c r="I95" s="7" t="str">
        <f>VLOOKUP(VolumeByClient[[#This Row],[Date]],Quarter[],3)</f>
        <v>Q2 2020</v>
      </c>
    </row>
    <row r="96" spans="1:9">
      <c r="A96" s="4" t="s">
        <v>28</v>
      </c>
      <c r="B96" s="4">
        <v>44012</v>
      </c>
      <c r="C96" s="6">
        <v>855</v>
      </c>
      <c r="D96" s="3">
        <f>LEN(VolumeByClient[[#This Row],[CLID]])</f>
        <v>7</v>
      </c>
      <c r="E96" s="3" t="str">
        <f>XLOOKUP(VolumeByClient[[#This Row],[CLID]],GeoByClient[MID],GeoByClient[GEOID])</f>
        <v>GEO1004</v>
      </c>
      <c r="F96" s="9" t="str">
        <f>INDEX(GeoByClient[GEOID],MATCH([CLID],GeoByClient[RIGHT],0))</f>
        <v>GEO1004</v>
      </c>
      <c r="G96" s="3" t="str">
        <f>XLOOKUP(VolumeByClient[[#This Row],[Xlookup Region ID]],GEONames[GEOID],GEONames[GEO Name])</f>
        <v>LATAM</v>
      </c>
      <c r="H96" s="7" t="str">
        <f>"Q"&amp;ROUNDUP(MONTH(VolumeByClient[[#This Row],[Date]])/3,0)&amp;" "&amp;YEAR(VolumeByClient[[#This Row],[Date]])</f>
        <v>Q2 2020</v>
      </c>
      <c r="I96" s="7" t="str">
        <f>VLOOKUP(VolumeByClient[[#This Row],[Date]],Quarter[],3)</f>
        <v>Q2 2020</v>
      </c>
    </row>
    <row r="97" spans="1:9">
      <c r="A97" s="4" t="s">
        <v>28</v>
      </c>
      <c r="B97" s="4">
        <v>44043</v>
      </c>
      <c r="C97" s="6">
        <v>654</v>
      </c>
      <c r="D97" s="3">
        <f>LEN(VolumeByClient[[#This Row],[CLID]])</f>
        <v>7</v>
      </c>
      <c r="E97" s="3" t="str">
        <f>XLOOKUP(VolumeByClient[[#This Row],[CLID]],GeoByClient[MID],GeoByClient[GEOID])</f>
        <v>GEO1004</v>
      </c>
      <c r="F97" s="9" t="str">
        <f>INDEX(GeoByClient[GEOID],MATCH([CLID],GeoByClient[RIGHT],0))</f>
        <v>GEO1004</v>
      </c>
      <c r="G97" s="3" t="str">
        <f>XLOOKUP(VolumeByClient[[#This Row],[Xlookup Region ID]],GEONames[GEOID],GEONames[GEO Name])</f>
        <v>LATAM</v>
      </c>
      <c r="H97" s="7" t="str">
        <f>"Q"&amp;ROUNDUP(MONTH(VolumeByClient[[#This Row],[Date]])/3,0)&amp;" "&amp;YEAR(VolumeByClient[[#This Row],[Date]])</f>
        <v>Q3 2020</v>
      </c>
      <c r="I97" s="7" t="str">
        <f>VLOOKUP(VolumeByClient[[#This Row],[Date]],Quarter[],3)</f>
        <v>Q3 2020</v>
      </c>
    </row>
    <row r="98" spans="1:9">
      <c r="A98" s="4" t="s">
        <v>28</v>
      </c>
      <c r="B98" s="4">
        <v>44074</v>
      </c>
      <c r="C98" s="6">
        <v>656</v>
      </c>
      <c r="D98" s="3">
        <f>LEN(VolumeByClient[[#This Row],[CLID]])</f>
        <v>7</v>
      </c>
      <c r="E98" s="3" t="str">
        <f>XLOOKUP(VolumeByClient[[#This Row],[CLID]],GeoByClient[MID],GeoByClient[GEOID])</f>
        <v>GEO1004</v>
      </c>
      <c r="F98" s="9" t="str">
        <f>INDEX(GeoByClient[GEOID],MATCH([CLID],GeoByClient[RIGHT],0))</f>
        <v>GEO1004</v>
      </c>
      <c r="G98" s="3" t="str">
        <f>XLOOKUP(VolumeByClient[[#This Row],[Xlookup Region ID]],GEONames[GEOID],GEONames[GEO Name])</f>
        <v>LATAM</v>
      </c>
      <c r="H98" s="7" t="str">
        <f>"Q"&amp;ROUNDUP(MONTH(VolumeByClient[[#This Row],[Date]])/3,0)&amp;" "&amp;YEAR(VolumeByClient[[#This Row],[Date]])</f>
        <v>Q3 2020</v>
      </c>
      <c r="I98" s="7" t="str">
        <f>VLOOKUP(VolumeByClient[[#This Row],[Date]],Quarter[],3)</f>
        <v>Q3 2020</v>
      </c>
    </row>
    <row r="99" spans="1:9">
      <c r="A99" s="4" t="s">
        <v>28</v>
      </c>
      <c r="B99" s="4">
        <v>44104</v>
      </c>
      <c r="C99" s="6">
        <v>554</v>
      </c>
      <c r="D99" s="3">
        <f>LEN(VolumeByClient[[#This Row],[CLID]])</f>
        <v>7</v>
      </c>
      <c r="E99" s="3" t="str">
        <f>XLOOKUP(VolumeByClient[[#This Row],[CLID]],GeoByClient[MID],GeoByClient[GEOID])</f>
        <v>GEO1004</v>
      </c>
      <c r="F99" s="9" t="str">
        <f>INDEX(GeoByClient[GEOID],MATCH([CLID],GeoByClient[RIGHT],0))</f>
        <v>GEO1004</v>
      </c>
      <c r="G99" s="3" t="str">
        <f>XLOOKUP(VolumeByClient[[#This Row],[Xlookup Region ID]],GEONames[GEOID],GEONames[GEO Name])</f>
        <v>LATAM</v>
      </c>
      <c r="H99" s="7" t="str">
        <f>"Q"&amp;ROUNDUP(MONTH(VolumeByClient[[#This Row],[Date]])/3,0)&amp;" "&amp;YEAR(VolumeByClient[[#This Row],[Date]])</f>
        <v>Q3 2020</v>
      </c>
      <c r="I99" s="7" t="str">
        <f>VLOOKUP(VolumeByClient[[#This Row],[Date]],Quarter[],3)</f>
        <v>Q3 2020</v>
      </c>
    </row>
    <row r="100" spans="1:9">
      <c r="A100" s="4" t="s">
        <v>28</v>
      </c>
      <c r="B100" s="4">
        <v>44135</v>
      </c>
      <c r="C100" s="6">
        <v>760</v>
      </c>
      <c r="D100" s="3">
        <f>LEN(VolumeByClient[[#This Row],[CLID]])</f>
        <v>7</v>
      </c>
      <c r="E100" s="3" t="str">
        <f>XLOOKUP(VolumeByClient[[#This Row],[CLID]],GeoByClient[MID],GeoByClient[GEOID])</f>
        <v>GEO1004</v>
      </c>
      <c r="F100" s="9" t="str">
        <f>INDEX(GeoByClient[GEOID],MATCH([CLID],GeoByClient[RIGHT],0))</f>
        <v>GEO1004</v>
      </c>
      <c r="G100" s="3" t="str">
        <f>XLOOKUP(VolumeByClient[[#This Row],[Xlookup Region ID]],GEONames[GEOID],GEONames[GEO Name])</f>
        <v>LATAM</v>
      </c>
      <c r="H100" s="7" t="str">
        <f>"Q"&amp;ROUNDUP(MONTH(VolumeByClient[[#This Row],[Date]])/3,0)&amp;" "&amp;YEAR(VolumeByClient[[#This Row],[Date]])</f>
        <v>Q4 2020</v>
      </c>
      <c r="I100" s="7" t="str">
        <f>VLOOKUP(VolumeByClient[[#This Row],[Date]],Quarter[],3)</f>
        <v>Q4 2020</v>
      </c>
    </row>
    <row r="101" spans="1:9">
      <c r="A101" s="4" t="s">
        <v>28</v>
      </c>
      <c r="B101" s="4">
        <v>44165</v>
      </c>
      <c r="C101" s="6">
        <v>759</v>
      </c>
      <c r="D101" s="3">
        <f>LEN(VolumeByClient[[#This Row],[CLID]])</f>
        <v>7</v>
      </c>
      <c r="E101" s="3" t="str">
        <f>XLOOKUP(VolumeByClient[[#This Row],[CLID]],GeoByClient[MID],GeoByClient[GEOID])</f>
        <v>GEO1004</v>
      </c>
      <c r="F101" s="9" t="str">
        <f>INDEX(GeoByClient[GEOID],MATCH([CLID],GeoByClient[RIGHT],0))</f>
        <v>GEO1004</v>
      </c>
      <c r="G101" s="3" t="str">
        <f>XLOOKUP(VolumeByClient[[#This Row],[Xlookup Region ID]],GEONames[GEOID],GEONames[GEO Name])</f>
        <v>LATAM</v>
      </c>
      <c r="H101" s="7" t="str">
        <f>"Q"&amp;ROUNDUP(MONTH(VolumeByClient[[#This Row],[Date]])/3,0)&amp;" "&amp;YEAR(VolumeByClient[[#This Row],[Date]])</f>
        <v>Q4 2020</v>
      </c>
      <c r="I101" s="7" t="str">
        <f>VLOOKUP(VolumeByClient[[#This Row],[Date]],Quarter[],3)</f>
        <v>Q4 2020</v>
      </c>
    </row>
    <row r="102" spans="1:9">
      <c r="A102" s="4" t="s">
        <v>28</v>
      </c>
      <c r="B102" s="4">
        <v>44196</v>
      </c>
      <c r="C102" s="6">
        <v>857</v>
      </c>
      <c r="D102" s="3">
        <f>LEN(VolumeByClient[[#This Row],[CLID]])</f>
        <v>7</v>
      </c>
      <c r="E102" s="3" t="str">
        <f>XLOOKUP(VolumeByClient[[#This Row],[CLID]],GeoByClient[MID],GeoByClient[GEOID])</f>
        <v>GEO1004</v>
      </c>
      <c r="F102" s="9" t="str">
        <f>INDEX(GeoByClient[GEOID],MATCH([CLID],GeoByClient[RIGHT],0))</f>
        <v>GEO1004</v>
      </c>
      <c r="G102" s="3" t="str">
        <f>XLOOKUP(VolumeByClient[[#This Row],[Xlookup Region ID]],GEONames[GEOID],GEONames[GEO Name])</f>
        <v>LATAM</v>
      </c>
      <c r="H102" s="7" t="str">
        <f>"Q"&amp;ROUNDUP(MONTH(VolumeByClient[[#This Row],[Date]])/3,0)&amp;" "&amp;YEAR(VolumeByClient[[#This Row],[Date]])</f>
        <v>Q4 2020</v>
      </c>
      <c r="I102" s="7" t="str">
        <f>VLOOKUP(VolumeByClient[[#This Row],[Date]],Quarter[],3)</f>
        <v>Q4 2020</v>
      </c>
    </row>
    <row r="103" spans="1:9">
      <c r="A103" s="4" t="s">
        <v>28</v>
      </c>
      <c r="B103" s="4">
        <v>44377</v>
      </c>
      <c r="C103" s="6">
        <v>865</v>
      </c>
      <c r="D103" s="3">
        <f>LEN(VolumeByClient[[#This Row],[CLID]])</f>
        <v>7</v>
      </c>
      <c r="E103" s="3" t="str">
        <f>XLOOKUP(VolumeByClient[[#This Row],[CLID]],GeoByClient[MID],GeoByClient[GEOID])</f>
        <v>GEO1004</v>
      </c>
      <c r="F103" s="9" t="str">
        <f>INDEX(GeoByClient[GEOID],MATCH([CLID],GeoByClient[RIGHT],0))</f>
        <v>GEO1004</v>
      </c>
      <c r="G103" s="3" t="str">
        <f>XLOOKUP(VolumeByClient[[#This Row],[Xlookup Region ID]],GEONames[GEOID],GEONames[GEO Name])</f>
        <v>LATAM</v>
      </c>
      <c r="H103" s="7" t="str">
        <f>"Q"&amp;ROUNDUP(MONTH(VolumeByClient[[#This Row],[Date]])/3,0)&amp;" "&amp;YEAR(VolumeByClient[[#This Row],[Date]])</f>
        <v>Q2 2021</v>
      </c>
      <c r="I103" s="7" t="str">
        <f>VLOOKUP(VolumeByClient[[#This Row],[Date]],Quarter[],3)</f>
        <v>Q2 2021</v>
      </c>
    </row>
    <row r="104" spans="1:9">
      <c r="A104" s="4" t="s">
        <v>28</v>
      </c>
      <c r="B104" s="4">
        <v>44347</v>
      </c>
      <c r="C104" s="6">
        <v>1078</v>
      </c>
      <c r="D104" s="3">
        <f>LEN(VolumeByClient[[#This Row],[CLID]])</f>
        <v>7</v>
      </c>
      <c r="E104" s="3" t="str">
        <f>XLOOKUP(VolumeByClient[[#This Row],[CLID]],GeoByClient[MID],GeoByClient[GEOID])</f>
        <v>GEO1004</v>
      </c>
      <c r="F104" s="9" t="str">
        <f>INDEX(GeoByClient[GEOID],MATCH([CLID],GeoByClient[RIGHT],0))</f>
        <v>GEO1004</v>
      </c>
      <c r="G104" s="3" t="str">
        <f>XLOOKUP(VolumeByClient[[#This Row],[Xlookup Region ID]],GEONames[GEOID],GEONames[GEO Name])</f>
        <v>LATAM</v>
      </c>
      <c r="H104" s="7" t="str">
        <f>"Q"&amp;ROUNDUP(MONTH(VolumeByClient[[#This Row],[Date]])/3,0)&amp;" "&amp;YEAR(VolumeByClient[[#This Row],[Date]])</f>
        <v>Q2 2021</v>
      </c>
      <c r="I104" s="7" t="str">
        <f>VLOOKUP(VolumeByClient[[#This Row],[Date]],Quarter[],3)</f>
        <v>Q2 2021</v>
      </c>
    </row>
    <row r="105" spans="1:9">
      <c r="A105" s="4" t="s">
        <v>28</v>
      </c>
      <c r="B105" s="4">
        <v>44316</v>
      </c>
      <c r="C105" s="6">
        <v>1305</v>
      </c>
      <c r="D105" s="3">
        <f>LEN(VolumeByClient[[#This Row],[CLID]])</f>
        <v>7</v>
      </c>
      <c r="E105" s="3" t="str">
        <f>XLOOKUP(VolumeByClient[[#This Row],[CLID]],GeoByClient[MID],GeoByClient[GEOID])</f>
        <v>GEO1004</v>
      </c>
      <c r="F105" s="9" t="str">
        <f>INDEX(GeoByClient[GEOID],MATCH([CLID],GeoByClient[RIGHT],0))</f>
        <v>GEO1004</v>
      </c>
      <c r="G105" s="3" t="str">
        <f>XLOOKUP(VolumeByClient[[#This Row],[Xlookup Region ID]],GEONames[GEOID],GEONames[GEO Name])</f>
        <v>LATAM</v>
      </c>
      <c r="H105" s="7" t="str">
        <f>"Q"&amp;ROUNDUP(MONTH(VolumeByClient[[#This Row],[Date]])/3,0)&amp;" "&amp;YEAR(VolumeByClient[[#This Row],[Date]])</f>
        <v>Q2 2021</v>
      </c>
      <c r="I105" s="7" t="str">
        <f>VLOOKUP(VolumeByClient[[#This Row],[Date]],Quarter[],3)</f>
        <v>Q2 2021</v>
      </c>
    </row>
    <row r="106" spans="1:9">
      <c r="A106" s="4" t="s">
        <v>28</v>
      </c>
      <c r="B106" s="4">
        <v>44286</v>
      </c>
      <c r="C106" s="6">
        <v>950</v>
      </c>
      <c r="D106" s="3">
        <f>LEN(VolumeByClient[[#This Row],[CLID]])</f>
        <v>7</v>
      </c>
      <c r="E106" s="3" t="str">
        <f>XLOOKUP(VolumeByClient[[#This Row],[CLID]],GeoByClient[MID],GeoByClient[GEOID])</f>
        <v>GEO1004</v>
      </c>
      <c r="F106" s="9" t="str">
        <f>INDEX(GeoByClient[GEOID],MATCH([CLID],GeoByClient[RIGHT],0))</f>
        <v>GEO1004</v>
      </c>
      <c r="G106" s="3" t="str">
        <f>XLOOKUP(VolumeByClient[[#This Row],[Xlookup Region ID]],GEONames[GEOID],GEONames[GEO Name])</f>
        <v>LATAM</v>
      </c>
      <c r="H106" s="7" t="str">
        <f>"Q"&amp;ROUNDUP(MONTH(VolumeByClient[[#This Row],[Date]])/3,0)&amp;" "&amp;YEAR(VolumeByClient[[#This Row],[Date]])</f>
        <v>Q1 2021</v>
      </c>
      <c r="I106" s="7" t="str">
        <f>VLOOKUP(VolumeByClient[[#This Row],[Date]],Quarter[],3)</f>
        <v>Q1 2021</v>
      </c>
    </row>
    <row r="107" spans="1:9">
      <c r="A107" s="4" t="s">
        <v>28</v>
      </c>
      <c r="B107" s="4">
        <v>44255</v>
      </c>
      <c r="C107" s="6">
        <v>968</v>
      </c>
      <c r="D107" s="3">
        <f>LEN(VolumeByClient[[#This Row],[CLID]])</f>
        <v>7</v>
      </c>
      <c r="E107" s="3" t="str">
        <f>XLOOKUP(VolumeByClient[[#This Row],[CLID]],GeoByClient[MID],GeoByClient[GEOID])</f>
        <v>GEO1004</v>
      </c>
      <c r="F107" s="9" t="str">
        <f>INDEX(GeoByClient[GEOID],MATCH([CLID],GeoByClient[RIGHT],0))</f>
        <v>GEO1004</v>
      </c>
      <c r="G107" s="3" t="str">
        <f>XLOOKUP(VolumeByClient[[#This Row],[Xlookup Region ID]],GEONames[GEOID],GEONames[GEO Name])</f>
        <v>LATAM</v>
      </c>
      <c r="H107" s="7" t="str">
        <f>"Q"&amp;ROUNDUP(MONTH(VolumeByClient[[#This Row],[Date]])/3,0)&amp;" "&amp;YEAR(VolumeByClient[[#This Row],[Date]])</f>
        <v>Q1 2021</v>
      </c>
      <c r="I107" s="7" t="str">
        <f>VLOOKUP(VolumeByClient[[#This Row],[Date]],Quarter[],3)</f>
        <v>Q1 2021</v>
      </c>
    </row>
    <row r="108" spans="1:9">
      <c r="A108" s="4" t="s">
        <v>28</v>
      </c>
      <c r="B108" s="4">
        <v>44227</v>
      </c>
      <c r="C108" s="6">
        <v>749</v>
      </c>
      <c r="D108" s="3">
        <f>LEN(VolumeByClient[[#This Row],[CLID]])</f>
        <v>7</v>
      </c>
      <c r="E108" s="3" t="str">
        <f>XLOOKUP(VolumeByClient[[#This Row],[CLID]],GeoByClient[MID],GeoByClient[GEOID])</f>
        <v>GEO1004</v>
      </c>
      <c r="F108" s="9" t="str">
        <f>INDEX(GeoByClient[GEOID],MATCH([CLID],GeoByClient[RIGHT],0))</f>
        <v>GEO1004</v>
      </c>
      <c r="G108" s="3" t="str">
        <f>XLOOKUP(VolumeByClient[[#This Row],[Xlookup Region ID]],GEONames[GEOID],GEONames[GEO Name])</f>
        <v>LATAM</v>
      </c>
      <c r="H108" s="7" t="str">
        <f>"Q"&amp;ROUNDUP(MONTH(VolumeByClient[[#This Row],[Date]])/3,0)&amp;" "&amp;YEAR(VolumeByClient[[#This Row],[Date]])</f>
        <v>Q1 2021</v>
      </c>
      <c r="I108" s="7" t="str">
        <f>VLOOKUP(VolumeByClient[[#This Row],[Date]],Quarter[],3)</f>
        <v>Q1 2021</v>
      </c>
    </row>
    <row r="109" spans="1:9">
      <c r="A109" s="4" t="s">
        <v>30</v>
      </c>
      <c r="B109" s="4">
        <v>43861</v>
      </c>
      <c r="C109" s="6">
        <v>945</v>
      </c>
      <c r="D109" s="3">
        <f>LEN(VolumeByClient[[#This Row],[CLID]])</f>
        <v>7</v>
      </c>
      <c r="E109" s="3" t="str">
        <f>XLOOKUP(VolumeByClient[[#This Row],[CLID]],GeoByClient[MID],GeoByClient[GEOID])</f>
        <v>GEO1002</v>
      </c>
      <c r="F109" s="9" t="str">
        <f>INDEX(GeoByClient[GEOID],MATCH([CLID],GeoByClient[RIGHT],0))</f>
        <v>GEO1002</v>
      </c>
      <c r="G109" s="3" t="str">
        <f>XLOOKUP(VolumeByClient[[#This Row],[Xlookup Region ID]],GEONames[GEOID],GEONames[GEO Name])</f>
        <v>APAC</v>
      </c>
      <c r="H109" s="7" t="str">
        <f>"Q"&amp;ROUNDUP(MONTH(VolumeByClient[[#This Row],[Date]])/3,0)&amp;" "&amp;YEAR(VolumeByClient[[#This Row],[Date]])</f>
        <v>Q1 2020</v>
      </c>
      <c r="I109" s="7" t="str">
        <f>VLOOKUP(VolumeByClient[[#This Row],[Date]],Quarter[],3)</f>
        <v>Q1 2020</v>
      </c>
    </row>
    <row r="110" spans="1:9">
      <c r="A110" s="4" t="s">
        <v>30</v>
      </c>
      <c r="B110" s="4">
        <v>43890</v>
      </c>
      <c r="C110" s="6">
        <v>941</v>
      </c>
      <c r="D110" s="3">
        <f>LEN(VolumeByClient[[#This Row],[CLID]])</f>
        <v>7</v>
      </c>
      <c r="E110" s="3" t="str">
        <f>XLOOKUP(VolumeByClient[[#This Row],[CLID]],GeoByClient[MID],GeoByClient[GEOID])</f>
        <v>GEO1002</v>
      </c>
      <c r="F110" s="9" t="str">
        <f>INDEX(GeoByClient[GEOID],MATCH([CLID],GeoByClient[RIGHT],0))</f>
        <v>GEO1002</v>
      </c>
      <c r="G110" s="3" t="str">
        <f>XLOOKUP(VolumeByClient[[#This Row],[Xlookup Region ID]],GEONames[GEOID],GEONames[GEO Name])</f>
        <v>APAC</v>
      </c>
      <c r="H110" s="7" t="str">
        <f>"Q"&amp;ROUNDUP(MONTH(VolumeByClient[[#This Row],[Date]])/3,0)&amp;" "&amp;YEAR(VolumeByClient[[#This Row],[Date]])</f>
        <v>Q1 2020</v>
      </c>
      <c r="I110" s="7" t="str">
        <f>VLOOKUP(VolumeByClient[[#This Row],[Date]],Quarter[],3)</f>
        <v>Q1 2020</v>
      </c>
    </row>
    <row r="111" spans="1:9">
      <c r="A111" s="4" t="s">
        <v>30</v>
      </c>
      <c r="B111" s="4">
        <v>43921</v>
      </c>
      <c r="C111" s="6">
        <v>1164</v>
      </c>
      <c r="D111" s="3">
        <f>LEN(VolumeByClient[[#This Row],[CLID]])</f>
        <v>7</v>
      </c>
      <c r="E111" s="3" t="str">
        <f>XLOOKUP(VolumeByClient[[#This Row],[CLID]],GeoByClient[MID],GeoByClient[GEOID])</f>
        <v>GEO1002</v>
      </c>
      <c r="F111" s="9" t="str">
        <f>INDEX(GeoByClient[GEOID],MATCH([CLID],GeoByClient[RIGHT],0))</f>
        <v>GEO1002</v>
      </c>
      <c r="G111" s="3" t="str">
        <f>XLOOKUP(VolumeByClient[[#This Row],[Xlookup Region ID]],GEONames[GEOID],GEONames[GEO Name])</f>
        <v>APAC</v>
      </c>
      <c r="H111" s="7" t="str">
        <f>"Q"&amp;ROUNDUP(MONTH(VolumeByClient[[#This Row],[Date]])/3,0)&amp;" "&amp;YEAR(VolumeByClient[[#This Row],[Date]])</f>
        <v>Q1 2020</v>
      </c>
      <c r="I111" s="7" t="str">
        <f>VLOOKUP(VolumeByClient[[#This Row],[Date]],Quarter[],3)</f>
        <v>Q1 2020</v>
      </c>
    </row>
    <row r="112" spans="1:9">
      <c r="A112" s="4" t="s">
        <v>30</v>
      </c>
      <c r="B112" s="4">
        <v>43951</v>
      </c>
      <c r="C112" s="6">
        <v>1276</v>
      </c>
      <c r="D112" s="3">
        <f>LEN(VolumeByClient[[#This Row],[CLID]])</f>
        <v>7</v>
      </c>
      <c r="E112" s="3" t="str">
        <f>XLOOKUP(VolumeByClient[[#This Row],[CLID]],GeoByClient[MID],GeoByClient[GEOID])</f>
        <v>GEO1002</v>
      </c>
      <c r="F112" s="9" t="str">
        <f>INDEX(GeoByClient[GEOID],MATCH([CLID],GeoByClient[RIGHT],0))</f>
        <v>GEO1002</v>
      </c>
      <c r="G112" s="3" t="str">
        <f>XLOOKUP(VolumeByClient[[#This Row],[Xlookup Region ID]],GEONames[GEOID],GEONames[GEO Name])</f>
        <v>APAC</v>
      </c>
      <c r="H112" s="7" t="str">
        <f>"Q"&amp;ROUNDUP(MONTH(VolumeByClient[[#This Row],[Date]])/3,0)&amp;" "&amp;YEAR(VolumeByClient[[#This Row],[Date]])</f>
        <v>Q2 2020</v>
      </c>
      <c r="I112" s="7" t="str">
        <f>VLOOKUP(VolumeByClient[[#This Row],[Date]],Quarter[],3)</f>
        <v>Q2 2020</v>
      </c>
    </row>
    <row r="113" spans="1:9">
      <c r="A113" s="4" t="s">
        <v>30</v>
      </c>
      <c r="B113" s="4">
        <v>43982</v>
      </c>
      <c r="C113" s="6">
        <v>1275</v>
      </c>
      <c r="D113" s="3">
        <f>LEN(VolumeByClient[[#This Row],[CLID]])</f>
        <v>7</v>
      </c>
      <c r="E113" s="3" t="str">
        <f>XLOOKUP(VolumeByClient[[#This Row],[CLID]],GeoByClient[MID],GeoByClient[GEOID])</f>
        <v>GEO1002</v>
      </c>
      <c r="F113" s="9" t="str">
        <f>INDEX(GeoByClient[GEOID],MATCH([CLID],GeoByClient[RIGHT],0))</f>
        <v>GEO1002</v>
      </c>
      <c r="G113" s="3" t="str">
        <f>XLOOKUP(VolumeByClient[[#This Row],[Xlookup Region ID]],GEONames[GEOID],GEONames[GEO Name])</f>
        <v>APAC</v>
      </c>
      <c r="H113" s="7" t="str">
        <f>"Q"&amp;ROUNDUP(MONTH(VolumeByClient[[#This Row],[Date]])/3,0)&amp;" "&amp;YEAR(VolumeByClient[[#This Row],[Date]])</f>
        <v>Q2 2020</v>
      </c>
      <c r="I113" s="7" t="str">
        <f>VLOOKUP(VolumeByClient[[#This Row],[Date]],Quarter[],3)</f>
        <v>Q2 2020</v>
      </c>
    </row>
    <row r="114" spans="1:9">
      <c r="A114" s="4" t="s">
        <v>30</v>
      </c>
      <c r="B114" s="4">
        <v>44012</v>
      </c>
      <c r="C114" s="6">
        <v>834</v>
      </c>
      <c r="D114" s="3">
        <f>LEN(VolumeByClient[[#This Row],[CLID]])</f>
        <v>7</v>
      </c>
      <c r="E114" s="3" t="str">
        <f>XLOOKUP(VolumeByClient[[#This Row],[CLID]],GeoByClient[MID],GeoByClient[GEOID])</f>
        <v>GEO1002</v>
      </c>
      <c r="F114" s="9" t="str">
        <f>INDEX(GeoByClient[GEOID],MATCH([CLID],GeoByClient[RIGHT],0))</f>
        <v>GEO1002</v>
      </c>
      <c r="G114" s="3" t="str">
        <f>XLOOKUP(VolumeByClient[[#This Row],[Xlookup Region ID]],GEONames[GEOID],GEONames[GEO Name])</f>
        <v>APAC</v>
      </c>
      <c r="H114" s="7" t="str">
        <f>"Q"&amp;ROUNDUP(MONTH(VolumeByClient[[#This Row],[Date]])/3,0)&amp;" "&amp;YEAR(VolumeByClient[[#This Row],[Date]])</f>
        <v>Q2 2020</v>
      </c>
      <c r="I114" s="7" t="str">
        <f>VLOOKUP(VolumeByClient[[#This Row],[Date]],Quarter[],3)</f>
        <v>Q2 2020</v>
      </c>
    </row>
    <row r="115" spans="1:9">
      <c r="A115" s="4" t="s">
        <v>30</v>
      </c>
      <c r="B115" s="4">
        <v>44043</v>
      </c>
      <c r="C115" s="6">
        <v>833</v>
      </c>
      <c r="D115" s="3">
        <f>LEN(VolumeByClient[[#This Row],[CLID]])</f>
        <v>7</v>
      </c>
      <c r="E115" s="3" t="str">
        <f>XLOOKUP(VolumeByClient[[#This Row],[CLID]],GeoByClient[MID],GeoByClient[GEOID])</f>
        <v>GEO1002</v>
      </c>
      <c r="F115" s="9" t="str">
        <f>INDEX(GeoByClient[GEOID],MATCH([CLID],GeoByClient[RIGHT],0))</f>
        <v>GEO1002</v>
      </c>
      <c r="G115" s="3" t="str">
        <f>XLOOKUP(VolumeByClient[[#This Row],[Xlookup Region ID]],GEONames[GEOID],GEONames[GEO Name])</f>
        <v>APAC</v>
      </c>
      <c r="H115" s="7" t="str">
        <f>"Q"&amp;ROUNDUP(MONTH(VolumeByClient[[#This Row],[Date]])/3,0)&amp;" "&amp;YEAR(VolumeByClient[[#This Row],[Date]])</f>
        <v>Q3 2020</v>
      </c>
      <c r="I115" s="7" t="str">
        <f>VLOOKUP(VolumeByClient[[#This Row],[Date]],Quarter[],3)</f>
        <v>Q3 2020</v>
      </c>
    </row>
    <row r="116" spans="1:9">
      <c r="A116" s="4" t="s">
        <v>30</v>
      </c>
      <c r="B116" s="4">
        <v>44074</v>
      </c>
      <c r="C116" s="6">
        <v>610</v>
      </c>
      <c r="D116" s="3">
        <f>LEN(VolumeByClient[[#This Row],[CLID]])</f>
        <v>7</v>
      </c>
      <c r="E116" s="3" t="str">
        <f>XLOOKUP(VolumeByClient[[#This Row],[CLID]],GeoByClient[MID],GeoByClient[GEOID])</f>
        <v>GEO1002</v>
      </c>
      <c r="F116" s="9" t="str">
        <f>INDEX(GeoByClient[GEOID],MATCH([CLID],GeoByClient[RIGHT],0))</f>
        <v>GEO1002</v>
      </c>
      <c r="G116" s="3" t="str">
        <f>XLOOKUP(VolumeByClient[[#This Row],[Xlookup Region ID]],GEONames[GEOID],GEONames[GEO Name])</f>
        <v>APAC</v>
      </c>
      <c r="H116" s="7" t="str">
        <f>"Q"&amp;ROUNDUP(MONTH(VolumeByClient[[#This Row],[Date]])/3,0)&amp;" "&amp;YEAR(VolumeByClient[[#This Row],[Date]])</f>
        <v>Q3 2020</v>
      </c>
      <c r="I116" s="7" t="str">
        <f>VLOOKUP(VolumeByClient[[#This Row],[Date]],Quarter[],3)</f>
        <v>Q3 2020</v>
      </c>
    </row>
    <row r="117" spans="1:9">
      <c r="A117" s="4" t="s">
        <v>30</v>
      </c>
      <c r="B117" s="4">
        <v>44104</v>
      </c>
      <c r="C117" s="6">
        <v>722</v>
      </c>
      <c r="D117" s="3">
        <f>LEN(VolumeByClient[[#This Row],[CLID]])</f>
        <v>7</v>
      </c>
      <c r="E117" s="3" t="str">
        <f>XLOOKUP(VolumeByClient[[#This Row],[CLID]],GeoByClient[MID],GeoByClient[GEOID])</f>
        <v>GEO1002</v>
      </c>
      <c r="F117" s="9" t="str">
        <f>INDEX(GeoByClient[GEOID],MATCH([CLID],GeoByClient[RIGHT],0))</f>
        <v>GEO1002</v>
      </c>
      <c r="G117" s="3" t="str">
        <f>XLOOKUP(VolumeByClient[[#This Row],[Xlookup Region ID]],GEONames[GEOID],GEONames[GEO Name])</f>
        <v>APAC</v>
      </c>
      <c r="H117" s="7" t="str">
        <f>"Q"&amp;ROUNDUP(MONTH(VolumeByClient[[#This Row],[Date]])/3,0)&amp;" "&amp;YEAR(VolumeByClient[[#This Row],[Date]])</f>
        <v>Q3 2020</v>
      </c>
      <c r="I117" s="7" t="str">
        <f>VLOOKUP(VolumeByClient[[#This Row],[Date]],Quarter[],3)</f>
        <v>Q3 2020</v>
      </c>
    </row>
    <row r="118" spans="1:9">
      <c r="A118" s="4" t="s">
        <v>30</v>
      </c>
      <c r="B118" s="4">
        <v>44135</v>
      </c>
      <c r="C118" s="6">
        <v>722</v>
      </c>
      <c r="D118" s="3">
        <f>LEN(VolumeByClient[[#This Row],[CLID]])</f>
        <v>7</v>
      </c>
      <c r="E118" s="3" t="str">
        <f>XLOOKUP(VolumeByClient[[#This Row],[CLID]],GeoByClient[MID],GeoByClient[GEOID])</f>
        <v>GEO1002</v>
      </c>
      <c r="F118" s="9" t="str">
        <f>INDEX(GeoByClient[GEOID],MATCH([CLID],GeoByClient[RIGHT],0))</f>
        <v>GEO1002</v>
      </c>
      <c r="G118" s="3" t="str">
        <f>XLOOKUP(VolumeByClient[[#This Row],[Xlookup Region ID]],GEONames[GEOID],GEONames[GEO Name])</f>
        <v>APAC</v>
      </c>
      <c r="H118" s="7" t="str">
        <f>"Q"&amp;ROUNDUP(MONTH(VolumeByClient[[#This Row],[Date]])/3,0)&amp;" "&amp;YEAR(VolumeByClient[[#This Row],[Date]])</f>
        <v>Q4 2020</v>
      </c>
      <c r="I118" s="7" t="str">
        <f>VLOOKUP(VolumeByClient[[#This Row],[Date]],Quarter[],3)</f>
        <v>Q4 2020</v>
      </c>
    </row>
    <row r="119" spans="1:9">
      <c r="A119" s="4" t="s">
        <v>30</v>
      </c>
      <c r="B119" s="4">
        <v>44165</v>
      </c>
      <c r="C119" s="6">
        <v>939</v>
      </c>
      <c r="D119" s="3">
        <f>LEN(VolumeByClient[[#This Row],[CLID]])</f>
        <v>7</v>
      </c>
      <c r="E119" s="3" t="str">
        <f>XLOOKUP(VolumeByClient[[#This Row],[CLID]],GeoByClient[MID],GeoByClient[GEOID])</f>
        <v>GEO1002</v>
      </c>
      <c r="F119" s="9" t="str">
        <f>INDEX(GeoByClient[GEOID],MATCH([CLID],GeoByClient[RIGHT],0))</f>
        <v>GEO1002</v>
      </c>
      <c r="G119" s="3" t="str">
        <f>XLOOKUP(VolumeByClient[[#This Row],[Xlookup Region ID]],GEONames[GEOID],GEONames[GEO Name])</f>
        <v>APAC</v>
      </c>
      <c r="H119" s="7" t="str">
        <f>"Q"&amp;ROUNDUP(MONTH(VolumeByClient[[#This Row],[Date]])/3,0)&amp;" "&amp;YEAR(VolumeByClient[[#This Row],[Date]])</f>
        <v>Q4 2020</v>
      </c>
      <c r="I119" s="7" t="str">
        <f>VLOOKUP(VolumeByClient[[#This Row],[Date]],Quarter[],3)</f>
        <v>Q4 2020</v>
      </c>
    </row>
    <row r="120" spans="1:9">
      <c r="A120" s="4" t="s">
        <v>30</v>
      </c>
      <c r="B120" s="4">
        <v>44196</v>
      </c>
      <c r="C120" s="6">
        <v>829</v>
      </c>
      <c r="D120" s="3">
        <f>LEN(VolumeByClient[[#This Row],[CLID]])</f>
        <v>7</v>
      </c>
      <c r="E120" s="3" t="str">
        <f>XLOOKUP(VolumeByClient[[#This Row],[CLID]],GeoByClient[MID],GeoByClient[GEOID])</f>
        <v>GEO1002</v>
      </c>
      <c r="F120" s="9" t="str">
        <f>INDEX(GeoByClient[GEOID],MATCH([CLID],GeoByClient[RIGHT],0))</f>
        <v>GEO1002</v>
      </c>
      <c r="G120" s="3" t="str">
        <f>XLOOKUP(VolumeByClient[[#This Row],[Xlookup Region ID]],GEONames[GEOID],GEONames[GEO Name])</f>
        <v>APAC</v>
      </c>
      <c r="H120" s="7" t="str">
        <f>"Q"&amp;ROUNDUP(MONTH(VolumeByClient[[#This Row],[Date]])/3,0)&amp;" "&amp;YEAR(VolumeByClient[[#This Row],[Date]])</f>
        <v>Q4 2020</v>
      </c>
      <c r="I120" s="7" t="str">
        <f>VLOOKUP(VolumeByClient[[#This Row],[Date]],Quarter[],3)</f>
        <v>Q4 2020</v>
      </c>
    </row>
    <row r="121" spans="1:9">
      <c r="A121" s="4" t="s">
        <v>30</v>
      </c>
      <c r="B121" s="4">
        <v>44377</v>
      </c>
      <c r="C121" s="6">
        <v>848</v>
      </c>
      <c r="D121" s="3">
        <f>LEN(VolumeByClient[[#This Row],[CLID]])</f>
        <v>7</v>
      </c>
      <c r="E121" s="3" t="str">
        <f>XLOOKUP(VolumeByClient[[#This Row],[CLID]],GeoByClient[MID],GeoByClient[GEOID])</f>
        <v>GEO1002</v>
      </c>
      <c r="F121" s="9" t="str">
        <f>INDEX(GeoByClient[GEOID],MATCH([CLID],GeoByClient[RIGHT],0))</f>
        <v>GEO1002</v>
      </c>
      <c r="G121" s="3" t="str">
        <f>XLOOKUP(VolumeByClient[[#This Row],[Xlookup Region ID]],GEONames[GEOID],GEONames[GEO Name])</f>
        <v>APAC</v>
      </c>
      <c r="H121" s="7" t="str">
        <f>"Q"&amp;ROUNDUP(MONTH(VolumeByClient[[#This Row],[Date]])/3,0)&amp;" "&amp;YEAR(VolumeByClient[[#This Row],[Date]])</f>
        <v>Q2 2021</v>
      </c>
      <c r="I121" s="7" t="str">
        <f>VLOOKUP(VolumeByClient[[#This Row],[Date]],Quarter[],3)</f>
        <v>Q2 2021</v>
      </c>
    </row>
    <row r="122" spans="1:9">
      <c r="A122" s="4" t="s">
        <v>30</v>
      </c>
      <c r="B122" s="4">
        <v>44347</v>
      </c>
      <c r="C122" s="6">
        <v>1326</v>
      </c>
      <c r="D122" s="3">
        <f>LEN(VolumeByClient[[#This Row],[CLID]])</f>
        <v>7</v>
      </c>
      <c r="E122" s="3" t="str">
        <f>XLOOKUP(VolumeByClient[[#This Row],[CLID]],GeoByClient[MID],GeoByClient[GEOID])</f>
        <v>GEO1002</v>
      </c>
      <c r="F122" s="9" t="str">
        <f>INDEX(GeoByClient[GEOID],MATCH([CLID],GeoByClient[RIGHT],0))</f>
        <v>GEO1002</v>
      </c>
      <c r="G122" s="3" t="str">
        <f>XLOOKUP(VolumeByClient[[#This Row],[Xlookup Region ID]],GEONames[GEOID],GEONames[GEO Name])</f>
        <v>APAC</v>
      </c>
      <c r="H122" s="7" t="str">
        <f>"Q"&amp;ROUNDUP(MONTH(VolumeByClient[[#This Row],[Date]])/3,0)&amp;" "&amp;YEAR(VolumeByClient[[#This Row],[Date]])</f>
        <v>Q2 2021</v>
      </c>
      <c r="I122" s="7" t="str">
        <f>VLOOKUP(VolumeByClient[[#This Row],[Date]],Quarter[],3)</f>
        <v>Q2 2021</v>
      </c>
    </row>
    <row r="123" spans="1:9">
      <c r="A123" s="4" t="s">
        <v>30</v>
      </c>
      <c r="B123" s="4">
        <v>44316</v>
      </c>
      <c r="C123" s="6">
        <v>1309</v>
      </c>
      <c r="D123" s="3">
        <f>LEN(VolumeByClient[[#This Row],[CLID]])</f>
        <v>7</v>
      </c>
      <c r="E123" s="3" t="str">
        <f>XLOOKUP(VolumeByClient[[#This Row],[CLID]],GeoByClient[MID],GeoByClient[GEOID])</f>
        <v>GEO1002</v>
      </c>
      <c r="F123" s="9" t="str">
        <f>INDEX(GeoByClient[GEOID],MATCH([CLID],GeoByClient[RIGHT],0))</f>
        <v>GEO1002</v>
      </c>
      <c r="G123" s="3" t="str">
        <f>XLOOKUP(VolumeByClient[[#This Row],[Xlookup Region ID]],GEONames[GEOID],GEONames[GEO Name])</f>
        <v>APAC</v>
      </c>
      <c r="H123" s="7" t="str">
        <f>"Q"&amp;ROUNDUP(MONTH(VolumeByClient[[#This Row],[Date]])/3,0)&amp;" "&amp;YEAR(VolumeByClient[[#This Row],[Date]])</f>
        <v>Q2 2021</v>
      </c>
      <c r="I123" s="7" t="str">
        <f>VLOOKUP(VolumeByClient[[#This Row],[Date]],Quarter[],3)</f>
        <v>Q2 2021</v>
      </c>
    </row>
    <row r="124" spans="1:9">
      <c r="A124" s="4" t="s">
        <v>30</v>
      </c>
      <c r="B124" s="4">
        <v>44286</v>
      </c>
      <c r="C124" s="6">
        <v>1173</v>
      </c>
      <c r="D124" s="3">
        <f>LEN(VolumeByClient[[#This Row],[CLID]])</f>
        <v>7</v>
      </c>
      <c r="E124" s="3" t="str">
        <f>XLOOKUP(VolumeByClient[[#This Row],[CLID]],GeoByClient[MID],GeoByClient[GEOID])</f>
        <v>GEO1002</v>
      </c>
      <c r="F124" s="9" t="str">
        <f>INDEX(GeoByClient[GEOID],MATCH([CLID],GeoByClient[RIGHT],0))</f>
        <v>GEO1002</v>
      </c>
      <c r="G124" s="3" t="str">
        <f>XLOOKUP(VolumeByClient[[#This Row],[Xlookup Region ID]],GEONames[GEOID],GEONames[GEO Name])</f>
        <v>APAC</v>
      </c>
      <c r="H124" s="7" t="str">
        <f>"Q"&amp;ROUNDUP(MONTH(VolumeByClient[[#This Row],[Date]])/3,0)&amp;" "&amp;YEAR(VolumeByClient[[#This Row],[Date]])</f>
        <v>Q1 2021</v>
      </c>
      <c r="I124" s="7" t="str">
        <f>VLOOKUP(VolumeByClient[[#This Row],[Date]],Quarter[],3)</f>
        <v>Q1 2021</v>
      </c>
    </row>
    <row r="125" spans="1:9">
      <c r="A125" s="4" t="s">
        <v>30</v>
      </c>
      <c r="B125" s="4">
        <v>44255</v>
      </c>
      <c r="C125" s="6">
        <v>935</v>
      </c>
      <c r="D125" s="3">
        <f>LEN(VolumeByClient[[#This Row],[CLID]])</f>
        <v>7</v>
      </c>
      <c r="E125" s="3" t="str">
        <f>XLOOKUP(VolumeByClient[[#This Row],[CLID]],GeoByClient[MID],GeoByClient[GEOID])</f>
        <v>GEO1002</v>
      </c>
      <c r="F125" s="9" t="str">
        <f>INDEX(GeoByClient[GEOID],MATCH([CLID],GeoByClient[RIGHT],0))</f>
        <v>GEO1002</v>
      </c>
      <c r="G125" s="3" t="str">
        <f>XLOOKUP(VolumeByClient[[#This Row],[Xlookup Region ID]],GEONames[GEOID],GEONames[GEO Name])</f>
        <v>APAC</v>
      </c>
      <c r="H125" s="7" t="str">
        <f>"Q"&amp;ROUNDUP(MONTH(VolumeByClient[[#This Row],[Date]])/3,0)&amp;" "&amp;YEAR(VolumeByClient[[#This Row],[Date]])</f>
        <v>Q1 2021</v>
      </c>
      <c r="I125" s="7" t="str">
        <f>VLOOKUP(VolumeByClient[[#This Row],[Date]],Quarter[],3)</f>
        <v>Q1 2021</v>
      </c>
    </row>
    <row r="126" spans="1:9">
      <c r="A126" s="4" t="s">
        <v>30</v>
      </c>
      <c r="B126" s="4">
        <v>44227</v>
      </c>
      <c r="C126" s="6">
        <v>973</v>
      </c>
      <c r="D126" s="3">
        <f>LEN(VolumeByClient[[#This Row],[CLID]])</f>
        <v>7</v>
      </c>
      <c r="E126" s="3" t="str">
        <f>XLOOKUP(VolumeByClient[[#This Row],[CLID]],GeoByClient[MID],GeoByClient[GEOID])</f>
        <v>GEO1002</v>
      </c>
      <c r="F126" s="9" t="str">
        <f>INDEX(GeoByClient[GEOID],MATCH([CLID],GeoByClient[RIGHT],0))</f>
        <v>GEO1002</v>
      </c>
      <c r="G126" s="3" t="str">
        <f>XLOOKUP(VolumeByClient[[#This Row],[Xlookup Region ID]],GEONames[GEOID],GEONames[GEO Name])</f>
        <v>APAC</v>
      </c>
      <c r="H126" s="7" t="str">
        <f>"Q"&amp;ROUNDUP(MONTH(VolumeByClient[[#This Row],[Date]])/3,0)&amp;" "&amp;YEAR(VolumeByClient[[#This Row],[Date]])</f>
        <v>Q1 2021</v>
      </c>
      <c r="I126" s="7" t="str">
        <f>VLOOKUP(VolumeByClient[[#This Row],[Date]],Quarter[],3)</f>
        <v>Q1 2021</v>
      </c>
    </row>
    <row r="127" spans="1:9">
      <c r="A127" s="4" t="s">
        <v>6</v>
      </c>
      <c r="B127" s="4">
        <v>43861</v>
      </c>
      <c r="C127" s="6">
        <v>188</v>
      </c>
      <c r="D127" s="3">
        <f>LEN(VolumeByClient[[#This Row],[CLID]])</f>
        <v>7</v>
      </c>
      <c r="E127" s="3" t="str">
        <f>XLOOKUP(VolumeByClient[[#This Row],[CLID]],GeoByClient[MID],GeoByClient[GEOID])</f>
        <v>GEO1004</v>
      </c>
      <c r="F127" s="9" t="str">
        <f>INDEX(GeoByClient[GEOID],MATCH([CLID],GeoByClient[RIGHT],0))</f>
        <v>GEO1004</v>
      </c>
      <c r="G127" s="3" t="str">
        <f>XLOOKUP(VolumeByClient[[#This Row],[Xlookup Region ID]],GEONames[GEOID],GEONames[GEO Name])</f>
        <v>LATAM</v>
      </c>
      <c r="H127" s="7" t="str">
        <f>"Q"&amp;ROUNDUP(MONTH(VolumeByClient[[#This Row],[Date]])/3,0)&amp;" "&amp;YEAR(VolumeByClient[[#This Row],[Date]])</f>
        <v>Q1 2020</v>
      </c>
      <c r="I127" s="7" t="str">
        <f>VLOOKUP(VolumeByClient[[#This Row],[Date]],Quarter[],3)</f>
        <v>Q1 2020</v>
      </c>
    </row>
    <row r="128" spans="1:9">
      <c r="A128" s="4" t="s">
        <v>6</v>
      </c>
      <c r="B128" s="4">
        <v>43890</v>
      </c>
      <c r="C128" s="6">
        <v>168</v>
      </c>
      <c r="D128" s="3">
        <f>LEN(VolumeByClient[[#This Row],[CLID]])</f>
        <v>7</v>
      </c>
      <c r="E128" s="3" t="str">
        <f>XLOOKUP(VolumeByClient[[#This Row],[CLID]],GeoByClient[MID],GeoByClient[GEOID])</f>
        <v>GEO1004</v>
      </c>
      <c r="F128" s="9" t="str">
        <f>INDEX(GeoByClient[GEOID],MATCH([CLID],GeoByClient[RIGHT],0))</f>
        <v>GEO1004</v>
      </c>
      <c r="G128" s="3" t="str">
        <f>XLOOKUP(VolumeByClient[[#This Row],[Xlookup Region ID]],GEONames[GEOID],GEONames[GEO Name])</f>
        <v>LATAM</v>
      </c>
      <c r="H128" s="7" t="str">
        <f>"Q"&amp;ROUNDUP(MONTH(VolumeByClient[[#This Row],[Date]])/3,0)&amp;" "&amp;YEAR(VolumeByClient[[#This Row],[Date]])</f>
        <v>Q1 2020</v>
      </c>
      <c r="I128" s="7" t="str">
        <f>VLOOKUP(VolumeByClient[[#This Row],[Date]],Quarter[],3)</f>
        <v>Q1 2020</v>
      </c>
    </row>
    <row r="129" spans="1:9">
      <c r="A129" s="4" t="s">
        <v>6</v>
      </c>
      <c r="B129" s="4">
        <v>43921</v>
      </c>
      <c r="C129" s="6">
        <v>226</v>
      </c>
      <c r="D129" s="3">
        <f>LEN(VolumeByClient[[#This Row],[CLID]])</f>
        <v>7</v>
      </c>
      <c r="E129" s="3" t="str">
        <f>XLOOKUP(VolumeByClient[[#This Row],[CLID]],GeoByClient[MID],GeoByClient[GEOID])</f>
        <v>GEO1004</v>
      </c>
      <c r="F129" s="9" t="str">
        <f>INDEX(GeoByClient[GEOID],MATCH([CLID],GeoByClient[RIGHT],0))</f>
        <v>GEO1004</v>
      </c>
      <c r="G129" s="3" t="str">
        <f>XLOOKUP(VolumeByClient[[#This Row],[Xlookup Region ID]],GEONames[GEOID],GEONames[GEO Name])</f>
        <v>LATAM</v>
      </c>
      <c r="H129" s="7" t="str">
        <f>"Q"&amp;ROUNDUP(MONTH(VolumeByClient[[#This Row],[Date]])/3,0)&amp;" "&amp;YEAR(VolumeByClient[[#This Row],[Date]])</f>
        <v>Q1 2020</v>
      </c>
      <c r="I129" s="7" t="str">
        <f>VLOOKUP(VolumeByClient[[#This Row],[Date]],Quarter[],3)</f>
        <v>Q1 2020</v>
      </c>
    </row>
    <row r="130" spans="1:9">
      <c r="A130" s="4" t="s">
        <v>6</v>
      </c>
      <c r="B130" s="4">
        <v>43951</v>
      </c>
      <c r="C130" s="6">
        <v>223</v>
      </c>
      <c r="D130" s="3">
        <f>LEN(VolumeByClient[[#This Row],[CLID]])</f>
        <v>7</v>
      </c>
      <c r="E130" s="3" t="str">
        <f>XLOOKUP(VolumeByClient[[#This Row],[CLID]],GeoByClient[MID],GeoByClient[GEOID])</f>
        <v>GEO1004</v>
      </c>
      <c r="F130" s="9" t="str">
        <f>INDEX(GeoByClient[GEOID],MATCH([CLID],GeoByClient[RIGHT],0))</f>
        <v>GEO1004</v>
      </c>
      <c r="G130" s="3" t="str">
        <f>XLOOKUP(VolumeByClient[[#This Row],[Xlookup Region ID]],GEONames[GEOID],GEONames[GEO Name])</f>
        <v>LATAM</v>
      </c>
      <c r="H130" s="7" t="str">
        <f>"Q"&amp;ROUNDUP(MONTH(VolumeByClient[[#This Row],[Date]])/3,0)&amp;" "&amp;YEAR(VolumeByClient[[#This Row],[Date]])</f>
        <v>Q2 2020</v>
      </c>
      <c r="I130" s="7" t="str">
        <f>VLOOKUP(VolumeByClient[[#This Row],[Date]],Quarter[],3)</f>
        <v>Q2 2020</v>
      </c>
    </row>
    <row r="131" spans="1:9">
      <c r="A131" s="4" t="s">
        <v>6</v>
      </c>
      <c r="B131" s="4">
        <v>43982</v>
      </c>
      <c r="C131" s="6">
        <v>247</v>
      </c>
      <c r="D131" s="3">
        <f>LEN(VolumeByClient[[#This Row],[CLID]])</f>
        <v>7</v>
      </c>
      <c r="E131" s="3" t="str">
        <f>XLOOKUP(VolumeByClient[[#This Row],[CLID]],GeoByClient[MID],GeoByClient[GEOID])</f>
        <v>GEO1004</v>
      </c>
      <c r="F131" s="9" t="str">
        <f>INDEX(GeoByClient[GEOID],MATCH([CLID],GeoByClient[RIGHT],0))</f>
        <v>GEO1004</v>
      </c>
      <c r="G131" s="3" t="str">
        <f>XLOOKUP(VolumeByClient[[#This Row],[Xlookup Region ID]],GEONames[GEOID],GEONames[GEO Name])</f>
        <v>LATAM</v>
      </c>
      <c r="H131" s="7" t="str">
        <f>"Q"&amp;ROUNDUP(MONTH(VolumeByClient[[#This Row],[Date]])/3,0)&amp;" "&amp;YEAR(VolumeByClient[[#This Row],[Date]])</f>
        <v>Q2 2020</v>
      </c>
      <c r="I131" s="7" t="str">
        <f>VLOOKUP(VolumeByClient[[#This Row],[Date]],Quarter[],3)</f>
        <v>Q2 2020</v>
      </c>
    </row>
    <row r="132" spans="1:9">
      <c r="A132" s="4" t="s">
        <v>6</v>
      </c>
      <c r="B132" s="4">
        <v>44012</v>
      </c>
      <c r="C132" s="6">
        <v>142</v>
      </c>
      <c r="D132" s="3">
        <f>LEN(VolumeByClient[[#This Row],[CLID]])</f>
        <v>7</v>
      </c>
      <c r="E132" s="3" t="str">
        <f>XLOOKUP(VolumeByClient[[#This Row],[CLID]],GeoByClient[MID],GeoByClient[GEOID])</f>
        <v>GEO1004</v>
      </c>
      <c r="F132" s="9" t="str">
        <f>INDEX(GeoByClient[GEOID],MATCH([CLID],GeoByClient[RIGHT],0))</f>
        <v>GEO1004</v>
      </c>
      <c r="G132" s="3" t="str">
        <f>XLOOKUP(VolumeByClient[[#This Row],[Xlookup Region ID]],GEONames[GEOID],GEONames[GEO Name])</f>
        <v>LATAM</v>
      </c>
      <c r="H132" s="7" t="str">
        <f>"Q"&amp;ROUNDUP(MONTH(VolumeByClient[[#This Row],[Date]])/3,0)&amp;" "&amp;YEAR(VolumeByClient[[#This Row],[Date]])</f>
        <v>Q2 2020</v>
      </c>
      <c r="I132" s="7" t="str">
        <f>VLOOKUP(VolumeByClient[[#This Row],[Date]],Quarter[],3)</f>
        <v>Q2 2020</v>
      </c>
    </row>
    <row r="133" spans="1:9">
      <c r="A133" s="4" t="s">
        <v>6</v>
      </c>
      <c r="B133" s="4">
        <v>44043</v>
      </c>
      <c r="C133" s="6">
        <v>163</v>
      </c>
      <c r="D133" s="3">
        <f>LEN(VolumeByClient[[#This Row],[CLID]])</f>
        <v>7</v>
      </c>
      <c r="E133" s="3" t="str">
        <f>XLOOKUP(VolumeByClient[[#This Row],[CLID]],GeoByClient[MID],GeoByClient[GEOID])</f>
        <v>GEO1004</v>
      </c>
      <c r="F133" s="9" t="str">
        <f>INDEX(GeoByClient[GEOID],MATCH([CLID],GeoByClient[RIGHT],0))</f>
        <v>GEO1004</v>
      </c>
      <c r="G133" s="3" t="str">
        <f>XLOOKUP(VolumeByClient[[#This Row],[Xlookup Region ID]],GEONames[GEOID],GEONames[GEO Name])</f>
        <v>LATAM</v>
      </c>
      <c r="H133" s="7" t="str">
        <f>"Q"&amp;ROUNDUP(MONTH(VolumeByClient[[#This Row],[Date]])/3,0)&amp;" "&amp;YEAR(VolumeByClient[[#This Row],[Date]])</f>
        <v>Q3 2020</v>
      </c>
      <c r="I133" s="7" t="str">
        <f>VLOOKUP(VolumeByClient[[#This Row],[Date]],Quarter[],3)</f>
        <v>Q3 2020</v>
      </c>
    </row>
    <row r="134" spans="1:9">
      <c r="A134" s="4" t="s">
        <v>6</v>
      </c>
      <c r="B134" s="4">
        <v>44074</v>
      </c>
      <c r="C134" s="6">
        <v>101</v>
      </c>
      <c r="D134" s="3">
        <f>LEN(VolumeByClient[[#This Row],[CLID]])</f>
        <v>7</v>
      </c>
      <c r="E134" s="3" t="str">
        <f>XLOOKUP(VolumeByClient[[#This Row],[CLID]],GeoByClient[MID],GeoByClient[GEOID])</f>
        <v>GEO1004</v>
      </c>
      <c r="F134" s="9" t="str">
        <f>INDEX(GeoByClient[GEOID],MATCH([CLID],GeoByClient[RIGHT],0))</f>
        <v>GEO1004</v>
      </c>
      <c r="G134" s="3" t="str">
        <f>XLOOKUP(VolumeByClient[[#This Row],[Xlookup Region ID]],GEONames[GEOID],GEONames[GEO Name])</f>
        <v>LATAM</v>
      </c>
      <c r="H134" s="7" t="str">
        <f>"Q"&amp;ROUNDUP(MONTH(VolumeByClient[[#This Row],[Date]])/3,0)&amp;" "&amp;YEAR(VolumeByClient[[#This Row],[Date]])</f>
        <v>Q3 2020</v>
      </c>
      <c r="I134" s="7" t="str">
        <f>VLOOKUP(VolumeByClient[[#This Row],[Date]],Quarter[],3)</f>
        <v>Q3 2020</v>
      </c>
    </row>
    <row r="135" spans="1:9">
      <c r="A135" s="4" t="s">
        <v>6</v>
      </c>
      <c r="B135" s="4">
        <v>44104</v>
      </c>
      <c r="C135" s="6">
        <v>142</v>
      </c>
      <c r="D135" s="3">
        <f>LEN(VolumeByClient[[#This Row],[CLID]])</f>
        <v>7</v>
      </c>
      <c r="E135" s="3" t="str">
        <f>XLOOKUP(VolumeByClient[[#This Row],[CLID]],GeoByClient[MID],GeoByClient[GEOID])</f>
        <v>GEO1004</v>
      </c>
      <c r="F135" s="9" t="str">
        <f>INDEX(GeoByClient[GEOID],MATCH([CLID],GeoByClient[RIGHT],0))</f>
        <v>GEO1004</v>
      </c>
      <c r="G135" s="3" t="str">
        <f>XLOOKUP(VolumeByClient[[#This Row],[Xlookup Region ID]],GEONames[GEOID],GEONames[GEO Name])</f>
        <v>LATAM</v>
      </c>
      <c r="H135" s="7" t="str">
        <f>"Q"&amp;ROUNDUP(MONTH(VolumeByClient[[#This Row],[Date]])/3,0)&amp;" "&amp;YEAR(VolumeByClient[[#This Row],[Date]])</f>
        <v>Q3 2020</v>
      </c>
      <c r="I135" s="7" t="str">
        <f>VLOOKUP(VolumeByClient[[#This Row],[Date]],Quarter[],3)</f>
        <v>Q3 2020</v>
      </c>
    </row>
    <row r="136" spans="1:9">
      <c r="A136" s="4" t="s">
        <v>6</v>
      </c>
      <c r="B136" s="4">
        <v>44135</v>
      </c>
      <c r="C136" s="6">
        <v>123</v>
      </c>
      <c r="D136" s="3">
        <f>LEN(VolumeByClient[[#This Row],[CLID]])</f>
        <v>7</v>
      </c>
      <c r="E136" s="3" t="str">
        <f>XLOOKUP(VolumeByClient[[#This Row],[CLID]],GeoByClient[MID],GeoByClient[GEOID])</f>
        <v>GEO1004</v>
      </c>
      <c r="F136" s="9" t="str">
        <f>INDEX(GeoByClient[GEOID],MATCH([CLID],GeoByClient[RIGHT],0))</f>
        <v>GEO1004</v>
      </c>
      <c r="G136" s="3" t="str">
        <f>XLOOKUP(VolumeByClient[[#This Row],[Xlookup Region ID]],GEONames[GEOID],GEONames[GEO Name])</f>
        <v>LATAM</v>
      </c>
      <c r="H136" s="7" t="str">
        <f>"Q"&amp;ROUNDUP(MONTH(VolumeByClient[[#This Row],[Date]])/3,0)&amp;" "&amp;YEAR(VolumeByClient[[#This Row],[Date]])</f>
        <v>Q4 2020</v>
      </c>
      <c r="I136" s="7" t="str">
        <f>VLOOKUP(VolumeByClient[[#This Row],[Date]],Quarter[],3)</f>
        <v>Q4 2020</v>
      </c>
    </row>
    <row r="137" spans="1:9">
      <c r="A137" s="4" t="s">
        <v>6</v>
      </c>
      <c r="B137" s="4">
        <v>44165</v>
      </c>
      <c r="C137" s="6">
        <v>183</v>
      </c>
      <c r="D137" s="3">
        <f>LEN(VolumeByClient[[#This Row],[CLID]])</f>
        <v>7</v>
      </c>
      <c r="E137" s="3" t="str">
        <f>XLOOKUP(VolumeByClient[[#This Row],[CLID]],GeoByClient[MID],GeoByClient[GEOID])</f>
        <v>GEO1004</v>
      </c>
      <c r="F137" s="9" t="str">
        <f>INDEX(GeoByClient[GEOID],MATCH([CLID],GeoByClient[RIGHT],0))</f>
        <v>GEO1004</v>
      </c>
      <c r="G137" s="3" t="str">
        <f>XLOOKUP(VolumeByClient[[#This Row],[Xlookup Region ID]],GEONames[GEOID],GEONames[GEO Name])</f>
        <v>LATAM</v>
      </c>
      <c r="H137" s="7" t="str">
        <f>"Q"&amp;ROUNDUP(MONTH(VolumeByClient[[#This Row],[Date]])/3,0)&amp;" "&amp;YEAR(VolumeByClient[[#This Row],[Date]])</f>
        <v>Q4 2020</v>
      </c>
      <c r="I137" s="7" t="str">
        <f>VLOOKUP(VolumeByClient[[#This Row],[Date]],Quarter[],3)</f>
        <v>Q4 2020</v>
      </c>
    </row>
    <row r="138" spans="1:9">
      <c r="A138" s="4" t="s">
        <v>6</v>
      </c>
      <c r="B138" s="4">
        <v>44196</v>
      </c>
      <c r="C138" s="6">
        <v>144</v>
      </c>
      <c r="D138" s="3">
        <f>LEN(VolumeByClient[[#This Row],[CLID]])</f>
        <v>7</v>
      </c>
      <c r="E138" s="3" t="str">
        <f>XLOOKUP(VolumeByClient[[#This Row],[CLID]],GeoByClient[MID],GeoByClient[GEOID])</f>
        <v>GEO1004</v>
      </c>
      <c r="F138" s="9" t="str">
        <f>INDEX(GeoByClient[GEOID],MATCH([CLID],GeoByClient[RIGHT],0))</f>
        <v>GEO1004</v>
      </c>
      <c r="G138" s="3" t="str">
        <f>XLOOKUP(VolumeByClient[[#This Row],[Xlookup Region ID]],GEONames[GEOID],GEONames[GEO Name])</f>
        <v>LATAM</v>
      </c>
      <c r="H138" s="7" t="str">
        <f>"Q"&amp;ROUNDUP(MONTH(VolumeByClient[[#This Row],[Date]])/3,0)&amp;" "&amp;YEAR(VolumeByClient[[#This Row],[Date]])</f>
        <v>Q4 2020</v>
      </c>
      <c r="I138" s="7" t="str">
        <f>VLOOKUP(VolumeByClient[[#This Row],[Date]],Quarter[],3)</f>
        <v>Q4 2020</v>
      </c>
    </row>
    <row r="139" spans="1:9">
      <c r="A139" s="4" t="s">
        <v>6</v>
      </c>
      <c r="B139" s="4">
        <v>44377</v>
      </c>
      <c r="C139" s="6">
        <v>145</v>
      </c>
      <c r="D139" s="3">
        <f>LEN(VolumeByClient[[#This Row],[CLID]])</f>
        <v>7</v>
      </c>
      <c r="E139" s="3" t="str">
        <f>XLOOKUP(VolumeByClient[[#This Row],[CLID]],GeoByClient[MID],GeoByClient[GEOID])</f>
        <v>GEO1004</v>
      </c>
      <c r="F139" s="9" t="str">
        <f>INDEX(GeoByClient[GEOID],MATCH([CLID],GeoByClient[RIGHT],0))</f>
        <v>GEO1004</v>
      </c>
      <c r="G139" s="3" t="str">
        <f>XLOOKUP(VolumeByClient[[#This Row],[Xlookup Region ID]],GEONames[GEOID],GEONames[GEO Name])</f>
        <v>LATAM</v>
      </c>
      <c r="H139" s="7" t="str">
        <f>"Q"&amp;ROUNDUP(MONTH(VolumeByClient[[#This Row],[Date]])/3,0)&amp;" "&amp;YEAR(VolumeByClient[[#This Row],[Date]])</f>
        <v>Q2 2021</v>
      </c>
      <c r="I139" s="7" t="str">
        <f>VLOOKUP(VolumeByClient[[#This Row],[Date]],Quarter[],3)</f>
        <v>Q2 2021</v>
      </c>
    </row>
    <row r="140" spans="1:9">
      <c r="A140" s="4" t="s">
        <v>6</v>
      </c>
      <c r="B140" s="4">
        <v>44347</v>
      </c>
      <c r="C140" s="6">
        <v>244</v>
      </c>
      <c r="D140" s="3">
        <f>LEN(VolumeByClient[[#This Row],[CLID]])</f>
        <v>7</v>
      </c>
      <c r="E140" s="3" t="str">
        <f>XLOOKUP(VolumeByClient[[#This Row],[CLID]],GeoByClient[MID],GeoByClient[GEOID])</f>
        <v>GEO1004</v>
      </c>
      <c r="F140" s="9" t="str">
        <f>INDEX(GeoByClient[GEOID],MATCH([CLID],GeoByClient[RIGHT],0))</f>
        <v>GEO1004</v>
      </c>
      <c r="G140" s="3" t="str">
        <f>XLOOKUP(VolumeByClient[[#This Row],[Xlookup Region ID]],GEONames[GEOID],GEONames[GEO Name])</f>
        <v>LATAM</v>
      </c>
      <c r="H140" s="7" t="str">
        <f>"Q"&amp;ROUNDUP(MONTH(VolumeByClient[[#This Row],[Date]])/3,0)&amp;" "&amp;YEAR(VolumeByClient[[#This Row],[Date]])</f>
        <v>Q2 2021</v>
      </c>
      <c r="I140" s="7" t="str">
        <f>VLOOKUP(VolumeByClient[[#This Row],[Date]],Quarter[],3)</f>
        <v>Q2 2021</v>
      </c>
    </row>
    <row r="141" spans="1:9">
      <c r="A141" s="4" t="s">
        <v>6</v>
      </c>
      <c r="B141" s="4">
        <v>44316</v>
      </c>
      <c r="C141" s="6">
        <v>226</v>
      </c>
      <c r="D141" s="3">
        <f>LEN(VolumeByClient[[#This Row],[CLID]])</f>
        <v>7</v>
      </c>
      <c r="E141" s="3" t="str">
        <f>XLOOKUP(VolumeByClient[[#This Row],[CLID]],GeoByClient[MID],GeoByClient[GEOID])</f>
        <v>GEO1004</v>
      </c>
      <c r="F141" s="9" t="str">
        <f>INDEX(GeoByClient[GEOID],MATCH([CLID],GeoByClient[RIGHT],0))</f>
        <v>GEO1004</v>
      </c>
      <c r="G141" s="3" t="str">
        <f>XLOOKUP(VolumeByClient[[#This Row],[Xlookup Region ID]],GEONames[GEOID],GEONames[GEO Name])</f>
        <v>LATAM</v>
      </c>
      <c r="H141" s="7" t="str">
        <f>"Q"&amp;ROUNDUP(MONTH(VolumeByClient[[#This Row],[Date]])/3,0)&amp;" "&amp;YEAR(VolumeByClient[[#This Row],[Date]])</f>
        <v>Q2 2021</v>
      </c>
      <c r="I141" s="7" t="str">
        <f>VLOOKUP(VolumeByClient[[#This Row],[Date]],Quarter[],3)</f>
        <v>Q2 2021</v>
      </c>
    </row>
    <row r="142" spans="1:9">
      <c r="A142" s="4" t="s">
        <v>6</v>
      </c>
      <c r="B142" s="4">
        <v>44286</v>
      </c>
      <c r="C142" s="6">
        <v>227</v>
      </c>
      <c r="D142" s="3">
        <f>LEN(VolumeByClient[[#This Row],[CLID]])</f>
        <v>7</v>
      </c>
      <c r="E142" s="3" t="str">
        <f>XLOOKUP(VolumeByClient[[#This Row],[CLID]],GeoByClient[MID],GeoByClient[GEOID])</f>
        <v>GEO1004</v>
      </c>
      <c r="F142" s="9" t="str">
        <f>INDEX(GeoByClient[GEOID],MATCH([CLID],GeoByClient[RIGHT],0))</f>
        <v>GEO1004</v>
      </c>
      <c r="G142" s="3" t="str">
        <f>XLOOKUP(VolumeByClient[[#This Row],[Xlookup Region ID]],GEONames[GEOID],GEONames[GEO Name])</f>
        <v>LATAM</v>
      </c>
      <c r="H142" s="7" t="str">
        <f>"Q"&amp;ROUNDUP(MONTH(VolumeByClient[[#This Row],[Date]])/3,0)&amp;" "&amp;YEAR(VolumeByClient[[#This Row],[Date]])</f>
        <v>Q1 2021</v>
      </c>
      <c r="I142" s="7" t="str">
        <f>VLOOKUP(VolumeByClient[[#This Row],[Date]],Quarter[],3)</f>
        <v>Q1 2021</v>
      </c>
    </row>
    <row r="143" spans="1:9">
      <c r="A143" s="4" t="s">
        <v>6</v>
      </c>
      <c r="B143" s="4">
        <v>44255</v>
      </c>
      <c r="C143" s="6">
        <v>172</v>
      </c>
      <c r="D143" s="3">
        <f>LEN(VolumeByClient[[#This Row],[CLID]])</f>
        <v>7</v>
      </c>
      <c r="E143" s="3" t="str">
        <f>XLOOKUP(VolumeByClient[[#This Row],[CLID]],GeoByClient[MID],GeoByClient[GEOID])</f>
        <v>GEO1004</v>
      </c>
      <c r="F143" s="9" t="str">
        <f>INDEX(GeoByClient[GEOID],MATCH([CLID],GeoByClient[RIGHT],0))</f>
        <v>GEO1004</v>
      </c>
      <c r="G143" s="3" t="str">
        <f>XLOOKUP(VolumeByClient[[#This Row],[Xlookup Region ID]],GEONames[GEOID],GEONames[GEO Name])</f>
        <v>LATAM</v>
      </c>
      <c r="H143" s="7" t="str">
        <f>"Q"&amp;ROUNDUP(MONTH(VolumeByClient[[#This Row],[Date]])/3,0)&amp;" "&amp;YEAR(VolumeByClient[[#This Row],[Date]])</f>
        <v>Q1 2021</v>
      </c>
      <c r="I143" s="7" t="str">
        <f>VLOOKUP(VolumeByClient[[#This Row],[Date]],Quarter[],3)</f>
        <v>Q1 2021</v>
      </c>
    </row>
    <row r="144" spans="1:9">
      <c r="A144" s="4" t="s">
        <v>6</v>
      </c>
      <c r="B144" s="4">
        <v>44227</v>
      </c>
      <c r="C144" s="6">
        <v>190</v>
      </c>
      <c r="D144" s="3">
        <f>LEN(VolumeByClient[[#This Row],[CLID]])</f>
        <v>7</v>
      </c>
      <c r="E144" s="3" t="str">
        <f>XLOOKUP(VolumeByClient[[#This Row],[CLID]],GeoByClient[MID],GeoByClient[GEOID])</f>
        <v>GEO1004</v>
      </c>
      <c r="F144" s="9" t="str">
        <f>INDEX(GeoByClient[GEOID],MATCH([CLID],GeoByClient[RIGHT],0))</f>
        <v>GEO1004</v>
      </c>
      <c r="G144" s="3" t="str">
        <f>XLOOKUP(VolumeByClient[[#This Row],[Xlookup Region ID]],GEONames[GEOID],GEONames[GEO Name])</f>
        <v>LATAM</v>
      </c>
      <c r="H144" s="7" t="str">
        <f>"Q"&amp;ROUNDUP(MONTH(VolumeByClient[[#This Row],[Date]])/3,0)&amp;" "&amp;YEAR(VolumeByClient[[#This Row],[Date]])</f>
        <v>Q1 2021</v>
      </c>
      <c r="I144" s="7" t="str">
        <f>VLOOKUP(VolumeByClient[[#This Row],[Date]],Quarter[],3)</f>
        <v>Q1 2021</v>
      </c>
    </row>
    <row r="145" spans="1:9">
      <c r="A145" s="4" t="s">
        <v>15</v>
      </c>
      <c r="B145" s="4">
        <v>43861</v>
      </c>
      <c r="C145" s="6">
        <v>391</v>
      </c>
      <c r="D145" s="3">
        <f>LEN(VolumeByClient[[#This Row],[CLID]])</f>
        <v>7</v>
      </c>
      <c r="E145" s="3" t="str">
        <f>XLOOKUP(VolumeByClient[[#This Row],[CLID]],GeoByClient[MID],GeoByClient[GEOID])</f>
        <v>GEO1003</v>
      </c>
      <c r="F145" s="9" t="str">
        <f>INDEX(GeoByClient[GEOID],MATCH([CLID],GeoByClient[RIGHT],0))</f>
        <v>GEO1003</v>
      </c>
      <c r="G145" s="3" t="str">
        <f>XLOOKUP(VolumeByClient[[#This Row],[Xlookup Region ID]],GEONames[GEOID],GEONames[GEO Name])</f>
        <v>EMEA</v>
      </c>
      <c r="H145" s="7" t="str">
        <f>"Q"&amp;ROUNDUP(MONTH(VolumeByClient[[#This Row],[Date]])/3,0)&amp;" "&amp;YEAR(VolumeByClient[[#This Row],[Date]])</f>
        <v>Q1 2020</v>
      </c>
      <c r="I145" s="7" t="str">
        <f>VLOOKUP(VolumeByClient[[#This Row],[Date]],Quarter[],3)</f>
        <v>Q1 2020</v>
      </c>
    </row>
    <row r="146" spans="1:9">
      <c r="A146" s="4" t="s">
        <v>15</v>
      </c>
      <c r="B146" s="4">
        <v>43890</v>
      </c>
      <c r="C146" s="6">
        <v>553</v>
      </c>
      <c r="D146" s="3">
        <f>LEN(VolumeByClient[[#This Row],[CLID]])</f>
        <v>7</v>
      </c>
      <c r="E146" s="3" t="str">
        <f>XLOOKUP(VolumeByClient[[#This Row],[CLID]],GeoByClient[MID],GeoByClient[GEOID])</f>
        <v>GEO1003</v>
      </c>
      <c r="F146" s="9" t="str">
        <f>INDEX(GeoByClient[GEOID],MATCH([CLID],GeoByClient[RIGHT],0))</f>
        <v>GEO1003</v>
      </c>
      <c r="G146" s="3" t="str">
        <f>XLOOKUP(VolumeByClient[[#This Row],[Xlookup Region ID]],GEONames[GEOID],GEONames[GEO Name])</f>
        <v>EMEA</v>
      </c>
      <c r="H146" s="7" t="str">
        <f>"Q"&amp;ROUNDUP(MONTH(VolumeByClient[[#This Row],[Date]])/3,0)&amp;" "&amp;YEAR(VolumeByClient[[#This Row],[Date]])</f>
        <v>Q1 2020</v>
      </c>
      <c r="I146" s="7" t="str">
        <f>VLOOKUP(VolumeByClient[[#This Row],[Date]],Quarter[],3)</f>
        <v>Q1 2020</v>
      </c>
    </row>
    <row r="147" spans="1:9">
      <c r="A147" s="4" t="s">
        <v>15</v>
      </c>
      <c r="B147" s="4">
        <v>43921</v>
      </c>
      <c r="C147" s="6">
        <v>498</v>
      </c>
      <c r="D147" s="3">
        <f>LEN(VolumeByClient[[#This Row],[CLID]])</f>
        <v>7</v>
      </c>
      <c r="E147" s="3" t="str">
        <f>XLOOKUP(VolumeByClient[[#This Row],[CLID]],GeoByClient[MID],GeoByClient[GEOID])</f>
        <v>GEO1003</v>
      </c>
      <c r="F147" s="9" t="str">
        <f>INDEX(GeoByClient[GEOID],MATCH([CLID],GeoByClient[RIGHT],0))</f>
        <v>GEO1003</v>
      </c>
      <c r="G147" s="3" t="str">
        <f>XLOOKUP(VolumeByClient[[#This Row],[Xlookup Region ID]],GEONames[GEOID],GEONames[GEO Name])</f>
        <v>EMEA</v>
      </c>
      <c r="H147" s="7" t="str">
        <f>"Q"&amp;ROUNDUP(MONTH(VolumeByClient[[#This Row],[Date]])/3,0)&amp;" "&amp;YEAR(VolumeByClient[[#This Row],[Date]])</f>
        <v>Q1 2020</v>
      </c>
      <c r="I147" s="7" t="str">
        <f>VLOOKUP(VolumeByClient[[#This Row],[Date]],Quarter[],3)</f>
        <v>Q1 2020</v>
      </c>
    </row>
    <row r="148" spans="1:9">
      <c r="A148" s="4" t="s">
        <v>15</v>
      </c>
      <c r="B148" s="4">
        <v>43951</v>
      </c>
      <c r="C148" s="6">
        <v>719</v>
      </c>
      <c r="D148" s="3">
        <f>LEN(VolumeByClient[[#This Row],[CLID]])</f>
        <v>7</v>
      </c>
      <c r="E148" s="3" t="str">
        <f>XLOOKUP(VolumeByClient[[#This Row],[CLID]],GeoByClient[MID],GeoByClient[GEOID])</f>
        <v>GEO1003</v>
      </c>
      <c r="F148" s="9" t="str">
        <f>INDEX(GeoByClient[GEOID],MATCH([CLID],GeoByClient[RIGHT],0))</f>
        <v>GEO1003</v>
      </c>
      <c r="G148" s="3" t="str">
        <f>XLOOKUP(VolumeByClient[[#This Row],[Xlookup Region ID]],GEONames[GEOID],GEONames[GEO Name])</f>
        <v>EMEA</v>
      </c>
      <c r="H148" s="7" t="str">
        <f>"Q"&amp;ROUNDUP(MONTH(VolumeByClient[[#This Row],[Date]])/3,0)&amp;" "&amp;YEAR(VolumeByClient[[#This Row],[Date]])</f>
        <v>Q2 2020</v>
      </c>
      <c r="I148" s="7" t="str">
        <f>VLOOKUP(VolumeByClient[[#This Row],[Date]],Quarter[],3)</f>
        <v>Q2 2020</v>
      </c>
    </row>
    <row r="149" spans="1:9">
      <c r="A149" s="4" t="s">
        <v>15</v>
      </c>
      <c r="B149" s="4">
        <v>43982</v>
      </c>
      <c r="C149" s="6">
        <v>555</v>
      </c>
      <c r="D149" s="3">
        <f>LEN(VolumeByClient[[#This Row],[CLID]])</f>
        <v>7</v>
      </c>
      <c r="E149" s="3" t="str">
        <f>XLOOKUP(VolumeByClient[[#This Row],[CLID]],GeoByClient[MID],GeoByClient[GEOID])</f>
        <v>GEO1003</v>
      </c>
      <c r="F149" s="9" t="str">
        <f>INDEX(GeoByClient[GEOID],MATCH([CLID],GeoByClient[RIGHT],0))</f>
        <v>GEO1003</v>
      </c>
      <c r="G149" s="3" t="str">
        <f>XLOOKUP(VolumeByClient[[#This Row],[Xlookup Region ID]],GEONames[GEOID],GEONames[GEO Name])</f>
        <v>EMEA</v>
      </c>
      <c r="H149" s="7" t="str">
        <f>"Q"&amp;ROUNDUP(MONTH(VolumeByClient[[#This Row],[Date]])/3,0)&amp;" "&amp;YEAR(VolumeByClient[[#This Row],[Date]])</f>
        <v>Q2 2020</v>
      </c>
      <c r="I149" s="7" t="str">
        <f>VLOOKUP(VolumeByClient[[#This Row],[Date]],Quarter[],3)</f>
        <v>Q2 2020</v>
      </c>
    </row>
    <row r="150" spans="1:9">
      <c r="A150" s="4" t="s">
        <v>15</v>
      </c>
      <c r="B150" s="4">
        <v>44012</v>
      </c>
      <c r="C150" s="6">
        <v>499</v>
      </c>
      <c r="D150" s="3">
        <f>LEN(VolumeByClient[[#This Row],[CLID]])</f>
        <v>7</v>
      </c>
      <c r="E150" s="3" t="str">
        <f>XLOOKUP(VolumeByClient[[#This Row],[CLID]],GeoByClient[MID],GeoByClient[GEOID])</f>
        <v>GEO1003</v>
      </c>
      <c r="F150" s="9" t="str">
        <f>INDEX(GeoByClient[GEOID],MATCH([CLID],GeoByClient[RIGHT],0))</f>
        <v>GEO1003</v>
      </c>
      <c r="G150" s="3" t="str">
        <f>XLOOKUP(VolumeByClient[[#This Row],[Xlookup Region ID]],GEONames[GEOID],GEONames[GEO Name])</f>
        <v>EMEA</v>
      </c>
      <c r="H150" s="7" t="str">
        <f>"Q"&amp;ROUNDUP(MONTH(VolumeByClient[[#This Row],[Date]])/3,0)&amp;" "&amp;YEAR(VolumeByClient[[#This Row],[Date]])</f>
        <v>Q2 2020</v>
      </c>
      <c r="I150" s="7" t="str">
        <f>VLOOKUP(VolumeByClient[[#This Row],[Date]],Quarter[],3)</f>
        <v>Q2 2020</v>
      </c>
    </row>
    <row r="151" spans="1:9">
      <c r="A151" s="4" t="s">
        <v>15</v>
      </c>
      <c r="B151" s="4">
        <v>44043</v>
      </c>
      <c r="C151" s="6">
        <v>338</v>
      </c>
      <c r="D151" s="3">
        <f>LEN(VolumeByClient[[#This Row],[CLID]])</f>
        <v>7</v>
      </c>
      <c r="E151" s="3" t="str">
        <f>XLOOKUP(VolumeByClient[[#This Row],[CLID]],GeoByClient[MID],GeoByClient[GEOID])</f>
        <v>GEO1003</v>
      </c>
      <c r="F151" s="9" t="str">
        <f>INDEX(GeoByClient[GEOID],MATCH([CLID],GeoByClient[RIGHT],0))</f>
        <v>GEO1003</v>
      </c>
      <c r="G151" s="3" t="str">
        <f>XLOOKUP(VolumeByClient[[#This Row],[Xlookup Region ID]],GEONames[GEOID],GEONames[GEO Name])</f>
        <v>EMEA</v>
      </c>
      <c r="H151" s="7" t="str">
        <f>"Q"&amp;ROUNDUP(MONTH(VolumeByClient[[#This Row],[Date]])/3,0)&amp;" "&amp;YEAR(VolumeByClient[[#This Row],[Date]])</f>
        <v>Q3 2020</v>
      </c>
      <c r="I151" s="7" t="str">
        <f>VLOOKUP(VolumeByClient[[#This Row],[Date]],Quarter[],3)</f>
        <v>Q3 2020</v>
      </c>
    </row>
    <row r="152" spans="1:9">
      <c r="A152" s="4" t="s">
        <v>15</v>
      </c>
      <c r="B152" s="4">
        <v>44074</v>
      </c>
      <c r="C152" s="6">
        <v>391</v>
      </c>
      <c r="D152" s="3">
        <f>LEN(VolumeByClient[[#This Row],[CLID]])</f>
        <v>7</v>
      </c>
      <c r="E152" s="3" t="str">
        <f>XLOOKUP(VolumeByClient[[#This Row],[CLID]],GeoByClient[MID],GeoByClient[GEOID])</f>
        <v>GEO1003</v>
      </c>
      <c r="F152" s="9" t="str">
        <f>INDEX(GeoByClient[GEOID],MATCH([CLID],GeoByClient[RIGHT],0))</f>
        <v>GEO1003</v>
      </c>
      <c r="G152" s="3" t="str">
        <f>XLOOKUP(VolumeByClient[[#This Row],[Xlookup Region ID]],GEONames[GEOID],GEONames[GEO Name])</f>
        <v>EMEA</v>
      </c>
      <c r="H152" s="7" t="str">
        <f>"Q"&amp;ROUNDUP(MONTH(VolumeByClient[[#This Row],[Date]])/3,0)&amp;" "&amp;YEAR(VolumeByClient[[#This Row],[Date]])</f>
        <v>Q3 2020</v>
      </c>
      <c r="I152" s="7" t="str">
        <f>VLOOKUP(VolumeByClient[[#This Row],[Date]],Quarter[],3)</f>
        <v>Q3 2020</v>
      </c>
    </row>
    <row r="153" spans="1:9">
      <c r="A153" s="4" t="s">
        <v>15</v>
      </c>
      <c r="B153" s="4">
        <v>44104</v>
      </c>
      <c r="C153" s="6">
        <v>279</v>
      </c>
      <c r="D153" s="3">
        <f>LEN(VolumeByClient[[#This Row],[CLID]])</f>
        <v>7</v>
      </c>
      <c r="E153" s="3" t="str">
        <f>XLOOKUP(VolumeByClient[[#This Row],[CLID]],GeoByClient[MID],GeoByClient[GEOID])</f>
        <v>GEO1003</v>
      </c>
      <c r="F153" s="9" t="str">
        <f>INDEX(GeoByClient[GEOID],MATCH([CLID],GeoByClient[RIGHT],0))</f>
        <v>GEO1003</v>
      </c>
      <c r="G153" s="3" t="str">
        <f>XLOOKUP(VolumeByClient[[#This Row],[Xlookup Region ID]],GEONames[GEOID],GEONames[GEO Name])</f>
        <v>EMEA</v>
      </c>
      <c r="H153" s="7" t="str">
        <f>"Q"&amp;ROUNDUP(MONTH(VolumeByClient[[#This Row],[Date]])/3,0)&amp;" "&amp;YEAR(VolumeByClient[[#This Row],[Date]])</f>
        <v>Q3 2020</v>
      </c>
      <c r="I153" s="7" t="str">
        <f>VLOOKUP(VolumeByClient[[#This Row],[Date]],Quarter[],3)</f>
        <v>Q3 2020</v>
      </c>
    </row>
    <row r="154" spans="1:9">
      <c r="A154" s="4" t="s">
        <v>15</v>
      </c>
      <c r="B154" s="4">
        <v>44135</v>
      </c>
      <c r="C154" s="6">
        <v>447</v>
      </c>
      <c r="D154" s="3">
        <f>LEN(VolumeByClient[[#This Row],[CLID]])</f>
        <v>7</v>
      </c>
      <c r="E154" s="3" t="str">
        <f>XLOOKUP(VolumeByClient[[#This Row],[CLID]],GeoByClient[MID],GeoByClient[GEOID])</f>
        <v>GEO1003</v>
      </c>
      <c r="F154" s="9" t="str">
        <f>INDEX(GeoByClient[GEOID],MATCH([CLID],GeoByClient[RIGHT],0))</f>
        <v>GEO1003</v>
      </c>
      <c r="G154" s="3" t="str">
        <f>XLOOKUP(VolumeByClient[[#This Row],[Xlookup Region ID]],GEONames[GEOID],GEONames[GEO Name])</f>
        <v>EMEA</v>
      </c>
      <c r="H154" s="7" t="str">
        <f>"Q"&amp;ROUNDUP(MONTH(VolumeByClient[[#This Row],[Date]])/3,0)&amp;" "&amp;YEAR(VolumeByClient[[#This Row],[Date]])</f>
        <v>Q4 2020</v>
      </c>
      <c r="I154" s="7" t="str">
        <f>VLOOKUP(VolumeByClient[[#This Row],[Date]],Quarter[],3)</f>
        <v>Q4 2020</v>
      </c>
    </row>
    <row r="155" spans="1:9">
      <c r="A155" s="4" t="s">
        <v>15</v>
      </c>
      <c r="B155" s="4">
        <v>44165</v>
      </c>
      <c r="C155" s="6">
        <v>390</v>
      </c>
      <c r="D155" s="3">
        <f>LEN(VolumeByClient[[#This Row],[CLID]])</f>
        <v>7</v>
      </c>
      <c r="E155" s="3" t="str">
        <f>XLOOKUP(VolumeByClient[[#This Row],[CLID]],GeoByClient[MID],GeoByClient[GEOID])</f>
        <v>GEO1003</v>
      </c>
      <c r="F155" s="9" t="str">
        <f>INDEX(GeoByClient[GEOID],MATCH([CLID],GeoByClient[RIGHT],0))</f>
        <v>GEO1003</v>
      </c>
      <c r="G155" s="3" t="str">
        <f>XLOOKUP(VolumeByClient[[#This Row],[Xlookup Region ID]],GEONames[GEOID],GEONames[GEO Name])</f>
        <v>EMEA</v>
      </c>
      <c r="H155" s="7" t="str">
        <f>"Q"&amp;ROUNDUP(MONTH(VolumeByClient[[#This Row],[Date]])/3,0)&amp;" "&amp;YEAR(VolumeByClient[[#This Row],[Date]])</f>
        <v>Q4 2020</v>
      </c>
      <c r="I155" s="7" t="str">
        <f>VLOOKUP(VolumeByClient[[#This Row],[Date]],Quarter[],3)</f>
        <v>Q4 2020</v>
      </c>
    </row>
    <row r="156" spans="1:9">
      <c r="A156" s="4" t="s">
        <v>15</v>
      </c>
      <c r="B156" s="4">
        <v>44196</v>
      </c>
      <c r="C156" s="6">
        <v>500</v>
      </c>
      <c r="D156" s="3">
        <f>LEN(VolumeByClient[[#This Row],[CLID]])</f>
        <v>7</v>
      </c>
      <c r="E156" s="3" t="str">
        <f>XLOOKUP(VolumeByClient[[#This Row],[CLID]],GeoByClient[MID],GeoByClient[GEOID])</f>
        <v>GEO1003</v>
      </c>
      <c r="F156" s="9" t="str">
        <f>INDEX(GeoByClient[GEOID],MATCH([CLID],GeoByClient[RIGHT],0))</f>
        <v>GEO1003</v>
      </c>
      <c r="G156" s="3" t="str">
        <f>XLOOKUP(VolumeByClient[[#This Row],[Xlookup Region ID]],GEONames[GEOID],GEONames[GEO Name])</f>
        <v>EMEA</v>
      </c>
      <c r="H156" s="7" t="str">
        <f>"Q"&amp;ROUNDUP(MONTH(VolumeByClient[[#This Row],[Date]])/3,0)&amp;" "&amp;YEAR(VolumeByClient[[#This Row],[Date]])</f>
        <v>Q4 2020</v>
      </c>
      <c r="I156" s="7" t="str">
        <f>VLOOKUP(VolumeByClient[[#This Row],[Date]],Quarter[],3)</f>
        <v>Q4 2020</v>
      </c>
    </row>
    <row r="157" spans="1:9">
      <c r="A157" s="4" t="s">
        <v>15</v>
      </c>
      <c r="B157" s="4">
        <v>44377</v>
      </c>
      <c r="C157" s="6">
        <v>505</v>
      </c>
      <c r="D157" s="3">
        <f>LEN(VolumeByClient[[#This Row],[CLID]])</f>
        <v>7</v>
      </c>
      <c r="E157" s="3" t="str">
        <f>XLOOKUP(VolumeByClient[[#This Row],[CLID]],GeoByClient[MID],GeoByClient[GEOID])</f>
        <v>GEO1003</v>
      </c>
      <c r="F157" s="9" t="str">
        <f>INDEX(GeoByClient[GEOID],MATCH([CLID],GeoByClient[RIGHT],0))</f>
        <v>GEO1003</v>
      </c>
      <c r="G157" s="3" t="str">
        <f>XLOOKUP(VolumeByClient[[#This Row],[Xlookup Region ID]],GEONames[GEOID],GEONames[GEO Name])</f>
        <v>EMEA</v>
      </c>
      <c r="H157" s="7" t="str">
        <f>"Q"&amp;ROUNDUP(MONTH(VolumeByClient[[#This Row],[Date]])/3,0)&amp;" "&amp;YEAR(VolumeByClient[[#This Row],[Date]])</f>
        <v>Q2 2021</v>
      </c>
      <c r="I157" s="7" t="str">
        <f>VLOOKUP(VolumeByClient[[#This Row],[Date]],Quarter[],3)</f>
        <v>Q2 2021</v>
      </c>
    </row>
    <row r="158" spans="1:9">
      <c r="A158" s="4" t="s">
        <v>15</v>
      </c>
      <c r="B158" s="4">
        <v>44347</v>
      </c>
      <c r="C158" s="6">
        <v>574</v>
      </c>
      <c r="D158" s="3">
        <f>LEN(VolumeByClient[[#This Row],[CLID]])</f>
        <v>7</v>
      </c>
      <c r="E158" s="3" t="str">
        <f>XLOOKUP(VolumeByClient[[#This Row],[CLID]],GeoByClient[MID],GeoByClient[GEOID])</f>
        <v>GEO1003</v>
      </c>
      <c r="F158" s="9" t="str">
        <f>INDEX(GeoByClient[GEOID],MATCH([CLID],GeoByClient[RIGHT],0))</f>
        <v>GEO1003</v>
      </c>
      <c r="G158" s="3" t="str">
        <f>XLOOKUP(VolumeByClient[[#This Row],[Xlookup Region ID]],GEONames[GEOID],GEONames[GEO Name])</f>
        <v>EMEA</v>
      </c>
      <c r="H158" s="7" t="str">
        <f>"Q"&amp;ROUNDUP(MONTH(VolumeByClient[[#This Row],[Date]])/3,0)&amp;" "&amp;YEAR(VolumeByClient[[#This Row],[Date]])</f>
        <v>Q2 2021</v>
      </c>
      <c r="I158" s="7" t="str">
        <f>VLOOKUP(VolumeByClient[[#This Row],[Date]],Quarter[],3)</f>
        <v>Q2 2021</v>
      </c>
    </row>
    <row r="159" spans="1:9">
      <c r="A159" s="4" t="s">
        <v>15</v>
      </c>
      <c r="B159" s="4">
        <v>44316</v>
      </c>
      <c r="C159" s="6">
        <v>747</v>
      </c>
      <c r="D159" s="3">
        <f>LEN(VolumeByClient[[#This Row],[CLID]])</f>
        <v>7</v>
      </c>
      <c r="E159" s="3" t="str">
        <f>XLOOKUP(VolumeByClient[[#This Row],[CLID]],GeoByClient[MID],GeoByClient[GEOID])</f>
        <v>GEO1003</v>
      </c>
      <c r="F159" s="9" t="str">
        <f>INDEX(GeoByClient[GEOID],MATCH([CLID],GeoByClient[RIGHT],0))</f>
        <v>GEO1003</v>
      </c>
      <c r="G159" s="3" t="str">
        <f>XLOOKUP(VolumeByClient[[#This Row],[Xlookup Region ID]],GEONames[GEOID],GEONames[GEO Name])</f>
        <v>EMEA</v>
      </c>
      <c r="H159" s="7" t="str">
        <f>"Q"&amp;ROUNDUP(MONTH(VolumeByClient[[#This Row],[Date]])/3,0)&amp;" "&amp;YEAR(VolumeByClient[[#This Row],[Date]])</f>
        <v>Q2 2021</v>
      </c>
      <c r="I159" s="7" t="str">
        <f>VLOOKUP(VolumeByClient[[#This Row],[Date]],Quarter[],3)</f>
        <v>Q2 2021</v>
      </c>
    </row>
    <row r="160" spans="1:9">
      <c r="A160" s="4" t="s">
        <v>15</v>
      </c>
      <c r="B160" s="4">
        <v>44286</v>
      </c>
      <c r="C160" s="6">
        <v>515</v>
      </c>
      <c r="D160" s="3">
        <f>LEN(VolumeByClient[[#This Row],[CLID]])</f>
        <v>7</v>
      </c>
      <c r="E160" s="3" t="str">
        <f>XLOOKUP(VolumeByClient[[#This Row],[CLID]],GeoByClient[MID],GeoByClient[GEOID])</f>
        <v>GEO1003</v>
      </c>
      <c r="F160" s="9" t="str">
        <f>INDEX(GeoByClient[GEOID],MATCH([CLID],GeoByClient[RIGHT],0))</f>
        <v>GEO1003</v>
      </c>
      <c r="G160" s="3" t="str">
        <f>XLOOKUP(VolumeByClient[[#This Row],[Xlookup Region ID]],GEONames[GEOID],GEONames[GEO Name])</f>
        <v>EMEA</v>
      </c>
      <c r="H160" s="7" t="str">
        <f>"Q"&amp;ROUNDUP(MONTH(VolumeByClient[[#This Row],[Date]])/3,0)&amp;" "&amp;YEAR(VolumeByClient[[#This Row],[Date]])</f>
        <v>Q1 2021</v>
      </c>
      <c r="I160" s="7" t="str">
        <f>VLOOKUP(VolumeByClient[[#This Row],[Date]],Quarter[],3)</f>
        <v>Q1 2021</v>
      </c>
    </row>
    <row r="161" spans="1:9">
      <c r="A161" s="4" t="s">
        <v>15</v>
      </c>
      <c r="B161" s="4">
        <v>44255</v>
      </c>
      <c r="C161" s="6">
        <v>564</v>
      </c>
      <c r="D161" s="3">
        <f>LEN(VolumeByClient[[#This Row],[CLID]])</f>
        <v>7</v>
      </c>
      <c r="E161" s="3" t="str">
        <f>XLOOKUP(VolumeByClient[[#This Row],[CLID]],GeoByClient[MID],GeoByClient[GEOID])</f>
        <v>GEO1003</v>
      </c>
      <c r="F161" s="9" t="str">
        <f>INDEX(GeoByClient[GEOID],MATCH([CLID],GeoByClient[RIGHT],0))</f>
        <v>GEO1003</v>
      </c>
      <c r="G161" s="3" t="str">
        <f>XLOOKUP(VolumeByClient[[#This Row],[Xlookup Region ID]],GEONames[GEOID],GEONames[GEO Name])</f>
        <v>EMEA</v>
      </c>
      <c r="H161" s="7" t="str">
        <f>"Q"&amp;ROUNDUP(MONTH(VolumeByClient[[#This Row],[Date]])/3,0)&amp;" "&amp;YEAR(VolumeByClient[[#This Row],[Date]])</f>
        <v>Q1 2021</v>
      </c>
      <c r="I161" s="7" t="str">
        <f>VLOOKUP(VolumeByClient[[#This Row],[Date]],Quarter[],3)</f>
        <v>Q1 2021</v>
      </c>
    </row>
    <row r="162" spans="1:9">
      <c r="A162" s="4" t="s">
        <v>15</v>
      </c>
      <c r="B162" s="4">
        <v>44227</v>
      </c>
      <c r="C162" s="6">
        <v>404</v>
      </c>
      <c r="D162" s="3">
        <f>LEN(VolumeByClient[[#This Row],[CLID]])</f>
        <v>7</v>
      </c>
      <c r="E162" s="3" t="str">
        <f>XLOOKUP(VolumeByClient[[#This Row],[CLID]],GeoByClient[MID],GeoByClient[GEOID])</f>
        <v>GEO1003</v>
      </c>
      <c r="F162" s="9" t="str">
        <f>INDEX(GeoByClient[GEOID],MATCH([CLID],GeoByClient[RIGHT],0))</f>
        <v>GEO1003</v>
      </c>
      <c r="G162" s="3" t="str">
        <f>XLOOKUP(VolumeByClient[[#This Row],[Xlookup Region ID]],GEONames[GEOID],GEONames[GEO Name])</f>
        <v>EMEA</v>
      </c>
      <c r="H162" s="7" t="str">
        <f>"Q"&amp;ROUNDUP(MONTH(VolumeByClient[[#This Row],[Date]])/3,0)&amp;" "&amp;YEAR(VolumeByClient[[#This Row],[Date]])</f>
        <v>Q1 2021</v>
      </c>
      <c r="I162" s="7" t="str">
        <f>VLOOKUP(VolumeByClient[[#This Row],[Date]],Quarter[],3)</f>
        <v>Q1 2021</v>
      </c>
    </row>
    <row r="163" spans="1:9">
      <c r="A163" s="4" t="s">
        <v>36</v>
      </c>
      <c r="B163" s="4">
        <v>43861</v>
      </c>
      <c r="C163" s="6">
        <v>16996</v>
      </c>
      <c r="D163" s="3">
        <f>LEN(VolumeByClient[[#This Row],[CLID]])</f>
        <v>7</v>
      </c>
      <c r="E163" s="3" t="str">
        <f>XLOOKUP(VolumeByClient[[#This Row],[CLID]],GeoByClient[MID],GeoByClient[GEOID])</f>
        <v>GEO1001</v>
      </c>
      <c r="F163" s="9" t="str">
        <f>INDEX(GeoByClient[GEOID],MATCH([CLID],GeoByClient[RIGHT],0))</f>
        <v>GEO1001</v>
      </c>
      <c r="G163" s="3" t="str">
        <f>XLOOKUP(VolumeByClient[[#This Row],[Xlookup Region ID]],GEONames[GEOID],GEONames[GEO Name])</f>
        <v>NAM</v>
      </c>
      <c r="H163" s="7" t="str">
        <f>"Q"&amp;ROUNDUP(MONTH(VolumeByClient[[#This Row],[Date]])/3,0)&amp;" "&amp;YEAR(VolumeByClient[[#This Row],[Date]])</f>
        <v>Q1 2020</v>
      </c>
      <c r="I163" s="7" t="str">
        <f>VLOOKUP(VolumeByClient[[#This Row],[Date]],Quarter[],3)</f>
        <v>Q1 2020</v>
      </c>
    </row>
    <row r="164" spans="1:9">
      <c r="A164" s="4" t="s">
        <v>36</v>
      </c>
      <c r="B164" s="4">
        <v>43890</v>
      </c>
      <c r="C164" s="6">
        <v>19114</v>
      </c>
      <c r="D164" s="3">
        <f>LEN(VolumeByClient[[#This Row],[CLID]])</f>
        <v>7</v>
      </c>
      <c r="E164" s="3" t="str">
        <f>XLOOKUP(VolumeByClient[[#This Row],[CLID]],GeoByClient[MID],GeoByClient[GEOID])</f>
        <v>GEO1001</v>
      </c>
      <c r="F164" s="9" t="str">
        <f>INDEX(GeoByClient[GEOID],MATCH([CLID],GeoByClient[RIGHT],0))</f>
        <v>GEO1001</v>
      </c>
      <c r="G164" s="3" t="str">
        <f>XLOOKUP(VolumeByClient[[#This Row],[Xlookup Region ID]],GEONames[GEOID],GEONames[GEO Name])</f>
        <v>NAM</v>
      </c>
      <c r="H164" s="7" t="str">
        <f>"Q"&amp;ROUNDUP(MONTH(VolumeByClient[[#This Row],[Date]])/3,0)&amp;" "&amp;YEAR(VolumeByClient[[#This Row],[Date]])</f>
        <v>Q1 2020</v>
      </c>
      <c r="I164" s="7" t="str">
        <f>VLOOKUP(VolumeByClient[[#This Row],[Date]],Quarter[],3)</f>
        <v>Q1 2020</v>
      </c>
    </row>
    <row r="165" spans="1:9">
      <c r="A165" s="4" t="s">
        <v>36</v>
      </c>
      <c r="B165" s="4">
        <v>43921</v>
      </c>
      <c r="C165" s="6">
        <v>21243</v>
      </c>
      <c r="D165" s="3">
        <f>LEN(VolumeByClient[[#This Row],[CLID]])</f>
        <v>7</v>
      </c>
      <c r="E165" s="3" t="str">
        <f>XLOOKUP(VolumeByClient[[#This Row],[CLID]],GeoByClient[MID],GeoByClient[GEOID])</f>
        <v>GEO1001</v>
      </c>
      <c r="F165" s="9" t="str">
        <f>INDEX(GeoByClient[GEOID],MATCH([CLID],GeoByClient[RIGHT],0))</f>
        <v>GEO1001</v>
      </c>
      <c r="G165" s="3" t="str">
        <f>XLOOKUP(VolumeByClient[[#This Row],[Xlookup Region ID]],GEONames[GEOID],GEONames[GEO Name])</f>
        <v>NAM</v>
      </c>
      <c r="H165" s="7" t="str">
        <f>"Q"&amp;ROUNDUP(MONTH(VolumeByClient[[#This Row],[Date]])/3,0)&amp;" "&amp;YEAR(VolumeByClient[[#This Row],[Date]])</f>
        <v>Q1 2020</v>
      </c>
      <c r="I165" s="7" t="str">
        <f>VLOOKUP(VolumeByClient[[#This Row],[Date]],Quarter[],3)</f>
        <v>Q1 2020</v>
      </c>
    </row>
    <row r="166" spans="1:9">
      <c r="A166" s="4" t="s">
        <v>36</v>
      </c>
      <c r="B166" s="4">
        <v>43951</v>
      </c>
      <c r="C166" s="6">
        <v>25486</v>
      </c>
      <c r="D166" s="3">
        <f>LEN(VolumeByClient[[#This Row],[CLID]])</f>
        <v>7</v>
      </c>
      <c r="E166" s="3" t="str">
        <f>XLOOKUP(VolumeByClient[[#This Row],[CLID]],GeoByClient[MID],GeoByClient[GEOID])</f>
        <v>GEO1001</v>
      </c>
      <c r="F166" s="9" t="str">
        <f>INDEX(GeoByClient[GEOID],MATCH([CLID],GeoByClient[RIGHT],0))</f>
        <v>GEO1001</v>
      </c>
      <c r="G166" s="3" t="str">
        <f>XLOOKUP(VolumeByClient[[#This Row],[Xlookup Region ID]],GEONames[GEOID],GEONames[GEO Name])</f>
        <v>NAM</v>
      </c>
      <c r="H166" s="7" t="str">
        <f>"Q"&amp;ROUNDUP(MONTH(VolumeByClient[[#This Row],[Date]])/3,0)&amp;" "&amp;YEAR(VolumeByClient[[#This Row],[Date]])</f>
        <v>Q2 2020</v>
      </c>
      <c r="I166" s="7" t="str">
        <f>VLOOKUP(VolumeByClient[[#This Row],[Date]],Quarter[],3)</f>
        <v>Q2 2020</v>
      </c>
    </row>
    <row r="167" spans="1:9">
      <c r="A167" s="4" t="s">
        <v>36</v>
      </c>
      <c r="B167" s="4">
        <v>43982</v>
      </c>
      <c r="C167" s="6">
        <v>23366</v>
      </c>
      <c r="D167" s="3">
        <f>LEN(VolumeByClient[[#This Row],[CLID]])</f>
        <v>7</v>
      </c>
      <c r="E167" s="3" t="str">
        <f>XLOOKUP(VolumeByClient[[#This Row],[CLID]],GeoByClient[MID],GeoByClient[GEOID])</f>
        <v>GEO1001</v>
      </c>
      <c r="F167" s="9" t="str">
        <f>INDEX(GeoByClient[GEOID],MATCH([CLID],GeoByClient[RIGHT],0))</f>
        <v>GEO1001</v>
      </c>
      <c r="G167" s="3" t="str">
        <f>XLOOKUP(VolumeByClient[[#This Row],[Xlookup Region ID]],GEONames[GEOID],GEONames[GEO Name])</f>
        <v>NAM</v>
      </c>
      <c r="H167" s="7" t="str">
        <f>"Q"&amp;ROUNDUP(MONTH(VolumeByClient[[#This Row],[Date]])/3,0)&amp;" "&amp;YEAR(VolumeByClient[[#This Row],[Date]])</f>
        <v>Q2 2020</v>
      </c>
      <c r="I167" s="7" t="str">
        <f>VLOOKUP(VolumeByClient[[#This Row],[Date]],Quarter[],3)</f>
        <v>Q2 2020</v>
      </c>
    </row>
    <row r="168" spans="1:9">
      <c r="A168" s="4" t="s">
        <v>36</v>
      </c>
      <c r="B168" s="4">
        <v>44012</v>
      </c>
      <c r="C168" s="6">
        <v>16995</v>
      </c>
      <c r="D168" s="3">
        <f>LEN(VolumeByClient[[#This Row],[CLID]])</f>
        <v>7</v>
      </c>
      <c r="E168" s="3" t="str">
        <f>XLOOKUP(VolumeByClient[[#This Row],[CLID]],GeoByClient[MID],GeoByClient[GEOID])</f>
        <v>GEO1001</v>
      </c>
      <c r="F168" s="9" t="str">
        <f>INDEX(GeoByClient[GEOID],MATCH([CLID],GeoByClient[RIGHT],0))</f>
        <v>GEO1001</v>
      </c>
      <c r="G168" s="3" t="str">
        <f>XLOOKUP(VolumeByClient[[#This Row],[Xlookup Region ID]],GEONames[GEOID],GEONames[GEO Name])</f>
        <v>NAM</v>
      </c>
      <c r="H168" s="7" t="str">
        <f>"Q"&amp;ROUNDUP(MONTH(VolumeByClient[[#This Row],[Date]])/3,0)&amp;" "&amp;YEAR(VolumeByClient[[#This Row],[Date]])</f>
        <v>Q2 2020</v>
      </c>
      <c r="I168" s="7" t="str">
        <f>VLOOKUP(VolumeByClient[[#This Row],[Date]],Quarter[],3)</f>
        <v>Q2 2020</v>
      </c>
    </row>
    <row r="169" spans="1:9">
      <c r="A169" s="4" t="s">
        <v>36</v>
      </c>
      <c r="B169" s="4">
        <v>44043</v>
      </c>
      <c r="C169" s="6">
        <v>14870</v>
      </c>
      <c r="D169" s="3">
        <f>LEN(VolumeByClient[[#This Row],[CLID]])</f>
        <v>7</v>
      </c>
      <c r="E169" s="3" t="str">
        <f>XLOOKUP(VolumeByClient[[#This Row],[CLID]],GeoByClient[MID],GeoByClient[GEOID])</f>
        <v>GEO1001</v>
      </c>
      <c r="F169" s="9" t="str">
        <f>INDEX(GeoByClient[GEOID],MATCH([CLID],GeoByClient[RIGHT],0))</f>
        <v>GEO1001</v>
      </c>
      <c r="G169" s="3" t="str">
        <f>XLOOKUP(VolumeByClient[[#This Row],[Xlookup Region ID]],GEONames[GEOID],GEONames[GEO Name])</f>
        <v>NAM</v>
      </c>
      <c r="H169" s="7" t="str">
        <f>"Q"&amp;ROUNDUP(MONTH(VolumeByClient[[#This Row],[Date]])/3,0)&amp;" "&amp;YEAR(VolumeByClient[[#This Row],[Date]])</f>
        <v>Q3 2020</v>
      </c>
      <c r="I169" s="7" t="str">
        <f>VLOOKUP(VolumeByClient[[#This Row],[Date]],Quarter[],3)</f>
        <v>Q3 2020</v>
      </c>
    </row>
    <row r="170" spans="1:9">
      <c r="A170" s="4" t="s">
        <v>36</v>
      </c>
      <c r="B170" s="4">
        <v>44074</v>
      </c>
      <c r="C170" s="6">
        <v>12746</v>
      </c>
      <c r="D170" s="3">
        <f>LEN(VolumeByClient[[#This Row],[CLID]])</f>
        <v>7</v>
      </c>
      <c r="E170" s="3" t="str">
        <f>XLOOKUP(VolumeByClient[[#This Row],[CLID]],GeoByClient[MID],GeoByClient[GEOID])</f>
        <v>GEO1001</v>
      </c>
      <c r="F170" s="9" t="str">
        <f>INDEX(GeoByClient[GEOID],MATCH([CLID],GeoByClient[RIGHT],0))</f>
        <v>GEO1001</v>
      </c>
      <c r="G170" s="3" t="str">
        <f>XLOOKUP(VolumeByClient[[#This Row],[Xlookup Region ID]],GEONames[GEOID],GEONames[GEO Name])</f>
        <v>NAM</v>
      </c>
      <c r="H170" s="7" t="str">
        <f>"Q"&amp;ROUNDUP(MONTH(VolumeByClient[[#This Row],[Date]])/3,0)&amp;" "&amp;YEAR(VolumeByClient[[#This Row],[Date]])</f>
        <v>Q3 2020</v>
      </c>
      <c r="I170" s="7" t="str">
        <f>VLOOKUP(VolumeByClient[[#This Row],[Date]],Quarter[],3)</f>
        <v>Q3 2020</v>
      </c>
    </row>
    <row r="171" spans="1:9">
      <c r="A171" s="4" t="s">
        <v>36</v>
      </c>
      <c r="B171" s="4">
        <v>44104</v>
      </c>
      <c r="C171" s="6">
        <v>12748</v>
      </c>
      <c r="D171" s="3">
        <f>LEN(VolumeByClient[[#This Row],[CLID]])</f>
        <v>7</v>
      </c>
      <c r="E171" s="3" t="str">
        <f>XLOOKUP(VolumeByClient[[#This Row],[CLID]],GeoByClient[MID],GeoByClient[GEOID])</f>
        <v>GEO1001</v>
      </c>
      <c r="F171" s="9" t="str">
        <f>INDEX(GeoByClient[GEOID],MATCH([CLID],GeoByClient[RIGHT],0))</f>
        <v>GEO1001</v>
      </c>
      <c r="G171" s="3" t="str">
        <f>XLOOKUP(VolumeByClient[[#This Row],[Xlookup Region ID]],GEONames[GEOID],GEONames[GEO Name])</f>
        <v>NAM</v>
      </c>
      <c r="H171" s="7" t="str">
        <f>"Q"&amp;ROUNDUP(MONTH(VolumeByClient[[#This Row],[Date]])/3,0)&amp;" "&amp;YEAR(VolumeByClient[[#This Row],[Date]])</f>
        <v>Q3 2020</v>
      </c>
      <c r="I171" s="7" t="str">
        <f>VLOOKUP(VolumeByClient[[#This Row],[Date]],Quarter[],3)</f>
        <v>Q3 2020</v>
      </c>
    </row>
    <row r="172" spans="1:9">
      <c r="A172" s="4" t="s">
        <v>36</v>
      </c>
      <c r="B172" s="4">
        <v>44135</v>
      </c>
      <c r="C172" s="6">
        <v>14871</v>
      </c>
      <c r="D172" s="3">
        <f>LEN(VolumeByClient[[#This Row],[CLID]])</f>
        <v>7</v>
      </c>
      <c r="E172" s="3" t="str">
        <f>XLOOKUP(VolumeByClient[[#This Row],[CLID]],GeoByClient[MID],GeoByClient[GEOID])</f>
        <v>GEO1001</v>
      </c>
      <c r="F172" s="9" t="str">
        <f>INDEX(GeoByClient[GEOID],MATCH([CLID],GeoByClient[RIGHT],0))</f>
        <v>GEO1001</v>
      </c>
      <c r="G172" s="3" t="str">
        <f>XLOOKUP(VolumeByClient[[#This Row],[Xlookup Region ID]],GEONames[GEOID],GEONames[GEO Name])</f>
        <v>NAM</v>
      </c>
      <c r="H172" s="7" t="str">
        <f>"Q"&amp;ROUNDUP(MONTH(VolumeByClient[[#This Row],[Date]])/3,0)&amp;" "&amp;YEAR(VolumeByClient[[#This Row],[Date]])</f>
        <v>Q4 2020</v>
      </c>
      <c r="I172" s="7" t="str">
        <f>VLOOKUP(VolumeByClient[[#This Row],[Date]],Quarter[],3)</f>
        <v>Q4 2020</v>
      </c>
    </row>
    <row r="173" spans="1:9">
      <c r="A173" s="4" t="s">
        <v>36</v>
      </c>
      <c r="B173" s="4">
        <v>44165</v>
      </c>
      <c r="C173" s="6">
        <v>16997</v>
      </c>
      <c r="D173" s="3">
        <f>LEN(VolumeByClient[[#This Row],[CLID]])</f>
        <v>7</v>
      </c>
      <c r="E173" s="3" t="str">
        <f>XLOOKUP(VolumeByClient[[#This Row],[CLID]],GeoByClient[MID],GeoByClient[GEOID])</f>
        <v>GEO1001</v>
      </c>
      <c r="F173" s="9" t="str">
        <f>INDEX(GeoByClient[GEOID],MATCH([CLID],GeoByClient[RIGHT],0))</f>
        <v>GEO1001</v>
      </c>
      <c r="G173" s="3" t="str">
        <f>XLOOKUP(VolumeByClient[[#This Row],[Xlookup Region ID]],GEONames[GEOID],GEONames[GEO Name])</f>
        <v>NAM</v>
      </c>
      <c r="H173" s="7" t="str">
        <f>"Q"&amp;ROUNDUP(MONTH(VolumeByClient[[#This Row],[Date]])/3,0)&amp;" "&amp;YEAR(VolumeByClient[[#This Row],[Date]])</f>
        <v>Q4 2020</v>
      </c>
      <c r="I173" s="7" t="str">
        <f>VLOOKUP(VolumeByClient[[#This Row],[Date]],Quarter[],3)</f>
        <v>Q4 2020</v>
      </c>
    </row>
    <row r="174" spans="1:9">
      <c r="A174" s="4" t="s">
        <v>36</v>
      </c>
      <c r="B174" s="4">
        <v>44196</v>
      </c>
      <c r="C174" s="6">
        <v>16997</v>
      </c>
      <c r="D174" s="3">
        <f>LEN(VolumeByClient[[#This Row],[CLID]])</f>
        <v>7</v>
      </c>
      <c r="E174" s="3" t="str">
        <f>XLOOKUP(VolumeByClient[[#This Row],[CLID]],GeoByClient[MID],GeoByClient[GEOID])</f>
        <v>GEO1001</v>
      </c>
      <c r="F174" s="9" t="str">
        <f>INDEX(GeoByClient[GEOID],MATCH([CLID],GeoByClient[RIGHT],0))</f>
        <v>GEO1001</v>
      </c>
      <c r="G174" s="3" t="str">
        <f>XLOOKUP(VolumeByClient[[#This Row],[Xlookup Region ID]],GEONames[GEOID],GEONames[GEO Name])</f>
        <v>NAM</v>
      </c>
      <c r="H174" s="7" t="str">
        <f>"Q"&amp;ROUNDUP(MONTH(VolumeByClient[[#This Row],[Date]])/3,0)&amp;" "&amp;YEAR(VolumeByClient[[#This Row],[Date]])</f>
        <v>Q4 2020</v>
      </c>
      <c r="I174" s="7" t="str">
        <f>VLOOKUP(VolumeByClient[[#This Row],[Date]],Quarter[],3)</f>
        <v>Q4 2020</v>
      </c>
    </row>
    <row r="175" spans="1:9">
      <c r="A175" s="4" t="s">
        <v>36</v>
      </c>
      <c r="B175" s="4">
        <v>44377</v>
      </c>
      <c r="C175" s="6">
        <v>17844</v>
      </c>
      <c r="D175" s="3">
        <f>LEN(VolumeByClient[[#This Row],[CLID]])</f>
        <v>7</v>
      </c>
      <c r="E175" s="3" t="str">
        <f>XLOOKUP(VolumeByClient[[#This Row],[CLID]],GeoByClient[MID],GeoByClient[GEOID])</f>
        <v>GEO1001</v>
      </c>
      <c r="F175" s="9" t="str">
        <f>INDEX(GeoByClient[GEOID],MATCH([CLID],GeoByClient[RIGHT],0))</f>
        <v>GEO1001</v>
      </c>
      <c r="G175" s="3" t="str">
        <f>XLOOKUP(VolumeByClient[[#This Row],[Xlookup Region ID]],GEONames[GEOID],GEONames[GEO Name])</f>
        <v>NAM</v>
      </c>
      <c r="H175" s="7" t="str">
        <f>"Q"&amp;ROUNDUP(MONTH(VolumeByClient[[#This Row],[Date]])/3,0)&amp;" "&amp;YEAR(VolumeByClient[[#This Row],[Date]])</f>
        <v>Q2 2021</v>
      </c>
      <c r="I175" s="7" t="str">
        <f>VLOOKUP(VolumeByClient[[#This Row],[Date]],Quarter[],3)</f>
        <v>Q2 2021</v>
      </c>
    </row>
    <row r="176" spans="1:9">
      <c r="A176" s="4" t="s">
        <v>36</v>
      </c>
      <c r="B176" s="4">
        <v>44347</v>
      </c>
      <c r="C176" s="6">
        <v>23129</v>
      </c>
      <c r="D176" s="3">
        <f>LEN(VolumeByClient[[#This Row],[CLID]])</f>
        <v>7</v>
      </c>
      <c r="E176" s="3" t="str">
        <f>XLOOKUP(VolumeByClient[[#This Row],[CLID]],GeoByClient[MID],GeoByClient[GEOID])</f>
        <v>GEO1001</v>
      </c>
      <c r="F176" s="9" t="str">
        <f>INDEX(GeoByClient[GEOID],MATCH([CLID],GeoByClient[RIGHT],0))</f>
        <v>GEO1001</v>
      </c>
      <c r="G176" s="3" t="str">
        <f>XLOOKUP(VolumeByClient[[#This Row],[Xlookup Region ID]],GEONames[GEOID],GEONames[GEO Name])</f>
        <v>NAM</v>
      </c>
      <c r="H176" s="7" t="str">
        <f>"Q"&amp;ROUNDUP(MONTH(VolumeByClient[[#This Row],[Date]])/3,0)&amp;" "&amp;YEAR(VolumeByClient[[#This Row],[Date]])</f>
        <v>Q2 2021</v>
      </c>
      <c r="I176" s="7" t="str">
        <f>VLOOKUP(VolumeByClient[[#This Row],[Date]],Quarter[],3)</f>
        <v>Q2 2021</v>
      </c>
    </row>
    <row r="177" spans="1:9">
      <c r="A177" s="4" t="s">
        <v>36</v>
      </c>
      <c r="B177" s="4">
        <v>44316</v>
      </c>
      <c r="C177" s="6">
        <v>26253</v>
      </c>
      <c r="D177" s="3">
        <f>LEN(VolumeByClient[[#This Row],[CLID]])</f>
        <v>7</v>
      </c>
      <c r="E177" s="3" t="str">
        <f>XLOOKUP(VolumeByClient[[#This Row],[CLID]],GeoByClient[MID],GeoByClient[GEOID])</f>
        <v>GEO1001</v>
      </c>
      <c r="F177" s="9" t="str">
        <f>INDEX(GeoByClient[GEOID],MATCH([CLID],GeoByClient[RIGHT],0))</f>
        <v>GEO1001</v>
      </c>
      <c r="G177" s="3" t="str">
        <f>XLOOKUP(VolumeByClient[[#This Row],[Xlookup Region ID]],GEONames[GEOID],GEONames[GEO Name])</f>
        <v>NAM</v>
      </c>
      <c r="H177" s="7" t="str">
        <f>"Q"&amp;ROUNDUP(MONTH(VolumeByClient[[#This Row],[Date]])/3,0)&amp;" "&amp;YEAR(VolumeByClient[[#This Row],[Date]])</f>
        <v>Q2 2021</v>
      </c>
      <c r="I177" s="7" t="str">
        <f>VLOOKUP(VolumeByClient[[#This Row],[Date]],Quarter[],3)</f>
        <v>Q2 2021</v>
      </c>
    </row>
    <row r="178" spans="1:9">
      <c r="A178" s="4" t="s">
        <v>36</v>
      </c>
      <c r="B178" s="4">
        <v>44286</v>
      </c>
      <c r="C178" s="6">
        <v>21877</v>
      </c>
      <c r="D178" s="3">
        <f>LEN(VolumeByClient[[#This Row],[CLID]])</f>
        <v>7</v>
      </c>
      <c r="E178" s="3" t="str">
        <f>XLOOKUP(VolumeByClient[[#This Row],[CLID]],GeoByClient[MID],GeoByClient[GEOID])</f>
        <v>GEO1001</v>
      </c>
      <c r="F178" s="9" t="str">
        <f>INDEX(GeoByClient[GEOID],MATCH([CLID],GeoByClient[RIGHT],0))</f>
        <v>GEO1001</v>
      </c>
      <c r="G178" s="3" t="str">
        <f>XLOOKUP(VolumeByClient[[#This Row],[Xlookup Region ID]],GEONames[GEOID],GEONames[GEO Name])</f>
        <v>NAM</v>
      </c>
      <c r="H178" s="7" t="str">
        <f>"Q"&amp;ROUNDUP(MONTH(VolumeByClient[[#This Row],[Date]])/3,0)&amp;" "&amp;YEAR(VolumeByClient[[#This Row],[Date]])</f>
        <v>Q1 2021</v>
      </c>
      <c r="I178" s="7" t="str">
        <f>VLOOKUP(VolumeByClient[[#This Row],[Date]],Quarter[],3)</f>
        <v>Q1 2021</v>
      </c>
    </row>
    <row r="179" spans="1:9">
      <c r="A179" s="4" t="s">
        <v>36</v>
      </c>
      <c r="B179" s="4">
        <v>44255</v>
      </c>
      <c r="C179" s="6">
        <v>19020</v>
      </c>
      <c r="D179" s="3">
        <f>LEN(VolumeByClient[[#This Row],[CLID]])</f>
        <v>7</v>
      </c>
      <c r="E179" s="3" t="str">
        <f>XLOOKUP(VolumeByClient[[#This Row],[CLID]],GeoByClient[MID],GeoByClient[GEOID])</f>
        <v>GEO1001</v>
      </c>
      <c r="F179" s="9" t="str">
        <f>INDEX(GeoByClient[GEOID],MATCH([CLID],GeoByClient[RIGHT],0))</f>
        <v>GEO1001</v>
      </c>
      <c r="G179" s="3" t="str">
        <f>XLOOKUP(VolumeByClient[[#This Row],[Xlookup Region ID]],GEONames[GEOID],GEONames[GEO Name])</f>
        <v>NAM</v>
      </c>
      <c r="H179" s="7" t="str">
        <f>"Q"&amp;ROUNDUP(MONTH(VolumeByClient[[#This Row],[Date]])/3,0)&amp;" "&amp;YEAR(VolumeByClient[[#This Row],[Date]])</f>
        <v>Q1 2021</v>
      </c>
      <c r="I179" s="7" t="str">
        <f>VLOOKUP(VolumeByClient[[#This Row],[Date]],Quarter[],3)</f>
        <v>Q1 2021</v>
      </c>
    </row>
    <row r="180" spans="1:9">
      <c r="A180" s="4" t="s">
        <v>36</v>
      </c>
      <c r="B180" s="4">
        <v>44227</v>
      </c>
      <c r="C180" s="6">
        <v>17843</v>
      </c>
      <c r="D180" s="3">
        <f>LEN(VolumeByClient[[#This Row],[CLID]])</f>
        <v>7</v>
      </c>
      <c r="E180" s="3" t="str">
        <f>XLOOKUP(VolumeByClient[[#This Row],[CLID]],GeoByClient[MID],GeoByClient[GEOID])</f>
        <v>GEO1001</v>
      </c>
      <c r="F180" s="9" t="str">
        <f>INDEX(GeoByClient[GEOID],MATCH([CLID],GeoByClient[RIGHT],0))</f>
        <v>GEO1001</v>
      </c>
      <c r="G180" s="3" t="str">
        <f>XLOOKUP(VolumeByClient[[#This Row],[Xlookup Region ID]],GEONames[GEOID],GEONames[GEO Name])</f>
        <v>NAM</v>
      </c>
      <c r="H180" s="7" t="str">
        <f>"Q"&amp;ROUNDUP(MONTH(VolumeByClient[[#This Row],[Date]])/3,0)&amp;" "&amp;YEAR(VolumeByClient[[#This Row],[Date]])</f>
        <v>Q1 2021</v>
      </c>
      <c r="I180" s="7" t="str">
        <f>VLOOKUP(VolumeByClient[[#This Row],[Date]],Quarter[],3)</f>
        <v>Q1 2021</v>
      </c>
    </row>
    <row r="181" spans="1:9">
      <c r="A181" s="4" t="s">
        <v>3</v>
      </c>
      <c r="B181" s="4">
        <v>43861</v>
      </c>
      <c r="C181" s="6">
        <v>13879</v>
      </c>
      <c r="D181" s="3">
        <f>LEN(VolumeByClient[[#This Row],[CLID]])</f>
        <v>7</v>
      </c>
      <c r="E181" s="3" t="str">
        <f>XLOOKUP(VolumeByClient[[#This Row],[CLID]],GeoByClient[MID],GeoByClient[GEOID])</f>
        <v>GEO1001</v>
      </c>
      <c r="F181" s="9" t="str">
        <f>INDEX(GeoByClient[GEOID],MATCH([CLID],GeoByClient[RIGHT],0))</f>
        <v>GEO1001</v>
      </c>
      <c r="G181" s="3" t="str">
        <f>XLOOKUP(VolumeByClient[[#This Row],[Xlookup Region ID]],GEONames[GEOID],GEONames[GEO Name])</f>
        <v>NAM</v>
      </c>
      <c r="H181" s="7" t="str">
        <f>"Q"&amp;ROUNDUP(MONTH(VolumeByClient[[#This Row],[Date]])/3,0)&amp;" "&amp;YEAR(VolumeByClient[[#This Row],[Date]])</f>
        <v>Q1 2020</v>
      </c>
      <c r="I181" s="7" t="str">
        <f>VLOOKUP(VolumeByClient[[#This Row],[Date]],Quarter[],3)</f>
        <v>Q1 2020</v>
      </c>
    </row>
    <row r="182" spans="1:9">
      <c r="A182" s="4" t="s">
        <v>3</v>
      </c>
      <c r="B182" s="4">
        <v>43890</v>
      </c>
      <c r="C182" s="6">
        <v>19822</v>
      </c>
      <c r="D182" s="3">
        <f>LEN(VolumeByClient[[#This Row],[CLID]])</f>
        <v>7</v>
      </c>
      <c r="E182" s="3" t="str">
        <f>XLOOKUP(VolumeByClient[[#This Row],[CLID]],GeoByClient[MID],GeoByClient[GEOID])</f>
        <v>GEO1001</v>
      </c>
      <c r="F182" s="9" t="str">
        <f>INDEX(GeoByClient[GEOID],MATCH([CLID],GeoByClient[RIGHT],0))</f>
        <v>GEO1001</v>
      </c>
      <c r="G182" s="3" t="str">
        <f>XLOOKUP(VolumeByClient[[#This Row],[Xlookup Region ID]],GEONames[GEOID],GEONames[GEO Name])</f>
        <v>NAM</v>
      </c>
      <c r="H182" s="7" t="str">
        <f>"Q"&amp;ROUNDUP(MONTH(VolumeByClient[[#This Row],[Date]])/3,0)&amp;" "&amp;YEAR(VolumeByClient[[#This Row],[Date]])</f>
        <v>Q1 2020</v>
      </c>
      <c r="I182" s="7" t="str">
        <f>VLOOKUP(VolumeByClient[[#This Row],[Date]],Quarter[],3)</f>
        <v>Q1 2020</v>
      </c>
    </row>
    <row r="183" spans="1:9">
      <c r="A183" s="4" t="s">
        <v>3</v>
      </c>
      <c r="B183" s="4">
        <v>43921</v>
      </c>
      <c r="C183" s="6">
        <v>17842</v>
      </c>
      <c r="D183" s="3">
        <f>LEN(VolumeByClient[[#This Row],[CLID]])</f>
        <v>7</v>
      </c>
      <c r="E183" s="3" t="str">
        <f>XLOOKUP(VolumeByClient[[#This Row],[CLID]],GeoByClient[MID],GeoByClient[GEOID])</f>
        <v>GEO1001</v>
      </c>
      <c r="F183" s="9" t="str">
        <f>INDEX(GeoByClient[GEOID],MATCH([CLID],GeoByClient[RIGHT],0))</f>
        <v>GEO1001</v>
      </c>
      <c r="G183" s="3" t="str">
        <f>XLOOKUP(VolumeByClient[[#This Row],[Xlookup Region ID]],GEONames[GEOID],GEONames[GEO Name])</f>
        <v>NAM</v>
      </c>
      <c r="H183" s="7" t="str">
        <f>"Q"&amp;ROUNDUP(MONTH(VolumeByClient[[#This Row],[Date]])/3,0)&amp;" "&amp;YEAR(VolumeByClient[[#This Row],[Date]])</f>
        <v>Q1 2020</v>
      </c>
      <c r="I183" s="7" t="str">
        <f>VLOOKUP(VolumeByClient[[#This Row],[Date]],Quarter[],3)</f>
        <v>Q1 2020</v>
      </c>
    </row>
    <row r="184" spans="1:9">
      <c r="A184" s="4" t="s">
        <v>3</v>
      </c>
      <c r="B184" s="4">
        <v>43951</v>
      </c>
      <c r="C184" s="6">
        <v>25770</v>
      </c>
      <c r="D184" s="3">
        <f>LEN(VolumeByClient[[#This Row],[CLID]])</f>
        <v>7</v>
      </c>
      <c r="E184" s="3" t="str">
        <f>XLOOKUP(VolumeByClient[[#This Row],[CLID]],GeoByClient[MID],GeoByClient[GEOID])</f>
        <v>GEO1001</v>
      </c>
      <c r="F184" s="9" t="str">
        <f>INDEX(GeoByClient[GEOID],MATCH([CLID],GeoByClient[RIGHT],0))</f>
        <v>GEO1001</v>
      </c>
      <c r="G184" s="3" t="str">
        <f>XLOOKUP(VolumeByClient[[#This Row],[Xlookup Region ID]],GEONames[GEOID],GEONames[GEO Name])</f>
        <v>NAM</v>
      </c>
      <c r="H184" s="7" t="str">
        <f>"Q"&amp;ROUNDUP(MONTH(VolumeByClient[[#This Row],[Date]])/3,0)&amp;" "&amp;YEAR(VolumeByClient[[#This Row],[Date]])</f>
        <v>Q2 2020</v>
      </c>
      <c r="I184" s="7" t="str">
        <f>VLOOKUP(VolumeByClient[[#This Row],[Date]],Quarter[],3)</f>
        <v>Q2 2020</v>
      </c>
    </row>
    <row r="185" spans="1:9">
      <c r="A185" s="4" t="s">
        <v>3</v>
      </c>
      <c r="B185" s="4">
        <v>43982</v>
      </c>
      <c r="C185" s="6">
        <v>19823</v>
      </c>
      <c r="D185" s="3">
        <f>LEN(VolumeByClient[[#This Row],[CLID]])</f>
        <v>7</v>
      </c>
      <c r="E185" s="3" t="str">
        <f>XLOOKUP(VolumeByClient[[#This Row],[CLID]],GeoByClient[MID],GeoByClient[GEOID])</f>
        <v>GEO1001</v>
      </c>
      <c r="F185" s="9" t="str">
        <f>INDEX(GeoByClient[GEOID],MATCH([CLID],GeoByClient[RIGHT],0))</f>
        <v>GEO1001</v>
      </c>
      <c r="G185" s="3" t="str">
        <f>XLOOKUP(VolumeByClient[[#This Row],[Xlookup Region ID]],GEONames[GEOID],GEONames[GEO Name])</f>
        <v>NAM</v>
      </c>
      <c r="H185" s="7" t="str">
        <f>"Q"&amp;ROUNDUP(MONTH(VolumeByClient[[#This Row],[Date]])/3,0)&amp;" "&amp;YEAR(VolumeByClient[[#This Row],[Date]])</f>
        <v>Q2 2020</v>
      </c>
      <c r="I185" s="7" t="str">
        <f>VLOOKUP(VolumeByClient[[#This Row],[Date]],Quarter[],3)</f>
        <v>Q2 2020</v>
      </c>
    </row>
    <row r="186" spans="1:9">
      <c r="A186" s="4" t="s">
        <v>3</v>
      </c>
      <c r="B186" s="4">
        <v>44012</v>
      </c>
      <c r="C186" s="6">
        <v>17845</v>
      </c>
      <c r="D186" s="3">
        <f>LEN(VolumeByClient[[#This Row],[CLID]])</f>
        <v>7</v>
      </c>
      <c r="E186" s="3" t="str">
        <f>XLOOKUP(VolumeByClient[[#This Row],[CLID]],GeoByClient[MID],GeoByClient[GEOID])</f>
        <v>GEO1001</v>
      </c>
      <c r="F186" s="9" t="str">
        <f>INDEX(GeoByClient[GEOID],MATCH([CLID],GeoByClient[RIGHT],0))</f>
        <v>GEO1001</v>
      </c>
      <c r="G186" s="3" t="str">
        <f>XLOOKUP(VolumeByClient[[#This Row],[Xlookup Region ID]],GEONames[GEOID],GEONames[GEO Name])</f>
        <v>NAM</v>
      </c>
      <c r="H186" s="7" t="str">
        <f>"Q"&amp;ROUNDUP(MONTH(VolumeByClient[[#This Row],[Date]])/3,0)&amp;" "&amp;YEAR(VolumeByClient[[#This Row],[Date]])</f>
        <v>Q2 2020</v>
      </c>
      <c r="I186" s="7" t="str">
        <f>VLOOKUP(VolumeByClient[[#This Row],[Date]],Quarter[],3)</f>
        <v>Q2 2020</v>
      </c>
    </row>
    <row r="187" spans="1:9">
      <c r="A187" s="4" t="s">
        <v>3</v>
      </c>
      <c r="B187" s="4">
        <v>44043</v>
      </c>
      <c r="C187" s="6">
        <v>11899</v>
      </c>
      <c r="D187" s="3">
        <f>LEN(VolumeByClient[[#This Row],[CLID]])</f>
        <v>7</v>
      </c>
      <c r="E187" s="3" t="str">
        <f>XLOOKUP(VolumeByClient[[#This Row],[CLID]],GeoByClient[MID],GeoByClient[GEOID])</f>
        <v>GEO1001</v>
      </c>
      <c r="F187" s="9" t="str">
        <f>INDEX(GeoByClient[GEOID],MATCH([CLID],GeoByClient[RIGHT],0))</f>
        <v>GEO1001</v>
      </c>
      <c r="G187" s="3" t="str">
        <f>XLOOKUP(VolumeByClient[[#This Row],[Xlookup Region ID]],GEONames[GEOID],GEONames[GEO Name])</f>
        <v>NAM</v>
      </c>
      <c r="H187" s="7" t="str">
        <f>"Q"&amp;ROUNDUP(MONTH(VolumeByClient[[#This Row],[Date]])/3,0)&amp;" "&amp;YEAR(VolumeByClient[[#This Row],[Date]])</f>
        <v>Q3 2020</v>
      </c>
      <c r="I187" s="7" t="str">
        <f>VLOOKUP(VolumeByClient[[#This Row],[Date]],Quarter[],3)</f>
        <v>Q3 2020</v>
      </c>
    </row>
    <row r="188" spans="1:9">
      <c r="A188" s="4" t="s">
        <v>3</v>
      </c>
      <c r="B188" s="4">
        <v>44074</v>
      </c>
      <c r="C188" s="6">
        <v>13879</v>
      </c>
      <c r="D188" s="3">
        <f>LEN(VolumeByClient[[#This Row],[CLID]])</f>
        <v>7</v>
      </c>
      <c r="E188" s="3" t="str">
        <f>XLOOKUP(VolumeByClient[[#This Row],[CLID]],GeoByClient[MID],GeoByClient[GEOID])</f>
        <v>GEO1001</v>
      </c>
      <c r="F188" s="9" t="str">
        <f>INDEX(GeoByClient[GEOID],MATCH([CLID],GeoByClient[RIGHT],0))</f>
        <v>GEO1001</v>
      </c>
      <c r="G188" s="3" t="str">
        <f>XLOOKUP(VolumeByClient[[#This Row],[Xlookup Region ID]],GEONames[GEOID],GEONames[GEO Name])</f>
        <v>NAM</v>
      </c>
      <c r="H188" s="7" t="str">
        <f>"Q"&amp;ROUNDUP(MONTH(VolumeByClient[[#This Row],[Date]])/3,0)&amp;" "&amp;YEAR(VolumeByClient[[#This Row],[Date]])</f>
        <v>Q3 2020</v>
      </c>
      <c r="I188" s="7" t="str">
        <f>VLOOKUP(VolumeByClient[[#This Row],[Date]],Quarter[],3)</f>
        <v>Q3 2020</v>
      </c>
    </row>
    <row r="189" spans="1:9">
      <c r="A189" s="4" t="s">
        <v>3</v>
      </c>
      <c r="B189" s="4">
        <v>44104</v>
      </c>
      <c r="C189" s="6">
        <v>9913</v>
      </c>
      <c r="D189" s="3">
        <f>LEN(VolumeByClient[[#This Row],[CLID]])</f>
        <v>7</v>
      </c>
      <c r="E189" s="3" t="str">
        <f>XLOOKUP(VolumeByClient[[#This Row],[CLID]],GeoByClient[MID],GeoByClient[GEOID])</f>
        <v>GEO1001</v>
      </c>
      <c r="F189" s="9" t="str">
        <f>INDEX(GeoByClient[GEOID],MATCH([CLID],GeoByClient[RIGHT],0))</f>
        <v>GEO1001</v>
      </c>
      <c r="G189" s="3" t="str">
        <f>XLOOKUP(VolumeByClient[[#This Row],[Xlookup Region ID]],GEONames[GEOID],GEONames[GEO Name])</f>
        <v>NAM</v>
      </c>
      <c r="H189" s="7" t="str">
        <f>"Q"&amp;ROUNDUP(MONTH(VolumeByClient[[#This Row],[Date]])/3,0)&amp;" "&amp;YEAR(VolumeByClient[[#This Row],[Date]])</f>
        <v>Q3 2020</v>
      </c>
      <c r="I189" s="7" t="str">
        <f>VLOOKUP(VolumeByClient[[#This Row],[Date]],Quarter[],3)</f>
        <v>Q3 2020</v>
      </c>
    </row>
    <row r="190" spans="1:9">
      <c r="A190" s="4" t="s">
        <v>3</v>
      </c>
      <c r="B190" s="4">
        <v>44135</v>
      </c>
      <c r="C190" s="6">
        <v>15858</v>
      </c>
      <c r="D190" s="3">
        <f>LEN(VolumeByClient[[#This Row],[CLID]])</f>
        <v>7</v>
      </c>
      <c r="E190" s="3" t="str">
        <f>XLOOKUP(VolumeByClient[[#This Row],[CLID]],GeoByClient[MID],GeoByClient[GEOID])</f>
        <v>GEO1001</v>
      </c>
      <c r="F190" s="9" t="str">
        <f>INDEX(GeoByClient[GEOID],MATCH([CLID],GeoByClient[RIGHT],0))</f>
        <v>GEO1001</v>
      </c>
      <c r="G190" s="3" t="str">
        <f>XLOOKUP(VolumeByClient[[#This Row],[Xlookup Region ID]],GEONames[GEOID],GEONames[GEO Name])</f>
        <v>NAM</v>
      </c>
      <c r="H190" s="7" t="str">
        <f>"Q"&amp;ROUNDUP(MONTH(VolumeByClient[[#This Row],[Date]])/3,0)&amp;" "&amp;YEAR(VolumeByClient[[#This Row],[Date]])</f>
        <v>Q4 2020</v>
      </c>
      <c r="I190" s="7" t="str">
        <f>VLOOKUP(VolumeByClient[[#This Row],[Date]],Quarter[],3)</f>
        <v>Q4 2020</v>
      </c>
    </row>
    <row r="191" spans="1:9">
      <c r="A191" s="4" t="s">
        <v>3</v>
      </c>
      <c r="B191" s="4">
        <v>44165</v>
      </c>
      <c r="C191" s="6">
        <v>13882</v>
      </c>
      <c r="D191" s="3">
        <f>LEN(VolumeByClient[[#This Row],[CLID]])</f>
        <v>7</v>
      </c>
      <c r="E191" s="3" t="str">
        <f>XLOOKUP(VolumeByClient[[#This Row],[CLID]],GeoByClient[MID],GeoByClient[GEOID])</f>
        <v>GEO1001</v>
      </c>
      <c r="F191" s="9" t="str">
        <f>INDEX(GeoByClient[GEOID],MATCH([CLID],GeoByClient[RIGHT],0))</f>
        <v>GEO1001</v>
      </c>
      <c r="G191" s="3" t="str">
        <f>XLOOKUP(VolumeByClient[[#This Row],[Xlookup Region ID]],GEONames[GEOID],GEONames[GEO Name])</f>
        <v>NAM</v>
      </c>
      <c r="H191" s="7" t="str">
        <f>"Q"&amp;ROUNDUP(MONTH(VolumeByClient[[#This Row],[Date]])/3,0)&amp;" "&amp;YEAR(VolumeByClient[[#This Row],[Date]])</f>
        <v>Q4 2020</v>
      </c>
      <c r="I191" s="7" t="str">
        <f>VLOOKUP(VolumeByClient[[#This Row],[Date]],Quarter[],3)</f>
        <v>Q4 2020</v>
      </c>
    </row>
    <row r="192" spans="1:9">
      <c r="A192" s="4" t="s">
        <v>3</v>
      </c>
      <c r="B192" s="4">
        <v>44196</v>
      </c>
      <c r="C192" s="6">
        <v>17841</v>
      </c>
      <c r="D192" s="3">
        <f>LEN(VolumeByClient[[#This Row],[CLID]])</f>
        <v>7</v>
      </c>
      <c r="E192" s="3" t="str">
        <f>XLOOKUP(VolumeByClient[[#This Row],[CLID]],GeoByClient[MID],GeoByClient[GEOID])</f>
        <v>GEO1001</v>
      </c>
      <c r="F192" s="9" t="str">
        <f>INDEX(GeoByClient[GEOID],MATCH([CLID],GeoByClient[RIGHT],0))</f>
        <v>GEO1001</v>
      </c>
      <c r="G192" s="3" t="str">
        <f>XLOOKUP(VolumeByClient[[#This Row],[Xlookup Region ID]],GEONames[GEOID],GEONames[GEO Name])</f>
        <v>NAM</v>
      </c>
      <c r="H192" s="7" t="str">
        <f>"Q"&amp;ROUNDUP(MONTH(VolumeByClient[[#This Row],[Date]])/3,0)&amp;" "&amp;YEAR(VolumeByClient[[#This Row],[Date]])</f>
        <v>Q4 2020</v>
      </c>
      <c r="I192" s="7" t="str">
        <f>VLOOKUP(VolumeByClient[[#This Row],[Date]],Quarter[],3)</f>
        <v>Q4 2020</v>
      </c>
    </row>
    <row r="193" spans="1:9">
      <c r="A193" s="4" t="s">
        <v>3</v>
      </c>
      <c r="B193" s="4">
        <v>44377</v>
      </c>
      <c r="C193" s="6">
        <v>18554</v>
      </c>
      <c r="D193" s="3">
        <f>LEN(VolumeByClient[[#This Row],[CLID]])</f>
        <v>7</v>
      </c>
      <c r="E193" s="3" t="str">
        <f>XLOOKUP(VolumeByClient[[#This Row],[CLID]],GeoByClient[MID],GeoByClient[GEOID])</f>
        <v>GEO1001</v>
      </c>
      <c r="F193" s="9" t="str">
        <f>INDEX(GeoByClient[GEOID],MATCH([CLID],GeoByClient[RIGHT],0))</f>
        <v>GEO1001</v>
      </c>
      <c r="G193" s="3" t="str">
        <f>XLOOKUP(VolumeByClient[[#This Row],[Xlookup Region ID]],GEONames[GEOID],GEONames[GEO Name])</f>
        <v>NAM</v>
      </c>
      <c r="H193" s="7" t="str">
        <f>"Q"&amp;ROUNDUP(MONTH(VolumeByClient[[#This Row],[Date]])/3,0)&amp;" "&amp;YEAR(VolumeByClient[[#This Row],[Date]])</f>
        <v>Q2 2021</v>
      </c>
      <c r="I193" s="7" t="str">
        <f>VLOOKUP(VolumeByClient[[#This Row],[Date]],Quarter[],3)</f>
        <v>Q2 2021</v>
      </c>
    </row>
    <row r="194" spans="1:9">
      <c r="A194" s="4" t="s">
        <v>3</v>
      </c>
      <c r="B194" s="4">
        <v>44347</v>
      </c>
      <c r="C194" s="6">
        <v>20218</v>
      </c>
      <c r="D194" s="3">
        <f>LEN(VolumeByClient[[#This Row],[CLID]])</f>
        <v>7</v>
      </c>
      <c r="E194" s="3" t="str">
        <f>XLOOKUP(VolumeByClient[[#This Row],[CLID]],GeoByClient[MID],GeoByClient[GEOID])</f>
        <v>GEO1001</v>
      </c>
      <c r="F194" s="9" t="str">
        <f>INDEX(GeoByClient[GEOID],MATCH([CLID],GeoByClient[RIGHT],0))</f>
        <v>GEO1001</v>
      </c>
      <c r="G194" s="3" t="str">
        <f>XLOOKUP(VolumeByClient[[#This Row],[Xlookup Region ID]],GEONames[GEOID],GEONames[GEO Name])</f>
        <v>NAM</v>
      </c>
      <c r="H194" s="7" t="str">
        <f>"Q"&amp;ROUNDUP(MONTH(VolumeByClient[[#This Row],[Date]])/3,0)&amp;" "&amp;YEAR(VolumeByClient[[#This Row],[Date]])</f>
        <v>Q2 2021</v>
      </c>
      <c r="I194" s="7" t="str">
        <f>VLOOKUP(VolumeByClient[[#This Row],[Date]],Quarter[],3)</f>
        <v>Q2 2021</v>
      </c>
    </row>
    <row r="195" spans="1:9">
      <c r="A195" s="4" t="s">
        <v>3</v>
      </c>
      <c r="B195" s="4">
        <v>44316</v>
      </c>
      <c r="C195" s="6">
        <v>27062</v>
      </c>
      <c r="D195" s="3">
        <f>LEN(VolumeByClient[[#This Row],[CLID]])</f>
        <v>7</v>
      </c>
      <c r="E195" s="3" t="str">
        <f>XLOOKUP(VolumeByClient[[#This Row],[CLID]],GeoByClient[MID],GeoByClient[GEOID])</f>
        <v>GEO1001</v>
      </c>
      <c r="F195" s="9" t="str">
        <f>INDEX(GeoByClient[GEOID],MATCH([CLID],GeoByClient[RIGHT],0))</f>
        <v>GEO1001</v>
      </c>
      <c r="G195" s="3" t="str">
        <f>XLOOKUP(VolumeByClient[[#This Row],[Xlookup Region ID]],GEONames[GEOID],GEONames[GEO Name])</f>
        <v>NAM</v>
      </c>
      <c r="H195" s="7" t="str">
        <f>"Q"&amp;ROUNDUP(MONTH(VolumeByClient[[#This Row],[Date]])/3,0)&amp;" "&amp;YEAR(VolumeByClient[[#This Row],[Date]])</f>
        <v>Q2 2021</v>
      </c>
      <c r="I195" s="7" t="str">
        <f>VLOOKUP(VolumeByClient[[#This Row],[Date]],Quarter[],3)</f>
        <v>Q2 2021</v>
      </c>
    </row>
    <row r="196" spans="1:9">
      <c r="A196" s="4" t="s">
        <v>3</v>
      </c>
      <c r="B196" s="4">
        <v>44286</v>
      </c>
      <c r="C196" s="6">
        <v>18378</v>
      </c>
      <c r="D196" s="3">
        <f>LEN(VolumeByClient[[#This Row],[CLID]])</f>
        <v>7</v>
      </c>
      <c r="E196" s="3" t="str">
        <f>XLOOKUP(VolumeByClient[[#This Row],[CLID]],GeoByClient[MID],GeoByClient[GEOID])</f>
        <v>GEO1001</v>
      </c>
      <c r="F196" s="9" t="str">
        <f>INDEX(GeoByClient[GEOID],MATCH([CLID],GeoByClient[RIGHT],0))</f>
        <v>GEO1001</v>
      </c>
      <c r="G196" s="3" t="str">
        <f>XLOOKUP(VolumeByClient[[#This Row],[Xlookup Region ID]],GEONames[GEOID],GEONames[GEO Name])</f>
        <v>NAM</v>
      </c>
      <c r="H196" s="7" t="str">
        <f>"Q"&amp;ROUNDUP(MONTH(VolumeByClient[[#This Row],[Date]])/3,0)&amp;" "&amp;YEAR(VolumeByClient[[#This Row],[Date]])</f>
        <v>Q1 2021</v>
      </c>
      <c r="I196" s="7" t="str">
        <f>VLOOKUP(VolumeByClient[[#This Row],[Date]],Quarter[],3)</f>
        <v>Q1 2021</v>
      </c>
    </row>
    <row r="197" spans="1:9">
      <c r="A197" s="4" t="s">
        <v>3</v>
      </c>
      <c r="B197" s="4">
        <v>44255</v>
      </c>
      <c r="C197" s="6">
        <v>19729</v>
      </c>
      <c r="D197" s="3">
        <f>LEN(VolumeByClient[[#This Row],[CLID]])</f>
        <v>7</v>
      </c>
      <c r="E197" s="3" t="str">
        <f>XLOOKUP(VolumeByClient[[#This Row],[CLID]],GeoByClient[MID],GeoByClient[GEOID])</f>
        <v>GEO1001</v>
      </c>
      <c r="F197" s="9" t="str">
        <f>INDEX(GeoByClient[GEOID],MATCH([CLID],GeoByClient[RIGHT],0))</f>
        <v>GEO1001</v>
      </c>
      <c r="G197" s="3" t="str">
        <f>XLOOKUP(VolumeByClient[[#This Row],[Xlookup Region ID]],GEONames[GEOID],GEONames[GEO Name])</f>
        <v>NAM</v>
      </c>
      <c r="H197" s="7" t="str">
        <f>"Q"&amp;ROUNDUP(MONTH(VolumeByClient[[#This Row],[Date]])/3,0)&amp;" "&amp;YEAR(VolumeByClient[[#This Row],[Date]])</f>
        <v>Q1 2021</v>
      </c>
      <c r="I197" s="7" t="str">
        <f>VLOOKUP(VolumeByClient[[#This Row],[Date]],Quarter[],3)</f>
        <v>Q1 2021</v>
      </c>
    </row>
    <row r="198" spans="1:9">
      <c r="A198" s="4" t="s">
        <v>3</v>
      </c>
      <c r="B198" s="4">
        <v>44227</v>
      </c>
      <c r="C198" s="6">
        <v>14159</v>
      </c>
      <c r="D198" s="3">
        <f>LEN(VolumeByClient[[#This Row],[CLID]])</f>
        <v>7</v>
      </c>
      <c r="E198" s="3" t="str">
        <f>XLOOKUP(VolumeByClient[[#This Row],[CLID]],GeoByClient[MID],GeoByClient[GEOID])</f>
        <v>GEO1001</v>
      </c>
      <c r="F198" s="9" t="str">
        <f>INDEX(GeoByClient[GEOID],MATCH([CLID],GeoByClient[RIGHT],0))</f>
        <v>GEO1001</v>
      </c>
      <c r="G198" s="3" t="str">
        <f>XLOOKUP(VolumeByClient[[#This Row],[Xlookup Region ID]],GEONames[GEOID],GEONames[GEO Name])</f>
        <v>NAM</v>
      </c>
      <c r="H198" s="7" t="str">
        <f>"Q"&amp;ROUNDUP(MONTH(VolumeByClient[[#This Row],[Date]])/3,0)&amp;" "&amp;YEAR(VolumeByClient[[#This Row],[Date]])</f>
        <v>Q1 2021</v>
      </c>
      <c r="I198" s="7" t="str">
        <f>VLOOKUP(VolumeByClient[[#This Row],[Date]],Quarter[],3)</f>
        <v>Q1 2021</v>
      </c>
    </row>
    <row r="199" spans="1:9">
      <c r="A199" s="4" t="s">
        <v>25</v>
      </c>
      <c r="B199" s="4">
        <v>43890</v>
      </c>
      <c r="C199" s="6">
        <v>815</v>
      </c>
      <c r="D199" s="3">
        <f>LEN(VolumeByClient[[#This Row],[CLID]])</f>
        <v>7</v>
      </c>
      <c r="E199" s="3" t="str">
        <f>XLOOKUP(VolumeByClient[[#This Row],[CLID]],GeoByClient[MID],GeoByClient[GEOID])</f>
        <v>GEO1002</v>
      </c>
      <c r="F199" s="9" t="str">
        <f>INDEX(GeoByClient[GEOID],MATCH([CLID],GeoByClient[RIGHT],0))</f>
        <v>GEO1002</v>
      </c>
      <c r="G199" s="3" t="str">
        <f>XLOOKUP(VolumeByClient[[#This Row],[Xlookup Region ID]],GEONames[GEOID],GEONames[GEO Name])</f>
        <v>APAC</v>
      </c>
      <c r="H199" s="7" t="str">
        <f>"Q"&amp;ROUNDUP(MONTH(VolumeByClient[[#This Row],[Date]])/3,0)&amp;" "&amp;YEAR(VolumeByClient[[#This Row],[Date]])</f>
        <v>Q1 2020</v>
      </c>
      <c r="I199" s="7" t="str">
        <f>VLOOKUP(VolumeByClient[[#This Row],[Date]],Quarter[],3)</f>
        <v>Q1 2020</v>
      </c>
    </row>
    <row r="200" spans="1:9">
      <c r="A200" s="4" t="s">
        <v>25</v>
      </c>
      <c r="B200" s="4">
        <v>43921</v>
      </c>
      <c r="C200" s="6">
        <v>910</v>
      </c>
      <c r="D200" s="3">
        <f>LEN(VolumeByClient[[#This Row],[CLID]])</f>
        <v>7</v>
      </c>
      <c r="E200" s="3" t="str">
        <f>XLOOKUP(VolumeByClient[[#This Row],[CLID]],GeoByClient[MID],GeoByClient[GEOID])</f>
        <v>GEO1002</v>
      </c>
      <c r="F200" s="9" t="str">
        <f>INDEX(GeoByClient[GEOID],MATCH([CLID],GeoByClient[RIGHT],0))</f>
        <v>GEO1002</v>
      </c>
      <c r="G200" s="3" t="str">
        <f>XLOOKUP(VolumeByClient[[#This Row],[Xlookup Region ID]],GEONames[GEOID],GEONames[GEO Name])</f>
        <v>APAC</v>
      </c>
      <c r="H200" s="7" t="str">
        <f>"Q"&amp;ROUNDUP(MONTH(VolumeByClient[[#This Row],[Date]])/3,0)&amp;" "&amp;YEAR(VolumeByClient[[#This Row],[Date]])</f>
        <v>Q1 2020</v>
      </c>
      <c r="I200" s="7" t="str">
        <f>VLOOKUP(VolumeByClient[[#This Row],[Date]],Quarter[],3)</f>
        <v>Q1 2020</v>
      </c>
    </row>
    <row r="201" spans="1:9">
      <c r="A201" s="4" t="s">
        <v>25</v>
      </c>
      <c r="B201" s="4">
        <v>43951</v>
      </c>
      <c r="C201" s="6">
        <v>1091</v>
      </c>
      <c r="D201" s="3">
        <f>LEN(VolumeByClient[[#This Row],[CLID]])</f>
        <v>7</v>
      </c>
      <c r="E201" s="3" t="str">
        <f>XLOOKUP(VolumeByClient[[#This Row],[CLID]],GeoByClient[MID],GeoByClient[GEOID])</f>
        <v>GEO1002</v>
      </c>
      <c r="F201" s="9" t="str">
        <f>INDEX(GeoByClient[GEOID],MATCH([CLID],GeoByClient[RIGHT],0))</f>
        <v>GEO1002</v>
      </c>
      <c r="G201" s="3" t="str">
        <f>XLOOKUP(VolumeByClient[[#This Row],[Xlookup Region ID]],GEONames[GEOID],GEONames[GEO Name])</f>
        <v>APAC</v>
      </c>
      <c r="H201" s="7" t="str">
        <f>"Q"&amp;ROUNDUP(MONTH(VolumeByClient[[#This Row],[Date]])/3,0)&amp;" "&amp;YEAR(VolumeByClient[[#This Row],[Date]])</f>
        <v>Q2 2020</v>
      </c>
      <c r="I201" s="7" t="str">
        <f>VLOOKUP(VolumeByClient[[#This Row],[Date]],Quarter[],3)</f>
        <v>Q2 2020</v>
      </c>
    </row>
    <row r="202" spans="1:9">
      <c r="A202" s="4" t="s">
        <v>25</v>
      </c>
      <c r="B202" s="4">
        <v>43982</v>
      </c>
      <c r="C202" s="6">
        <v>995</v>
      </c>
      <c r="D202" s="3">
        <f>LEN(VolumeByClient[[#This Row],[CLID]])</f>
        <v>7</v>
      </c>
      <c r="E202" s="3" t="str">
        <f>XLOOKUP(VolumeByClient[[#This Row],[CLID]],GeoByClient[MID],GeoByClient[GEOID])</f>
        <v>GEO1002</v>
      </c>
      <c r="F202" s="9" t="str">
        <f>INDEX(GeoByClient[GEOID],MATCH([CLID],GeoByClient[RIGHT],0))</f>
        <v>GEO1002</v>
      </c>
      <c r="G202" s="3" t="str">
        <f>XLOOKUP(VolumeByClient[[#This Row],[Xlookup Region ID]],GEONames[GEOID],GEONames[GEO Name])</f>
        <v>APAC</v>
      </c>
      <c r="H202" s="7" t="str">
        <f>"Q"&amp;ROUNDUP(MONTH(VolumeByClient[[#This Row],[Date]])/3,0)&amp;" "&amp;YEAR(VolumeByClient[[#This Row],[Date]])</f>
        <v>Q2 2020</v>
      </c>
      <c r="I202" s="7" t="str">
        <f>VLOOKUP(VolumeByClient[[#This Row],[Date]],Quarter[],3)</f>
        <v>Q2 2020</v>
      </c>
    </row>
    <row r="203" spans="1:9">
      <c r="A203" s="4" t="s">
        <v>25</v>
      </c>
      <c r="B203" s="4">
        <v>44012</v>
      </c>
      <c r="C203" s="6">
        <v>727</v>
      </c>
      <c r="D203" s="3">
        <f>LEN(VolumeByClient[[#This Row],[CLID]])</f>
        <v>7</v>
      </c>
      <c r="E203" s="3" t="str">
        <f>XLOOKUP(VolumeByClient[[#This Row],[CLID]],GeoByClient[MID],GeoByClient[GEOID])</f>
        <v>GEO1002</v>
      </c>
      <c r="F203" s="9" t="str">
        <f>INDEX(GeoByClient[GEOID],MATCH([CLID],GeoByClient[RIGHT],0))</f>
        <v>GEO1002</v>
      </c>
      <c r="G203" s="3" t="str">
        <f>XLOOKUP(VolumeByClient[[#This Row],[Xlookup Region ID]],GEONames[GEOID],GEONames[GEO Name])</f>
        <v>APAC</v>
      </c>
      <c r="H203" s="7" t="str">
        <f>"Q"&amp;ROUNDUP(MONTH(VolumeByClient[[#This Row],[Date]])/3,0)&amp;" "&amp;YEAR(VolumeByClient[[#This Row],[Date]])</f>
        <v>Q2 2020</v>
      </c>
      <c r="I203" s="7" t="str">
        <f>VLOOKUP(VolumeByClient[[#This Row],[Date]],Quarter[],3)</f>
        <v>Q2 2020</v>
      </c>
    </row>
    <row r="204" spans="1:9">
      <c r="A204" s="4" t="s">
        <v>25</v>
      </c>
      <c r="B204" s="4">
        <v>44043</v>
      </c>
      <c r="C204" s="6">
        <v>635</v>
      </c>
      <c r="D204" s="3">
        <f>LEN(VolumeByClient[[#This Row],[CLID]])</f>
        <v>7</v>
      </c>
      <c r="E204" s="3" t="str">
        <f>XLOOKUP(VolumeByClient[[#This Row],[CLID]],GeoByClient[MID],GeoByClient[GEOID])</f>
        <v>GEO1002</v>
      </c>
      <c r="F204" s="9" t="str">
        <f>INDEX(GeoByClient[GEOID],MATCH([CLID],GeoByClient[RIGHT],0))</f>
        <v>GEO1002</v>
      </c>
      <c r="G204" s="3" t="str">
        <f>XLOOKUP(VolumeByClient[[#This Row],[Xlookup Region ID]],GEONames[GEOID],GEONames[GEO Name])</f>
        <v>APAC</v>
      </c>
      <c r="H204" s="7" t="str">
        <f>"Q"&amp;ROUNDUP(MONTH(VolumeByClient[[#This Row],[Date]])/3,0)&amp;" "&amp;YEAR(VolumeByClient[[#This Row],[Date]])</f>
        <v>Q3 2020</v>
      </c>
      <c r="I204" s="7" t="str">
        <f>VLOOKUP(VolumeByClient[[#This Row],[Date]],Quarter[],3)</f>
        <v>Q3 2020</v>
      </c>
    </row>
    <row r="205" spans="1:9">
      <c r="A205" s="4" t="s">
        <v>25</v>
      </c>
      <c r="B205" s="4">
        <v>44074</v>
      </c>
      <c r="C205" s="6">
        <v>544</v>
      </c>
      <c r="D205" s="3">
        <f>LEN(VolumeByClient[[#This Row],[CLID]])</f>
        <v>7</v>
      </c>
      <c r="E205" s="3" t="str">
        <f>XLOOKUP(VolumeByClient[[#This Row],[CLID]],GeoByClient[MID],GeoByClient[GEOID])</f>
        <v>GEO1002</v>
      </c>
      <c r="F205" s="9" t="str">
        <f>INDEX(GeoByClient[GEOID],MATCH([CLID],GeoByClient[RIGHT],0))</f>
        <v>GEO1002</v>
      </c>
      <c r="G205" s="3" t="str">
        <f>XLOOKUP(VolumeByClient[[#This Row],[Xlookup Region ID]],GEONames[GEOID],GEONames[GEO Name])</f>
        <v>APAC</v>
      </c>
      <c r="H205" s="7" t="str">
        <f>"Q"&amp;ROUNDUP(MONTH(VolumeByClient[[#This Row],[Date]])/3,0)&amp;" "&amp;YEAR(VolumeByClient[[#This Row],[Date]])</f>
        <v>Q3 2020</v>
      </c>
      <c r="I205" s="7" t="str">
        <f>VLOOKUP(VolumeByClient[[#This Row],[Date]],Quarter[],3)</f>
        <v>Q3 2020</v>
      </c>
    </row>
    <row r="206" spans="1:9">
      <c r="A206" s="4" t="s">
        <v>25</v>
      </c>
      <c r="B206" s="4">
        <v>44104</v>
      </c>
      <c r="C206" s="6">
        <v>545</v>
      </c>
      <c r="D206" s="3">
        <f>LEN(VolumeByClient[[#This Row],[CLID]])</f>
        <v>7</v>
      </c>
      <c r="E206" s="3" t="str">
        <f>XLOOKUP(VolumeByClient[[#This Row],[CLID]],GeoByClient[MID],GeoByClient[GEOID])</f>
        <v>GEO1002</v>
      </c>
      <c r="F206" s="9" t="str">
        <f>INDEX(GeoByClient[GEOID],MATCH([CLID],GeoByClient[RIGHT],0))</f>
        <v>GEO1002</v>
      </c>
      <c r="G206" s="3" t="str">
        <f>XLOOKUP(VolumeByClient[[#This Row],[Xlookup Region ID]],GEONames[GEOID],GEONames[GEO Name])</f>
        <v>APAC</v>
      </c>
      <c r="H206" s="7" t="str">
        <f>"Q"&amp;ROUNDUP(MONTH(VolumeByClient[[#This Row],[Date]])/3,0)&amp;" "&amp;YEAR(VolumeByClient[[#This Row],[Date]])</f>
        <v>Q3 2020</v>
      </c>
      <c r="I206" s="7" t="str">
        <f>VLOOKUP(VolumeByClient[[#This Row],[Date]],Quarter[],3)</f>
        <v>Q3 2020</v>
      </c>
    </row>
    <row r="207" spans="1:9">
      <c r="A207" s="4" t="s">
        <v>25</v>
      </c>
      <c r="B207" s="4">
        <v>44135</v>
      </c>
      <c r="C207" s="6">
        <v>637</v>
      </c>
      <c r="D207" s="3">
        <f>LEN(VolumeByClient[[#This Row],[CLID]])</f>
        <v>7</v>
      </c>
      <c r="E207" s="3" t="str">
        <f>XLOOKUP(VolumeByClient[[#This Row],[CLID]],GeoByClient[MID],GeoByClient[GEOID])</f>
        <v>GEO1002</v>
      </c>
      <c r="F207" s="9" t="str">
        <f>INDEX(GeoByClient[GEOID],MATCH([CLID],GeoByClient[RIGHT],0))</f>
        <v>GEO1002</v>
      </c>
      <c r="G207" s="3" t="str">
        <f>XLOOKUP(VolumeByClient[[#This Row],[Xlookup Region ID]],GEONames[GEOID],GEONames[GEO Name])</f>
        <v>APAC</v>
      </c>
      <c r="H207" s="7" t="str">
        <f>"Q"&amp;ROUNDUP(MONTH(VolumeByClient[[#This Row],[Date]])/3,0)&amp;" "&amp;YEAR(VolumeByClient[[#This Row],[Date]])</f>
        <v>Q4 2020</v>
      </c>
      <c r="I207" s="7" t="str">
        <f>VLOOKUP(VolumeByClient[[#This Row],[Date]],Quarter[],3)</f>
        <v>Q4 2020</v>
      </c>
    </row>
    <row r="208" spans="1:9">
      <c r="A208" s="4" t="s">
        <v>25</v>
      </c>
      <c r="B208" s="4">
        <v>44165</v>
      </c>
      <c r="C208" s="6">
        <v>723</v>
      </c>
      <c r="D208" s="3">
        <f>LEN(VolumeByClient[[#This Row],[CLID]])</f>
        <v>7</v>
      </c>
      <c r="E208" s="3" t="str">
        <f>XLOOKUP(VolumeByClient[[#This Row],[CLID]],GeoByClient[MID],GeoByClient[GEOID])</f>
        <v>GEO1002</v>
      </c>
      <c r="F208" s="9" t="str">
        <f>INDEX(GeoByClient[GEOID],MATCH([CLID],GeoByClient[RIGHT],0))</f>
        <v>GEO1002</v>
      </c>
      <c r="G208" s="3" t="str">
        <f>XLOOKUP(VolumeByClient[[#This Row],[Xlookup Region ID]],GEONames[GEOID],GEONames[GEO Name])</f>
        <v>APAC</v>
      </c>
      <c r="H208" s="7" t="str">
        <f>"Q"&amp;ROUNDUP(MONTH(VolumeByClient[[#This Row],[Date]])/3,0)&amp;" "&amp;YEAR(VolumeByClient[[#This Row],[Date]])</f>
        <v>Q4 2020</v>
      </c>
      <c r="I208" s="7" t="str">
        <f>VLOOKUP(VolumeByClient[[#This Row],[Date]],Quarter[],3)</f>
        <v>Q4 2020</v>
      </c>
    </row>
    <row r="209" spans="1:9">
      <c r="A209" s="4" t="s">
        <v>25</v>
      </c>
      <c r="B209" s="4">
        <v>44196</v>
      </c>
      <c r="C209" s="6">
        <v>727</v>
      </c>
      <c r="D209" s="3">
        <f>LEN(VolumeByClient[[#This Row],[CLID]])</f>
        <v>7</v>
      </c>
      <c r="E209" s="3" t="str">
        <f>XLOOKUP(VolumeByClient[[#This Row],[CLID]],GeoByClient[MID],GeoByClient[GEOID])</f>
        <v>GEO1002</v>
      </c>
      <c r="F209" s="9" t="str">
        <f>INDEX(GeoByClient[GEOID],MATCH([CLID],GeoByClient[RIGHT],0))</f>
        <v>GEO1002</v>
      </c>
      <c r="G209" s="3" t="str">
        <f>XLOOKUP(VolumeByClient[[#This Row],[Xlookup Region ID]],GEONames[GEOID],GEONames[GEO Name])</f>
        <v>APAC</v>
      </c>
      <c r="H209" s="7" t="str">
        <f>"Q"&amp;ROUNDUP(MONTH(VolumeByClient[[#This Row],[Date]])/3,0)&amp;" "&amp;YEAR(VolumeByClient[[#This Row],[Date]])</f>
        <v>Q4 2020</v>
      </c>
      <c r="I209" s="7" t="str">
        <f>VLOOKUP(VolumeByClient[[#This Row],[Date]],Quarter[],3)</f>
        <v>Q4 2020</v>
      </c>
    </row>
    <row r="210" spans="1:9">
      <c r="A210" s="4" t="s">
        <v>25</v>
      </c>
      <c r="B210" s="4">
        <v>44377</v>
      </c>
      <c r="C210" s="6">
        <v>722</v>
      </c>
      <c r="D210" s="3">
        <f>LEN(VolumeByClient[[#This Row],[CLID]])</f>
        <v>7</v>
      </c>
      <c r="E210" s="3" t="str">
        <f>XLOOKUP(VolumeByClient[[#This Row],[CLID]],GeoByClient[MID],GeoByClient[GEOID])</f>
        <v>GEO1002</v>
      </c>
      <c r="F210" s="9" t="str">
        <f>INDEX(GeoByClient[GEOID],MATCH([CLID],GeoByClient[RIGHT],0))</f>
        <v>GEO1002</v>
      </c>
      <c r="G210" s="3" t="str">
        <f>XLOOKUP(VolumeByClient[[#This Row],[Xlookup Region ID]],GEONames[GEOID],GEONames[GEO Name])</f>
        <v>APAC</v>
      </c>
      <c r="H210" s="7" t="str">
        <f>"Q"&amp;ROUNDUP(MONTH(VolumeByClient[[#This Row],[Date]])/3,0)&amp;" "&amp;YEAR(VolumeByClient[[#This Row],[Date]])</f>
        <v>Q2 2021</v>
      </c>
      <c r="I210" s="7" t="str">
        <f>VLOOKUP(VolumeByClient[[#This Row],[Date]],Quarter[],3)</f>
        <v>Q2 2021</v>
      </c>
    </row>
    <row r="211" spans="1:9">
      <c r="A211" s="4" t="s">
        <v>25</v>
      </c>
      <c r="B211" s="4">
        <v>44347</v>
      </c>
      <c r="C211" s="6">
        <v>1039</v>
      </c>
      <c r="D211" s="3">
        <f>LEN(VolumeByClient[[#This Row],[CLID]])</f>
        <v>7</v>
      </c>
      <c r="E211" s="3" t="str">
        <f>XLOOKUP(VolumeByClient[[#This Row],[CLID]],GeoByClient[MID],GeoByClient[GEOID])</f>
        <v>GEO1002</v>
      </c>
      <c r="F211" s="9" t="str">
        <f>INDEX(GeoByClient[GEOID],MATCH([CLID],GeoByClient[RIGHT],0))</f>
        <v>GEO1002</v>
      </c>
      <c r="G211" s="3" t="str">
        <f>XLOOKUP(VolumeByClient[[#This Row],[Xlookup Region ID]],GEONames[GEOID],GEONames[GEO Name])</f>
        <v>APAC</v>
      </c>
      <c r="H211" s="7" t="str">
        <f>"Q"&amp;ROUNDUP(MONTH(VolumeByClient[[#This Row],[Date]])/3,0)&amp;" "&amp;YEAR(VolumeByClient[[#This Row],[Date]])</f>
        <v>Q2 2021</v>
      </c>
      <c r="I211" s="7" t="str">
        <f>VLOOKUP(VolumeByClient[[#This Row],[Date]],Quarter[],3)</f>
        <v>Q2 2021</v>
      </c>
    </row>
    <row r="212" spans="1:9">
      <c r="A212" s="4" t="s">
        <v>25</v>
      </c>
      <c r="B212" s="4">
        <v>44316</v>
      </c>
      <c r="C212" s="6">
        <v>1124</v>
      </c>
      <c r="D212" s="3">
        <f>LEN(VolumeByClient[[#This Row],[CLID]])</f>
        <v>7</v>
      </c>
      <c r="E212" s="3" t="str">
        <f>XLOOKUP(VolumeByClient[[#This Row],[CLID]],GeoByClient[MID],GeoByClient[GEOID])</f>
        <v>GEO1002</v>
      </c>
      <c r="F212" s="9" t="str">
        <f>INDEX(GeoByClient[GEOID],MATCH([CLID],GeoByClient[RIGHT],0))</f>
        <v>GEO1002</v>
      </c>
      <c r="G212" s="3" t="str">
        <f>XLOOKUP(VolumeByClient[[#This Row],[Xlookup Region ID]],GEONames[GEOID],GEONames[GEO Name])</f>
        <v>APAC</v>
      </c>
      <c r="H212" s="7" t="str">
        <f>"Q"&amp;ROUNDUP(MONTH(VolumeByClient[[#This Row],[Date]])/3,0)&amp;" "&amp;YEAR(VolumeByClient[[#This Row],[Date]])</f>
        <v>Q2 2021</v>
      </c>
      <c r="I212" s="7" t="str">
        <f>VLOOKUP(VolumeByClient[[#This Row],[Date]],Quarter[],3)</f>
        <v>Q2 2021</v>
      </c>
    </row>
    <row r="213" spans="1:9">
      <c r="A213" s="4" t="s">
        <v>25</v>
      </c>
      <c r="B213" s="4">
        <v>44286</v>
      </c>
      <c r="C213" s="6">
        <v>895</v>
      </c>
      <c r="D213" s="3">
        <f>LEN(VolumeByClient[[#This Row],[CLID]])</f>
        <v>7</v>
      </c>
      <c r="E213" s="3" t="str">
        <f>XLOOKUP(VolumeByClient[[#This Row],[CLID]],GeoByClient[MID],GeoByClient[GEOID])</f>
        <v>GEO1002</v>
      </c>
      <c r="F213" s="9" t="str">
        <f>INDEX(GeoByClient[GEOID],MATCH([CLID],GeoByClient[RIGHT],0))</f>
        <v>GEO1002</v>
      </c>
      <c r="G213" s="3" t="str">
        <f>XLOOKUP(VolumeByClient[[#This Row],[Xlookup Region ID]],GEONames[GEOID],GEONames[GEO Name])</f>
        <v>APAC</v>
      </c>
      <c r="H213" s="7" t="str">
        <f>"Q"&amp;ROUNDUP(MONTH(VolumeByClient[[#This Row],[Date]])/3,0)&amp;" "&amp;YEAR(VolumeByClient[[#This Row],[Date]])</f>
        <v>Q1 2021</v>
      </c>
      <c r="I213" s="7" t="str">
        <f>VLOOKUP(VolumeByClient[[#This Row],[Date]],Quarter[],3)</f>
        <v>Q1 2021</v>
      </c>
    </row>
    <row r="214" spans="1:9">
      <c r="A214" s="4" t="s">
        <v>25</v>
      </c>
      <c r="B214" s="4">
        <v>44255</v>
      </c>
      <c r="C214" s="6">
        <v>851</v>
      </c>
      <c r="D214" s="3">
        <f>LEN(VolumeByClient[[#This Row],[CLID]])</f>
        <v>7</v>
      </c>
      <c r="E214" s="3" t="str">
        <f>XLOOKUP(VolumeByClient[[#This Row],[CLID]],GeoByClient[MID],GeoByClient[GEOID])</f>
        <v>GEO1002</v>
      </c>
      <c r="F214" s="9" t="str">
        <f>INDEX(GeoByClient[GEOID],MATCH([CLID],GeoByClient[RIGHT],0))</f>
        <v>GEO1002</v>
      </c>
      <c r="G214" s="3" t="str">
        <f>XLOOKUP(VolumeByClient[[#This Row],[Xlookup Region ID]],GEONames[GEOID],GEONames[GEO Name])</f>
        <v>APAC</v>
      </c>
      <c r="H214" s="7" t="str">
        <f>"Q"&amp;ROUNDUP(MONTH(VolumeByClient[[#This Row],[Date]])/3,0)&amp;" "&amp;YEAR(VolumeByClient[[#This Row],[Date]])</f>
        <v>Q1 2021</v>
      </c>
      <c r="I214" s="7" t="str">
        <f>VLOOKUP(VolumeByClient[[#This Row],[Date]],Quarter[],3)</f>
        <v>Q1 2021</v>
      </c>
    </row>
    <row r="215" spans="1:9">
      <c r="A215" s="4" t="s">
        <v>25</v>
      </c>
      <c r="B215" s="4">
        <v>44227</v>
      </c>
      <c r="C215" s="6">
        <v>741</v>
      </c>
      <c r="D215" s="3">
        <f>LEN(VolumeByClient[[#This Row],[CLID]])</f>
        <v>7</v>
      </c>
      <c r="E215" s="3" t="str">
        <f>XLOOKUP(VolumeByClient[[#This Row],[CLID]],GeoByClient[MID],GeoByClient[GEOID])</f>
        <v>GEO1002</v>
      </c>
      <c r="F215" s="9" t="str">
        <f>INDEX(GeoByClient[GEOID],MATCH([CLID],GeoByClient[RIGHT],0))</f>
        <v>GEO1002</v>
      </c>
      <c r="G215" s="3" t="str">
        <f>XLOOKUP(VolumeByClient[[#This Row],[Xlookup Region ID]],GEONames[GEOID],GEONames[GEO Name])</f>
        <v>APAC</v>
      </c>
      <c r="H215" s="7" t="str">
        <f>"Q"&amp;ROUNDUP(MONTH(VolumeByClient[[#This Row],[Date]])/3,0)&amp;" "&amp;YEAR(VolumeByClient[[#This Row],[Date]])</f>
        <v>Q1 2021</v>
      </c>
      <c r="I215" s="7" t="str">
        <f>VLOOKUP(VolumeByClient[[#This Row],[Date]],Quarter[],3)</f>
        <v>Q1 2021</v>
      </c>
    </row>
    <row r="216" spans="1:9">
      <c r="A216" s="4" t="s">
        <v>41</v>
      </c>
      <c r="B216" s="4">
        <v>43861</v>
      </c>
      <c r="C216" s="6">
        <v>1172</v>
      </c>
      <c r="D216" s="3">
        <f>LEN(VolumeByClient[[#This Row],[CLID]])</f>
        <v>7</v>
      </c>
      <c r="E216" s="3" t="str">
        <f>XLOOKUP(VolumeByClient[[#This Row],[CLID]],GeoByClient[MID],GeoByClient[GEOID])</f>
        <v>GEO1004</v>
      </c>
      <c r="F216" s="9" t="str">
        <f>INDEX(GeoByClient[GEOID],MATCH([CLID],GeoByClient[RIGHT],0))</f>
        <v>GEO1004</v>
      </c>
      <c r="G216" s="3" t="str">
        <f>XLOOKUP(VolumeByClient[[#This Row],[Xlookup Region ID]],GEONames[GEOID],GEONames[GEO Name])</f>
        <v>LATAM</v>
      </c>
      <c r="H216" s="7" t="str">
        <f>"Q"&amp;ROUNDUP(MONTH(VolumeByClient[[#This Row],[Date]])/3,0)&amp;" "&amp;YEAR(VolumeByClient[[#This Row],[Date]])</f>
        <v>Q1 2020</v>
      </c>
      <c r="I216" s="7" t="str">
        <f>VLOOKUP(VolumeByClient[[#This Row],[Date]],Quarter[],3)</f>
        <v>Q1 2020</v>
      </c>
    </row>
    <row r="217" spans="1:9">
      <c r="A217" s="4" t="s">
        <v>41</v>
      </c>
      <c r="B217" s="4">
        <v>43890</v>
      </c>
      <c r="C217" s="6">
        <v>1483</v>
      </c>
      <c r="D217" s="3">
        <f>LEN(VolumeByClient[[#This Row],[CLID]])</f>
        <v>7</v>
      </c>
      <c r="E217" s="3" t="str">
        <f>XLOOKUP(VolumeByClient[[#This Row],[CLID]],GeoByClient[MID],GeoByClient[GEOID])</f>
        <v>GEO1004</v>
      </c>
      <c r="F217" s="9" t="str">
        <f>INDEX(GeoByClient[GEOID],MATCH([CLID],GeoByClient[RIGHT],0))</f>
        <v>GEO1004</v>
      </c>
      <c r="G217" s="3" t="str">
        <f>XLOOKUP(VolumeByClient[[#This Row],[Xlookup Region ID]],GEONames[GEOID],GEONames[GEO Name])</f>
        <v>LATAM</v>
      </c>
      <c r="H217" s="7" t="str">
        <f>"Q"&amp;ROUNDUP(MONTH(VolumeByClient[[#This Row],[Date]])/3,0)&amp;" "&amp;YEAR(VolumeByClient[[#This Row],[Date]])</f>
        <v>Q1 2020</v>
      </c>
      <c r="I217" s="7" t="str">
        <f>VLOOKUP(VolumeByClient[[#This Row],[Date]],Quarter[],3)</f>
        <v>Q1 2020</v>
      </c>
    </row>
    <row r="218" spans="1:9">
      <c r="A218" s="4" t="s">
        <v>41</v>
      </c>
      <c r="B218" s="4">
        <v>43921</v>
      </c>
      <c r="C218" s="6">
        <v>1484</v>
      </c>
      <c r="D218" s="3">
        <f>LEN(VolumeByClient[[#This Row],[CLID]])</f>
        <v>7</v>
      </c>
      <c r="E218" s="3" t="str">
        <f>XLOOKUP(VolumeByClient[[#This Row],[CLID]],GeoByClient[MID],GeoByClient[GEOID])</f>
        <v>GEO1004</v>
      </c>
      <c r="F218" s="9" t="str">
        <f>INDEX(GeoByClient[GEOID],MATCH([CLID],GeoByClient[RIGHT],0))</f>
        <v>GEO1004</v>
      </c>
      <c r="G218" s="3" t="str">
        <f>XLOOKUP(VolumeByClient[[#This Row],[Xlookup Region ID]],GEONames[GEOID],GEONames[GEO Name])</f>
        <v>LATAM</v>
      </c>
      <c r="H218" s="7" t="str">
        <f>"Q"&amp;ROUNDUP(MONTH(VolumeByClient[[#This Row],[Date]])/3,0)&amp;" "&amp;YEAR(VolumeByClient[[#This Row],[Date]])</f>
        <v>Q1 2020</v>
      </c>
      <c r="I218" s="7" t="str">
        <f>VLOOKUP(VolumeByClient[[#This Row],[Date]],Quarter[],3)</f>
        <v>Q1 2020</v>
      </c>
    </row>
    <row r="219" spans="1:9">
      <c r="A219" s="4" t="s">
        <v>41</v>
      </c>
      <c r="B219" s="4">
        <v>43951</v>
      </c>
      <c r="C219" s="6">
        <v>1949</v>
      </c>
      <c r="D219" s="3">
        <f>LEN(VolumeByClient[[#This Row],[CLID]])</f>
        <v>7</v>
      </c>
      <c r="E219" s="3" t="str">
        <f>XLOOKUP(VolumeByClient[[#This Row],[CLID]],GeoByClient[MID],GeoByClient[GEOID])</f>
        <v>GEO1004</v>
      </c>
      <c r="F219" s="9" t="str">
        <f>INDEX(GeoByClient[GEOID],MATCH([CLID],GeoByClient[RIGHT],0))</f>
        <v>GEO1004</v>
      </c>
      <c r="G219" s="3" t="str">
        <f>XLOOKUP(VolumeByClient[[#This Row],[Xlookup Region ID]],GEONames[GEOID],GEONames[GEO Name])</f>
        <v>LATAM</v>
      </c>
      <c r="H219" s="7" t="str">
        <f>"Q"&amp;ROUNDUP(MONTH(VolumeByClient[[#This Row],[Date]])/3,0)&amp;" "&amp;YEAR(VolumeByClient[[#This Row],[Date]])</f>
        <v>Q2 2020</v>
      </c>
      <c r="I219" s="7" t="str">
        <f>VLOOKUP(VolumeByClient[[#This Row],[Date]],Quarter[],3)</f>
        <v>Q2 2020</v>
      </c>
    </row>
    <row r="220" spans="1:9">
      <c r="A220" s="4" t="s">
        <v>41</v>
      </c>
      <c r="B220" s="4">
        <v>43982</v>
      </c>
      <c r="C220" s="6">
        <v>1635</v>
      </c>
      <c r="D220" s="3">
        <f>LEN(VolumeByClient[[#This Row],[CLID]])</f>
        <v>7</v>
      </c>
      <c r="E220" s="3" t="str">
        <f>XLOOKUP(VolumeByClient[[#This Row],[CLID]],GeoByClient[MID],GeoByClient[GEOID])</f>
        <v>GEO1004</v>
      </c>
      <c r="F220" s="9" t="str">
        <f>INDEX(GeoByClient[GEOID],MATCH([CLID],GeoByClient[RIGHT],0))</f>
        <v>GEO1004</v>
      </c>
      <c r="G220" s="3" t="str">
        <f>XLOOKUP(VolumeByClient[[#This Row],[Xlookup Region ID]],GEONames[GEOID],GEONames[GEO Name])</f>
        <v>LATAM</v>
      </c>
      <c r="H220" s="7" t="str">
        <f>"Q"&amp;ROUNDUP(MONTH(VolumeByClient[[#This Row],[Date]])/3,0)&amp;" "&amp;YEAR(VolumeByClient[[#This Row],[Date]])</f>
        <v>Q2 2020</v>
      </c>
      <c r="I220" s="7" t="str">
        <f>VLOOKUP(VolumeByClient[[#This Row],[Date]],Quarter[],3)</f>
        <v>Q2 2020</v>
      </c>
    </row>
    <row r="221" spans="1:9">
      <c r="A221" s="4" t="s">
        <v>41</v>
      </c>
      <c r="B221" s="4">
        <v>44012</v>
      </c>
      <c r="C221" s="6">
        <v>1326</v>
      </c>
      <c r="D221" s="3">
        <f>LEN(VolumeByClient[[#This Row],[CLID]])</f>
        <v>7</v>
      </c>
      <c r="E221" s="3" t="str">
        <f>XLOOKUP(VolumeByClient[[#This Row],[CLID]],GeoByClient[MID],GeoByClient[GEOID])</f>
        <v>GEO1004</v>
      </c>
      <c r="F221" s="9" t="str">
        <f>INDEX(GeoByClient[GEOID],MATCH([CLID],GeoByClient[RIGHT],0))</f>
        <v>GEO1004</v>
      </c>
      <c r="G221" s="3" t="str">
        <f>XLOOKUP(VolumeByClient[[#This Row],[Xlookup Region ID]],GEONames[GEOID],GEONames[GEO Name])</f>
        <v>LATAM</v>
      </c>
      <c r="H221" s="7" t="str">
        <f>"Q"&amp;ROUNDUP(MONTH(VolumeByClient[[#This Row],[Date]])/3,0)&amp;" "&amp;YEAR(VolumeByClient[[#This Row],[Date]])</f>
        <v>Q2 2020</v>
      </c>
      <c r="I221" s="7" t="str">
        <f>VLOOKUP(VolumeByClient[[#This Row],[Date]],Quarter[],3)</f>
        <v>Q2 2020</v>
      </c>
    </row>
    <row r="222" spans="1:9">
      <c r="A222" s="4" t="s">
        <v>41</v>
      </c>
      <c r="B222" s="4">
        <v>44043</v>
      </c>
      <c r="C222" s="6">
        <v>1012</v>
      </c>
      <c r="D222" s="3">
        <f>LEN(VolumeByClient[[#This Row],[CLID]])</f>
        <v>7</v>
      </c>
      <c r="E222" s="3" t="str">
        <f>XLOOKUP(VolumeByClient[[#This Row],[CLID]],GeoByClient[MID],GeoByClient[GEOID])</f>
        <v>GEO1004</v>
      </c>
      <c r="F222" s="9" t="str">
        <f>INDEX(GeoByClient[GEOID],MATCH([CLID],GeoByClient[RIGHT],0))</f>
        <v>GEO1004</v>
      </c>
      <c r="G222" s="3" t="str">
        <f>XLOOKUP(VolumeByClient[[#This Row],[Xlookup Region ID]],GEONames[GEOID],GEONames[GEO Name])</f>
        <v>LATAM</v>
      </c>
      <c r="H222" s="7" t="str">
        <f>"Q"&amp;ROUNDUP(MONTH(VolumeByClient[[#This Row],[Date]])/3,0)&amp;" "&amp;YEAR(VolumeByClient[[#This Row],[Date]])</f>
        <v>Q3 2020</v>
      </c>
      <c r="I222" s="7" t="str">
        <f>VLOOKUP(VolumeByClient[[#This Row],[Date]],Quarter[],3)</f>
        <v>Q3 2020</v>
      </c>
    </row>
    <row r="223" spans="1:9">
      <c r="A223" s="4" t="s">
        <v>41</v>
      </c>
      <c r="B223" s="4">
        <v>44074</v>
      </c>
      <c r="C223" s="6">
        <v>1018</v>
      </c>
      <c r="D223" s="3">
        <f>LEN(VolumeByClient[[#This Row],[CLID]])</f>
        <v>7</v>
      </c>
      <c r="E223" s="3" t="str">
        <f>XLOOKUP(VolumeByClient[[#This Row],[CLID]],GeoByClient[MID],GeoByClient[GEOID])</f>
        <v>GEO1004</v>
      </c>
      <c r="F223" s="9" t="str">
        <f>INDEX(GeoByClient[GEOID],MATCH([CLID],GeoByClient[RIGHT],0))</f>
        <v>GEO1004</v>
      </c>
      <c r="G223" s="3" t="str">
        <f>XLOOKUP(VolumeByClient[[#This Row],[Xlookup Region ID]],GEONames[GEOID],GEONames[GEO Name])</f>
        <v>LATAM</v>
      </c>
      <c r="H223" s="7" t="str">
        <f>"Q"&amp;ROUNDUP(MONTH(VolumeByClient[[#This Row],[Date]])/3,0)&amp;" "&amp;YEAR(VolumeByClient[[#This Row],[Date]])</f>
        <v>Q3 2020</v>
      </c>
      <c r="I223" s="7" t="str">
        <f>VLOOKUP(VolumeByClient[[#This Row],[Date]],Quarter[],3)</f>
        <v>Q3 2020</v>
      </c>
    </row>
    <row r="224" spans="1:9">
      <c r="A224" s="4" t="s">
        <v>41</v>
      </c>
      <c r="B224" s="4">
        <v>44104</v>
      </c>
      <c r="C224" s="6">
        <v>861</v>
      </c>
      <c r="D224" s="3">
        <f>LEN(VolumeByClient[[#This Row],[CLID]])</f>
        <v>7</v>
      </c>
      <c r="E224" s="3" t="str">
        <f>XLOOKUP(VolumeByClient[[#This Row],[CLID]],GeoByClient[MID],GeoByClient[GEOID])</f>
        <v>GEO1004</v>
      </c>
      <c r="F224" s="9" t="str">
        <f>INDEX(GeoByClient[GEOID],MATCH([CLID],GeoByClient[RIGHT],0))</f>
        <v>GEO1004</v>
      </c>
      <c r="G224" s="3" t="str">
        <f>XLOOKUP(VolumeByClient[[#This Row],[Xlookup Region ID]],GEONames[GEOID],GEONames[GEO Name])</f>
        <v>LATAM</v>
      </c>
      <c r="H224" s="7" t="str">
        <f>"Q"&amp;ROUNDUP(MONTH(VolumeByClient[[#This Row],[Date]])/3,0)&amp;" "&amp;YEAR(VolumeByClient[[#This Row],[Date]])</f>
        <v>Q3 2020</v>
      </c>
      <c r="I224" s="7" t="str">
        <f>VLOOKUP(VolumeByClient[[#This Row],[Date]],Quarter[],3)</f>
        <v>Q3 2020</v>
      </c>
    </row>
    <row r="225" spans="1:9">
      <c r="A225" s="4" t="s">
        <v>41</v>
      </c>
      <c r="B225" s="4">
        <v>44135</v>
      </c>
      <c r="C225" s="6">
        <v>1173</v>
      </c>
      <c r="D225" s="3">
        <f>LEN(VolumeByClient[[#This Row],[CLID]])</f>
        <v>7</v>
      </c>
      <c r="E225" s="3" t="str">
        <f>XLOOKUP(VolumeByClient[[#This Row],[CLID]],GeoByClient[MID],GeoByClient[GEOID])</f>
        <v>GEO1004</v>
      </c>
      <c r="F225" s="9" t="str">
        <f>INDEX(GeoByClient[GEOID],MATCH([CLID],GeoByClient[RIGHT],0))</f>
        <v>GEO1004</v>
      </c>
      <c r="G225" s="3" t="str">
        <f>XLOOKUP(VolumeByClient[[#This Row],[Xlookup Region ID]],GEONames[GEOID],GEONames[GEO Name])</f>
        <v>LATAM</v>
      </c>
      <c r="H225" s="7" t="str">
        <f>"Q"&amp;ROUNDUP(MONTH(VolumeByClient[[#This Row],[Date]])/3,0)&amp;" "&amp;YEAR(VolumeByClient[[#This Row],[Date]])</f>
        <v>Q4 2020</v>
      </c>
      <c r="I225" s="7" t="str">
        <f>VLOOKUP(VolumeByClient[[#This Row],[Date]],Quarter[],3)</f>
        <v>Q4 2020</v>
      </c>
    </row>
    <row r="226" spans="1:9">
      <c r="A226" s="4" t="s">
        <v>41</v>
      </c>
      <c r="B226" s="4">
        <v>44165</v>
      </c>
      <c r="C226" s="6">
        <v>1169</v>
      </c>
      <c r="D226" s="3">
        <f>LEN(VolumeByClient[[#This Row],[CLID]])</f>
        <v>7</v>
      </c>
      <c r="E226" s="3" t="str">
        <f>XLOOKUP(VolumeByClient[[#This Row],[CLID]],GeoByClient[MID],GeoByClient[GEOID])</f>
        <v>GEO1004</v>
      </c>
      <c r="F226" s="9" t="str">
        <f>INDEX(GeoByClient[GEOID],MATCH([CLID],GeoByClient[RIGHT],0))</f>
        <v>GEO1004</v>
      </c>
      <c r="G226" s="3" t="str">
        <f>XLOOKUP(VolumeByClient[[#This Row],[Xlookup Region ID]],GEONames[GEOID],GEONames[GEO Name])</f>
        <v>LATAM</v>
      </c>
      <c r="H226" s="7" t="str">
        <f>"Q"&amp;ROUNDUP(MONTH(VolumeByClient[[#This Row],[Date]])/3,0)&amp;" "&amp;YEAR(VolumeByClient[[#This Row],[Date]])</f>
        <v>Q4 2020</v>
      </c>
      <c r="I226" s="7" t="str">
        <f>VLOOKUP(VolumeByClient[[#This Row],[Date]],Quarter[],3)</f>
        <v>Q4 2020</v>
      </c>
    </row>
    <row r="227" spans="1:9">
      <c r="A227" s="4" t="s">
        <v>41</v>
      </c>
      <c r="B227" s="4">
        <v>44196</v>
      </c>
      <c r="C227" s="6">
        <v>1323</v>
      </c>
      <c r="D227" s="3">
        <f>LEN(VolumeByClient[[#This Row],[CLID]])</f>
        <v>7</v>
      </c>
      <c r="E227" s="3" t="str">
        <f>XLOOKUP(VolumeByClient[[#This Row],[CLID]],GeoByClient[MID],GeoByClient[GEOID])</f>
        <v>GEO1004</v>
      </c>
      <c r="F227" s="9" t="str">
        <f>INDEX(GeoByClient[GEOID],MATCH([CLID],GeoByClient[RIGHT],0))</f>
        <v>GEO1004</v>
      </c>
      <c r="G227" s="3" t="str">
        <f>XLOOKUP(VolumeByClient[[#This Row],[Xlookup Region ID]],GEONames[GEOID],GEONames[GEO Name])</f>
        <v>LATAM</v>
      </c>
      <c r="H227" s="7" t="str">
        <f>"Q"&amp;ROUNDUP(MONTH(VolumeByClient[[#This Row],[Date]])/3,0)&amp;" "&amp;YEAR(VolumeByClient[[#This Row],[Date]])</f>
        <v>Q4 2020</v>
      </c>
      <c r="I227" s="7" t="str">
        <f>VLOOKUP(VolumeByClient[[#This Row],[Date]],Quarter[],3)</f>
        <v>Q4 2020</v>
      </c>
    </row>
    <row r="228" spans="1:9">
      <c r="A228" s="4" t="s">
        <v>41</v>
      </c>
      <c r="B228" s="4">
        <v>44377</v>
      </c>
      <c r="C228" s="6">
        <v>1318</v>
      </c>
      <c r="D228" s="3">
        <f>LEN(VolumeByClient[[#This Row],[CLID]])</f>
        <v>7</v>
      </c>
      <c r="E228" s="3" t="str">
        <f>XLOOKUP(VolumeByClient[[#This Row],[CLID]],GeoByClient[MID],GeoByClient[GEOID])</f>
        <v>GEO1004</v>
      </c>
      <c r="F228" s="9" t="str">
        <f>INDEX(GeoByClient[GEOID],MATCH([CLID],GeoByClient[RIGHT],0))</f>
        <v>GEO1004</v>
      </c>
      <c r="G228" s="3" t="str">
        <f>XLOOKUP(VolumeByClient[[#This Row],[Xlookup Region ID]],GEONames[GEOID],GEONames[GEO Name])</f>
        <v>LATAM</v>
      </c>
      <c r="H228" s="7" t="str">
        <f>"Q"&amp;ROUNDUP(MONTH(VolumeByClient[[#This Row],[Date]])/3,0)&amp;" "&amp;YEAR(VolumeByClient[[#This Row],[Date]])</f>
        <v>Q2 2021</v>
      </c>
      <c r="I228" s="7" t="str">
        <f>VLOOKUP(VolumeByClient[[#This Row],[Date]],Quarter[],3)</f>
        <v>Q2 2021</v>
      </c>
    </row>
    <row r="229" spans="1:9">
      <c r="A229" s="4" t="s">
        <v>41</v>
      </c>
      <c r="B229" s="4">
        <v>44347</v>
      </c>
      <c r="C229" s="6">
        <v>1656</v>
      </c>
      <c r="D229" s="3">
        <f>LEN(VolumeByClient[[#This Row],[CLID]])</f>
        <v>7</v>
      </c>
      <c r="E229" s="3" t="str">
        <f>XLOOKUP(VolumeByClient[[#This Row],[CLID]],GeoByClient[MID],GeoByClient[GEOID])</f>
        <v>GEO1004</v>
      </c>
      <c r="F229" s="9" t="str">
        <f>INDEX(GeoByClient[GEOID],MATCH([CLID],GeoByClient[RIGHT],0))</f>
        <v>GEO1004</v>
      </c>
      <c r="G229" s="3" t="str">
        <f>XLOOKUP(VolumeByClient[[#This Row],[Xlookup Region ID]],GEONames[GEOID],GEONames[GEO Name])</f>
        <v>LATAM</v>
      </c>
      <c r="H229" s="7" t="str">
        <f>"Q"&amp;ROUNDUP(MONTH(VolumeByClient[[#This Row],[Date]])/3,0)&amp;" "&amp;YEAR(VolumeByClient[[#This Row],[Date]])</f>
        <v>Q2 2021</v>
      </c>
      <c r="I229" s="7" t="str">
        <f>VLOOKUP(VolumeByClient[[#This Row],[Date]],Quarter[],3)</f>
        <v>Q2 2021</v>
      </c>
    </row>
    <row r="230" spans="1:9">
      <c r="A230" s="4" t="s">
        <v>41</v>
      </c>
      <c r="B230" s="4">
        <v>44316</v>
      </c>
      <c r="C230" s="6">
        <v>1987</v>
      </c>
      <c r="D230" s="3">
        <f>LEN(VolumeByClient[[#This Row],[CLID]])</f>
        <v>7</v>
      </c>
      <c r="E230" s="3" t="str">
        <f>XLOOKUP(VolumeByClient[[#This Row],[CLID]],GeoByClient[MID],GeoByClient[GEOID])</f>
        <v>GEO1004</v>
      </c>
      <c r="F230" s="9" t="str">
        <f>INDEX(GeoByClient[GEOID],MATCH([CLID],GeoByClient[RIGHT],0))</f>
        <v>GEO1004</v>
      </c>
      <c r="G230" s="3" t="str">
        <f>XLOOKUP(VolumeByClient[[#This Row],[Xlookup Region ID]],GEONames[GEOID],GEONames[GEO Name])</f>
        <v>LATAM</v>
      </c>
      <c r="H230" s="7" t="str">
        <f>"Q"&amp;ROUNDUP(MONTH(VolumeByClient[[#This Row],[Date]])/3,0)&amp;" "&amp;YEAR(VolumeByClient[[#This Row],[Date]])</f>
        <v>Q2 2021</v>
      </c>
      <c r="I230" s="7" t="str">
        <f>VLOOKUP(VolumeByClient[[#This Row],[Date]],Quarter[],3)</f>
        <v>Q2 2021</v>
      </c>
    </row>
    <row r="231" spans="1:9">
      <c r="A231" s="4" t="s">
        <v>41</v>
      </c>
      <c r="B231" s="4">
        <v>44286</v>
      </c>
      <c r="C231" s="6">
        <v>1528</v>
      </c>
      <c r="D231" s="3">
        <f>LEN(VolumeByClient[[#This Row],[CLID]])</f>
        <v>7</v>
      </c>
      <c r="E231" s="3" t="str">
        <f>XLOOKUP(VolumeByClient[[#This Row],[CLID]],GeoByClient[MID],GeoByClient[GEOID])</f>
        <v>GEO1004</v>
      </c>
      <c r="F231" s="9" t="str">
        <f>INDEX(GeoByClient[GEOID],MATCH([CLID],GeoByClient[RIGHT],0))</f>
        <v>GEO1004</v>
      </c>
      <c r="G231" s="3" t="str">
        <f>XLOOKUP(VolumeByClient[[#This Row],[Xlookup Region ID]],GEONames[GEOID],GEONames[GEO Name])</f>
        <v>LATAM</v>
      </c>
      <c r="H231" s="7" t="str">
        <f>"Q"&amp;ROUNDUP(MONTH(VolumeByClient[[#This Row],[Date]])/3,0)&amp;" "&amp;YEAR(VolumeByClient[[#This Row],[Date]])</f>
        <v>Q1 2021</v>
      </c>
      <c r="I231" s="7" t="str">
        <f>VLOOKUP(VolumeByClient[[#This Row],[Date]],Quarter[],3)</f>
        <v>Q1 2021</v>
      </c>
    </row>
    <row r="232" spans="1:9">
      <c r="A232" s="4" t="s">
        <v>41</v>
      </c>
      <c r="B232" s="4">
        <v>44255</v>
      </c>
      <c r="C232" s="6">
        <v>1557</v>
      </c>
      <c r="D232" s="3">
        <f>LEN(VolumeByClient[[#This Row],[CLID]])</f>
        <v>7</v>
      </c>
      <c r="E232" s="3" t="str">
        <f>XLOOKUP(VolumeByClient[[#This Row],[CLID]],GeoByClient[MID],GeoByClient[GEOID])</f>
        <v>GEO1004</v>
      </c>
      <c r="F232" s="9" t="str">
        <f>INDEX(GeoByClient[GEOID],MATCH([CLID],GeoByClient[RIGHT],0))</f>
        <v>GEO1004</v>
      </c>
      <c r="G232" s="3" t="str">
        <f>XLOOKUP(VolumeByClient[[#This Row],[Xlookup Region ID]],GEONames[GEOID],GEONames[GEO Name])</f>
        <v>LATAM</v>
      </c>
      <c r="H232" s="7" t="str">
        <f>"Q"&amp;ROUNDUP(MONTH(VolumeByClient[[#This Row],[Date]])/3,0)&amp;" "&amp;YEAR(VolumeByClient[[#This Row],[Date]])</f>
        <v>Q1 2021</v>
      </c>
      <c r="I232" s="7" t="str">
        <f>VLOOKUP(VolumeByClient[[#This Row],[Date]],Quarter[],3)</f>
        <v>Q1 2021</v>
      </c>
    </row>
    <row r="233" spans="1:9">
      <c r="A233" s="4" t="s">
        <v>41</v>
      </c>
      <c r="B233" s="4">
        <v>44227</v>
      </c>
      <c r="C233" s="6">
        <v>1183</v>
      </c>
      <c r="D233" s="3">
        <f>LEN(VolumeByClient[[#This Row],[CLID]])</f>
        <v>7</v>
      </c>
      <c r="E233" s="3" t="str">
        <f>XLOOKUP(VolumeByClient[[#This Row],[CLID]],GeoByClient[MID],GeoByClient[GEOID])</f>
        <v>GEO1004</v>
      </c>
      <c r="F233" s="9" t="str">
        <f>INDEX(GeoByClient[GEOID],MATCH([CLID],GeoByClient[RIGHT],0))</f>
        <v>GEO1004</v>
      </c>
      <c r="G233" s="3" t="str">
        <f>XLOOKUP(VolumeByClient[[#This Row],[Xlookup Region ID]],GEONames[GEOID],GEONames[GEO Name])</f>
        <v>LATAM</v>
      </c>
      <c r="H233" s="7" t="str">
        <f>"Q"&amp;ROUNDUP(MONTH(VolumeByClient[[#This Row],[Date]])/3,0)&amp;" "&amp;YEAR(VolumeByClient[[#This Row],[Date]])</f>
        <v>Q1 2021</v>
      </c>
      <c r="I233" s="7" t="str">
        <f>VLOOKUP(VolumeByClient[[#This Row],[Date]],Quarter[],3)</f>
        <v>Q1 2021</v>
      </c>
    </row>
    <row r="234" spans="1:9">
      <c r="A234" s="4" t="s">
        <v>21</v>
      </c>
      <c r="B234" s="4">
        <v>43861</v>
      </c>
      <c r="C234" s="6">
        <v>11332</v>
      </c>
      <c r="D234" s="3">
        <f>LEN(VolumeByClient[[#This Row],[CLID]])</f>
        <v>7</v>
      </c>
      <c r="E234" s="3" t="str">
        <f>XLOOKUP(VolumeByClient[[#This Row],[CLID]],GeoByClient[MID],GeoByClient[GEOID])</f>
        <v>GEO1001</v>
      </c>
      <c r="F234" s="9" t="str">
        <f>INDEX(GeoByClient[GEOID],MATCH([CLID],GeoByClient[RIGHT],0))</f>
        <v>GEO1001</v>
      </c>
      <c r="G234" s="3" t="str">
        <f>XLOOKUP(VolumeByClient[[#This Row],[Xlookup Region ID]],GEONames[GEOID],GEONames[GEO Name])</f>
        <v>NAM</v>
      </c>
      <c r="H234" s="7" t="str">
        <f>"Q"&amp;ROUNDUP(MONTH(VolumeByClient[[#This Row],[Date]])/3,0)&amp;" "&amp;YEAR(VolumeByClient[[#This Row],[Date]])</f>
        <v>Q1 2020</v>
      </c>
      <c r="I234" s="7" t="str">
        <f>VLOOKUP(VolumeByClient[[#This Row],[Date]],Quarter[],3)</f>
        <v>Q1 2020</v>
      </c>
    </row>
    <row r="235" spans="1:9">
      <c r="A235" s="4" t="s">
        <v>21</v>
      </c>
      <c r="B235" s="4">
        <v>43890</v>
      </c>
      <c r="C235" s="6">
        <v>12748</v>
      </c>
      <c r="D235" s="3">
        <f>LEN(VolumeByClient[[#This Row],[CLID]])</f>
        <v>7</v>
      </c>
      <c r="E235" s="3" t="str">
        <f>XLOOKUP(VolumeByClient[[#This Row],[CLID]],GeoByClient[MID],GeoByClient[GEOID])</f>
        <v>GEO1001</v>
      </c>
      <c r="F235" s="9" t="str">
        <f>INDEX(GeoByClient[GEOID],MATCH([CLID],GeoByClient[RIGHT],0))</f>
        <v>GEO1001</v>
      </c>
      <c r="G235" s="3" t="str">
        <f>XLOOKUP(VolumeByClient[[#This Row],[Xlookup Region ID]],GEONames[GEOID],GEONames[GEO Name])</f>
        <v>NAM</v>
      </c>
      <c r="H235" s="7" t="str">
        <f>"Q"&amp;ROUNDUP(MONTH(VolumeByClient[[#This Row],[Date]])/3,0)&amp;" "&amp;YEAR(VolumeByClient[[#This Row],[Date]])</f>
        <v>Q1 2020</v>
      </c>
      <c r="I235" s="7" t="str">
        <f>VLOOKUP(VolumeByClient[[#This Row],[Date]],Quarter[],3)</f>
        <v>Q1 2020</v>
      </c>
    </row>
    <row r="236" spans="1:9">
      <c r="A236" s="4" t="s">
        <v>21</v>
      </c>
      <c r="B236" s="4">
        <v>43921</v>
      </c>
      <c r="C236" s="6">
        <v>14162</v>
      </c>
      <c r="D236" s="3">
        <f>LEN(VolumeByClient[[#This Row],[CLID]])</f>
        <v>7</v>
      </c>
      <c r="E236" s="3" t="str">
        <f>XLOOKUP(VolumeByClient[[#This Row],[CLID]],GeoByClient[MID],GeoByClient[GEOID])</f>
        <v>GEO1001</v>
      </c>
      <c r="F236" s="9" t="str">
        <f>INDEX(GeoByClient[GEOID],MATCH([CLID],GeoByClient[RIGHT],0))</f>
        <v>GEO1001</v>
      </c>
      <c r="G236" s="3" t="str">
        <f>XLOOKUP(VolumeByClient[[#This Row],[Xlookup Region ID]],GEONames[GEOID],GEONames[GEO Name])</f>
        <v>NAM</v>
      </c>
      <c r="H236" s="7" t="str">
        <f>"Q"&amp;ROUNDUP(MONTH(VolumeByClient[[#This Row],[Date]])/3,0)&amp;" "&amp;YEAR(VolumeByClient[[#This Row],[Date]])</f>
        <v>Q1 2020</v>
      </c>
      <c r="I236" s="7" t="str">
        <f>VLOOKUP(VolumeByClient[[#This Row],[Date]],Quarter[],3)</f>
        <v>Q1 2020</v>
      </c>
    </row>
    <row r="237" spans="1:9">
      <c r="A237" s="4" t="s">
        <v>21</v>
      </c>
      <c r="B237" s="4">
        <v>43951</v>
      </c>
      <c r="C237" s="6">
        <v>16992</v>
      </c>
      <c r="D237" s="3">
        <f>LEN(VolumeByClient[[#This Row],[CLID]])</f>
        <v>7</v>
      </c>
      <c r="E237" s="3" t="str">
        <f>XLOOKUP(VolumeByClient[[#This Row],[CLID]],GeoByClient[MID],GeoByClient[GEOID])</f>
        <v>GEO1001</v>
      </c>
      <c r="F237" s="9" t="str">
        <f>INDEX(GeoByClient[GEOID],MATCH([CLID],GeoByClient[RIGHT],0))</f>
        <v>GEO1001</v>
      </c>
      <c r="G237" s="3" t="str">
        <f>XLOOKUP(VolumeByClient[[#This Row],[Xlookup Region ID]],GEONames[GEOID],GEONames[GEO Name])</f>
        <v>NAM</v>
      </c>
      <c r="H237" s="7" t="str">
        <f>"Q"&amp;ROUNDUP(MONTH(VolumeByClient[[#This Row],[Date]])/3,0)&amp;" "&amp;YEAR(VolumeByClient[[#This Row],[Date]])</f>
        <v>Q2 2020</v>
      </c>
      <c r="I237" s="7" t="str">
        <f>VLOOKUP(VolumeByClient[[#This Row],[Date]],Quarter[],3)</f>
        <v>Q2 2020</v>
      </c>
    </row>
    <row r="238" spans="1:9">
      <c r="A238" s="4" t="s">
        <v>21</v>
      </c>
      <c r="B238" s="4">
        <v>43982</v>
      </c>
      <c r="C238" s="6">
        <v>15578</v>
      </c>
      <c r="D238" s="3">
        <f>LEN(VolumeByClient[[#This Row],[CLID]])</f>
        <v>7</v>
      </c>
      <c r="E238" s="3" t="str">
        <f>XLOOKUP(VolumeByClient[[#This Row],[CLID]],GeoByClient[MID],GeoByClient[GEOID])</f>
        <v>GEO1001</v>
      </c>
      <c r="F238" s="9" t="str">
        <f>INDEX(GeoByClient[GEOID],MATCH([CLID],GeoByClient[RIGHT],0))</f>
        <v>GEO1001</v>
      </c>
      <c r="G238" s="3" t="str">
        <f>XLOOKUP(VolumeByClient[[#This Row],[Xlookup Region ID]],GEONames[GEOID],GEONames[GEO Name])</f>
        <v>NAM</v>
      </c>
      <c r="H238" s="7" t="str">
        <f>"Q"&amp;ROUNDUP(MONTH(VolumeByClient[[#This Row],[Date]])/3,0)&amp;" "&amp;YEAR(VolumeByClient[[#This Row],[Date]])</f>
        <v>Q2 2020</v>
      </c>
      <c r="I238" s="7" t="str">
        <f>VLOOKUP(VolumeByClient[[#This Row],[Date]],Quarter[],3)</f>
        <v>Q2 2020</v>
      </c>
    </row>
    <row r="239" spans="1:9">
      <c r="A239" s="4" t="s">
        <v>21</v>
      </c>
      <c r="B239" s="4">
        <v>44012</v>
      </c>
      <c r="C239" s="6">
        <v>11330</v>
      </c>
      <c r="D239" s="3">
        <f>LEN(VolumeByClient[[#This Row],[CLID]])</f>
        <v>7</v>
      </c>
      <c r="E239" s="3" t="str">
        <f>XLOOKUP(VolumeByClient[[#This Row],[CLID]],GeoByClient[MID],GeoByClient[GEOID])</f>
        <v>GEO1001</v>
      </c>
      <c r="F239" s="9" t="str">
        <f>INDEX(GeoByClient[GEOID],MATCH([CLID],GeoByClient[RIGHT],0))</f>
        <v>GEO1001</v>
      </c>
      <c r="G239" s="3" t="str">
        <f>XLOOKUP(VolumeByClient[[#This Row],[Xlookup Region ID]],GEONames[GEOID],GEONames[GEO Name])</f>
        <v>NAM</v>
      </c>
      <c r="H239" s="7" t="str">
        <f>"Q"&amp;ROUNDUP(MONTH(VolumeByClient[[#This Row],[Date]])/3,0)&amp;" "&amp;YEAR(VolumeByClient[[#This Row],[Date]])</f>
        <v>Q2 2020</v>
      </c>
      <c r="I239" s="7" t="str">
        <f>VLOOKUP(VolumeByClient[[#This Row],[Date]],Quarter[],3)</f>
        <v>Q2 2020</v>
      </c>
    </row>
    <row r="240" spans="1:9">
      <c r="A240" s="4" t="s">
        <v>21</v>
      </c>
      <c r="B240" s="4">
        <v>44043</v>
      </c>
      <c r="C240" s="6">
        <v>9912</v>
      </c>
      <c r="D240" s="3">
        <f>LEN(VolumeByClient[[#This Row],[CLID]])</f>
        <v>7</v>
      </c>
      <c r="E240" s="3" t="str">
        <f>XLOOKUP(VolumeByClient[[#This Row],[CLID]],GeoByClient[MID],GeoByClient[GEOID])</f>
        <v>GEO1001</v>
      </c>
      <c r="F240" s="9" t="str">
        <f>INDEX(GeoByClient[GEOID],MATCH([CLID],GeoByClient[RIGHT],0))</f>
        <v>GEO1001</v>
      </c>
      <c r="G240" s="3" t="str">
        <f>XLOOKUP(VolumeByClient[[#This Row],[Xlookup Region ID]],GEONames[GEOID],GEONames[GEO Name])</f>
        <v>NAM</v>
      </c>
      <c r="H240" s="7" t="str">
        <f>"Q"&amp;ROUNDUP(MONTH(VolumeByClient[[#This Row],[Date]])/3,0)&amp;" "&amp;YEAR(VolumeByClient[[#This Row],[Date]])</f>
        <v>Q3 2020</v>
      </c>
      <c r="I240" s="7" t="str">
        <f>VLOOKUP(VolumeByClient[[#This Row],[Date]],Quarter[],3)</f>
        <v>Q3 2020</v>
      </c>
    </row>
    <row r="241" spans="1:9">
      <c r="A241" s="4" t="s">
        <v>21</v>
      </c>
      <c r="B241" s="4">
        <v>44074</v>
      </c>
      <c r="C241" s="6">
        <v>8496</v>
      </c>
      <c r="D241" s="3">
        <f>LEN(VolumeByClient[[#This Row],[CLID]])</f>
        <v>7</v>
      </c>
      <c r="E241" s="3" t="str">
        <f>XLOOKUP(VolumeByClient[[#This Row],[CLID]],GeoByClient[MID],GeoByClient[GEOID])</f>
        <v>GEO1001</v>
      </c>
      <c r="F241" s="9" t="str">
        <f>INDEX(GeoByClient[GEOID],MATCH([CLID],GeoByClient[RIGHT],0))</f>
        <v>GEO1001</v>
      </c>
      <c r="G241" s="3" t="str">
        <f>XLOOKUP(VolumeByClient[[#This Row],[Xlookup Region ID]],GEONames[GEOID],GEONames[GEO Name])</f>
        <v>NAM</v>
      </c>
      <c r="H241" s="7" t="str">
        <f>"Q"&amp;ROUNDUP(MONTH(VolumeByClient[[#This Row],[Date]])/3,0)&amp;" "&amp;YEAR(VolumeByClient[[#This Row],[Date]])</f>
        <v>Q3 2020</v>
      </c>
      <c r="I241" s="7" t="str">
        <f>VLOOKUP(VolumeByClient[[#This Row],[Date]],Quarter[],3)</f>
        <v>Q3 2020</v>
      </c>
    </row>
    <row r="242" spans="1:9">
      <c r="A242" s="4" t="s">
        <v>21</v>
      </c>
      <c r="B242" s="4">
        <v>44104</v>
      </c>
      <c r="C242" s="6">
        <v>8502</v>
      </c>
      <c r="D242" s="3">
        <f>LEN(VolumeByClient[[#This Row],[CLID]])</f>
        <v>7</v>
      </c>
      <c r="E242" s="3" t="str">
        <f>XLOOKUP(VolumeByClient[[#This Row],[CLID]],GeoByClient[MID],GeoByClient[GEOID])</f>
        <v>GEO1001</v>
      </c>
      <c r="F242" s="9" t="str">
        <f>INDEX(GeoByClient[GEOID],MATCH([CLID],GeoByClient[RIGHT],0))</f>
        <v>GEO1001</v>
      </c>
      <c r="G242" s="3" t="str">
        <f>XLOOKUP(VolumeByClient[[#This Row],[Xlookup Region ID]],GEONames[GEOID],GEONames[GEO Name])</f>
        <v>NAM</v>
      </c>
      <c r="H242" s="7" t="str">
        <f>"Q"&amp;ROUNDUP(MONTH(VolumeByClient[[#This Row],[Date]])/3,0)&amp;" "&amp;YEAR(VolumeByClient[[#This Row],[Date]])</f>
        <v>Q3 2020</v>
      </c>
      <c r="I242" s="7" t="str">
        <f>VLOOKUP(VolumeByClient[[#This Row],[Date]],Quarter[],3)</f>
        <v>Q3 2020</v>
      </c>
    </row>
    <row r="243" spans="1:9">
      <c r="A243" s="4" t="s">
        <v>21</v>
      </c>
      <c r="B243" s="4">
        <v>44135</v>
      </c>
      <c r="C243" s="6">
        <v>9917</v>
      </c>
      <c r="D243" s="3">
        <f>LEN(VolumeByClient[[#This Row],[CLID]])</f>
        <v>7</v>
      </c>
      <c r="E243" s="3" t="str">
        <f>XLOOKUP(VolumeByClient[[#This Row],[CLID]],GeoByClient[MID],GeoByClient[GEOID])</f>
        <v>GEO1001</v>
      </c>
      <c r="F243" s="9" t="str">
        <f>INDEX(GeoByClient[GEOID],MATCH([CLID],GeoByClient[RIGHT],0))</f>
        <v>GEO1001</v>
      </c>
      <c r="G243" s="3" t="str">
        <f>XLOOKUP(VolumeByClient[[#This Row],[Xlookup Region ID]],GEONames[GEOID],GEONames[GEO Name])</f>
        <v>NAM</v>
      </c>
      <c r="H243" s="7" t="str">
        <f>"Q"&amp;ROUNDUP(MONTH(VolumeByClient[[#This Row],[Date]])/3,0)&amp;" "&amp;YEAR(VolumeByClient[[#This Row],[Date]])</f>
        <v>Q4 2020</v>
      </c>
      <c r="I243" s="7" t="str">
        <f>VLOOKUP(VolumeByClient[[#This Row],[Date]],Quarter[],3)</f>
        <v>Q4 2020</v>
      </c>
    </row>
    <row r="244" spans="1:9">
      <c r="A244" s="4" t="s">
        <v>21</v>
      </c>
      <c r="B244" s="4">
        <v>44165</v>
      </c>
      <c r="C244" s="6">
        <v>11330</v>
      </c>
      <c r="D244" s="3">
        <f>LEN(VolumeByClient[[#This Row],[CLID]])</f>
        <v>7</v>
      </c>
      <c r="E244" s="3" t="str">
        <f>XLOOKUP(VolumeByClient[[#This Row],[CLID]],GeoByClient[MID],GeoByClient[GEOID])</f>
        <v>GEO1001</v>
      </c>
      <c r="F244" s="9" t="str">
        <f>INDEX(GeoByClient[GEOID],MATCH([CLID],GeoByClient[RIGHT],0))</f>
        <v>GEO1001</v>
      </c>
      <c r="G244" s="3" t="str">
        <f>XLOOKUP(VolumeByClient[[#This Row],[Xlookup Region ID]],GEONames[GEOID],GEONames[GEO Name])</f>
        <v>NAM</v>
      </c>
      <c r="H244" s="7" t="str">
        <f>"Q"&amp;ROUNDUP(MONTH(VolumeByClient[[#This Row],[Date]])/3,0)&amp;" "&amp;YEAR(VolumeByClient[[#This Row],[Date]])</f>
        <v>Q4 2020</v>
      </c>
      <c r="I244" s="7" t="str">
        <f>VLOOKUP(VolumeByClient[[#This Row],[Date]],Quarter[],3)</f>
        <v>Q4 2020</v>
      </c>
    </row>
    <row r="245" spans="1:9">
      <c r="A245" s="4" t="s">
        <v>21</v>
      </c>
      <c r="B245" s="4">
        <v>44196</v>
      </c>
      <c r="C245" s="6">
        <v>11328</v>
      </c>
      <c r="D245" s="3">
        <f>LEN(VolumeByClient[[#This Row],[CLID]])</f>
        <v>7</v>
      </c>
      <c r="E245" s="3" t="str">
        <f>XLOOKUP(VolumeByClient[[#This Row],[CLID]],GeoByClient[MID],GeoByClient[GEOID])</f>
        <v>GEO1001</v>
      </c>
      <c r="F245" s="9" t="str">
        <f>INDEX(GeoByClient[GEOID],MATCH([CLID],GeoByClient[RIGHT],0))</f>
        <v>GEO1001</v>
      </c>
      <c r="G245" s="3" t="str">
        <f>XLOOKUP(VolumeByClient[[#This Row],[Xlookup Region ID]],GEONames[GEOID],GEONames[GEO Name])</f>
        <v>NAM</v>
      </c>
      <c r="H245" s="7" t="str">
        <f>"Q"&amp;ROUNDUP(MONTH(VolumeByClient[[#This Row],[Date]])/3,0)&amp;" "&amp;YEAR(VolumeByClient[[#This Row],[Date]])</f>
        <v>Q4 2020</v>
      </c>
      <c r="I245" s="7" t="str">
        <f>VLOOKUP(VolumeByClient[[#This Row],[Date]],Quarter[],3)</f>
        <v>Q4 2020</v>
      </c>
    </row>
    <row r="246" spans="1:9">
      <c r="A246" s="4" t="s">
        <v>21</v>
      </c>
      <c r="B246" s="4">
        <v>44377</v>
      </c>
      <c r="C246" s="6">
        <v>11781</v>
      </c>
      <c r="D246" s="3">
        <f>LEN(VolumeByClient[[#This Row],[CLID]])</f>
        <v>7</v>
      </c>
      <c r="E246" s="3" t="str">
        <f>XLOOKUP(VolumeByClient[[#This Row],[CLID]],GeoByClient[MID],GeoByClient[GEOID])</f>
        <v>GEO1001</v>
      </c>
      <c r="F246" s="9" t="str">
        <f>INDEX(GeoByClient[GEOID],MATCH([CLID],GeoByClient[RIGHT],0))</f>
        <v>GEO1001</v>
      </c>
      <c r="G246" s="3" t="str">
        <f>XLOOKUP(VolumeByClient[[#This Row],[Xlookup Region ID]],GEONames[GEOID],GEONames[GEO Name])</f>
        <v>NAM</v>
      </c>
      <c r="H246" s="7" t="str">
        <f>"Q"&amp;ROUNDUP(MONTH(VolumeByClient[[#This Row],[Date]])/3,0)&amp;" "&amp;YEAR(VolumeByClient[[#This Row],[Date]])</f>
        <v>Q2 2021</v>
      </c>
      <c r="I246" s="7" t="str">
        <f>VLOOKUP(VolumeByClient[[#This Row],[Date]],Quarter[],3)</f>
        <v>Q2 2021</v>
      </c>
    </row>
    <row r="247" spans="1:9">
      <c r="A247" s="4" t="s">
        <v>21</v>
      </c>
      <c r="B247" s="4">
        <v>44347</v>
      </c>
      <c r="C247" s="6">
        <v>15424</v>
      </c>
      <c r="D247" s="3">
        <f>LEN(VolumeByClient[[#This Row],[CLID]])</f>
        <v>7</v>
      </c>
      <c r="E247" s="3" t="str">
        <f>XLOOKUP(VolumeByClient[[#This Row],[CLID]],GeoByClient[MID],GeoByClient[GEOID])</f>
        <v>GEO1001</v>
      </c>
      <c r="F247" s="9" t="str">
        <f>INDEX(GeoByClient[GEOID],MATCH([CLID],GeoByClient[RIGHT],0))</f>
        <v>GEO1001</v>
      </c>
      <c r="G247" s="3" t="str">
        <f>XLOOKUP(VolumeByClient[[#This Row],[Xlookup Region ID]],GEONames[GEOID],GEONames[GEO Name])</f>
        <v>NAM</v>
      </c>
      <c r="H247" s="7" t="str">
        <f>"Q"&amp;ROUNDUP(MONTH(VolumeByClient[[#This Row],[Date]])/3,0)&amp;" "&amp;YEAR(VolumeByClient[[#This Row],[Date]])</f>
        <v>Q2 2021</v>
      </c>
      <c r="I247" s="7" t="str">
        <f>VLOOKUP(VolumeByClient[[#This Row],[Date]],Quarter[],3)</f>
        <v>Q2 2021</v>
      </c>
    </row>
    <row r="248" spans="1:9">
      <c r="A248" s="4" t="s">
        <v>21</v>
      </c>
      <c r="B248" s="4">
        <v>44316</v>
      </c>
      <c r="C248" s="6">
        <v>16906</v>
      </c>
      <c r="D248" s="3">
        <f>LEN(VolumeByClient[[#This Row],[CLID]])</f>
        <v>7</v>
      </c>
      <c r="E248" s="3" t="str">
        <f>XLOOKUP(VolumeByClient[[#This Row],[CLID]],GeoByClient[MID],GeoByClient[GEOID])</f>
        <v>GEO1001</v>
      </c>
      <c r="F248" s="9" t="str">
        <f>INDEX(GeoByClient[GEOID],MATCH([CLID],GeoByClient[RIGHT],0))</f>
        <v>GEO1001</v>
      </c>
      <c r="G248" s="3" t="str">
        <f>XLOOKUP(VolumeByClient[[#This Row],[Xlookup Region ID]],GEONames[GEOID],GEONames[GEO Name])</f>
        <v>NAM</v>
      </c>
      <c r="H248" s="7" t="str">
        <f>"Q"&amp;ROUNDUP(MONTH(VolumeByClient[[#This Row],[Date]])/3,0)&amp;" "&amp;YEAR(VolumeByClient[[#This Row],[Date]])</f>
        <v>Q2 2021</v>
      </c>
      <c r="I248" s="7" t="str">
        <f>VLOOKUP(VolumeByClient[[#This Row],[Date]],Quarter[],3)</f>
        <v>Q2 2021</v>
      </c>
    </row>
    <row r="249" spans="1:9">
      <c r="A249" s="4" t="s">
        <v>21</v>
      </c>
      <c r="B249" s="4">
        <v>44286</v>
      </c>
      <c r="C249" s="6">
        <v>14020</v>
      </c>
      <c r="D249" s="3">
        <f>LEN(VolumeByClient[[#This Row],[CLID]])</f>
        <v>7</v>
      </c>
      <c r="E249" s="3" t="str">
        <f>XLOOKUP(VolumeByClient[[#This Row],[CLID]],GeoByClient[MID],GeoByClient[GEOID])</f>
        <v>GEO1001</v>
      </c>
      <c r="F249" s="9" t="str">
        <f>INDEX(GeoByClient[GEOID],MATCH([CLID],GeoByClient[RIGHT],0))</f>
        <v>GEO1001</v>
      </c>
      <c r="G249" s="3" t="str">
        <f>XLOOKUP(VolumeByClient[[#This Row],[Xlookup Region ID]],GEONames[GEOID],GEONames[GEO Name])</f>
        <v>NAM</v>
      </c>
      <c r="H249" s="7" t="str">
        <f>"Q"&amp;ROUNDUP(MONTH(VolumeByClient[[#This Row],[Date]])/3,0)&amp;" "&amp;YEAR(VolumeByClient[[#This Row],[Date]])</f>
        <v>Q1 2021</v>
      </c>
      <c r="I249" s="7" t="str">
        <f>VLOOKUP(VolumeByClient[[#This Row],[Date]],Quarter[],3)</f>
        <v>Q1 2021</v>
      </c>
    </row>
    <row r="250" spans="1:9">
      <c r="A250" s="4" t="s">
        <v>21</v>
      </c>
      <c r="B250" s="4">
        <v>44255</v>
      </c>
      <c r="C250" s="6">
        <v>13386</v>
      </c>
      <c r="D250" s="3">
        <f>LEN(VolumeByClient[[#This Row],[CLID]])</f>
        <v>7</v>
      </c>
      <c r="E250" s="3" t="str">
        <f>XLOOKUP(VolumeByClient[[#This Row],[CLID]],GeoByClient[MID],GeoByClient[GEOID])</f>
        <v>GEO1001</v>
      </c>
      <c r="F250" s="9" t="str">
        <f>INDEX(GeoByClient[GEOID],MATCH([CLID],GeoByClient[RIGHT],0))</f>
        <v>GEO1001</v>
      </c>
      <c r="G250" s="3" t="str">
        <f>XLOOKUP(VolumeByClient[[#This Row],[Xlookup Region ID]],GEONames[GEOID],GEONames[GEO Name])</f>
        <v>NAM</v>
      </c>
      <c r="H250" s="7" t="str">
        <f>"Q"&amp;ROUNDUP(MONTH(VolumeByClient[[#This Row],[Date]])/3,0)&amp;" "&amp;YEAR(VolumeByClient[[#This Row],[Date]])</f>
        <v>Q1 2021</v>
      </c>
      <c r="I250" s="7" t="str">
        <f>VLOOKUP(VolumeByClient[[#This Row],[Date]],Quarter[],3)</f>
        <v>Q1 2021</v>
      </c>
    </row>
    <row r="251" spans="1:9">
      <c r="A251" s="4" t="s">
        <v>21</v>
      </c>
      <c r="B251" s="4">
        <v>44227</v>
      </c>
      <c r="C251" s="6">
        <v>11896</v>
      </c>
      <c r="D251" s="3">
        <f>LEN(VolumeByClient[[#This Row],[CLID]])</f>
        <v>7</v>
      </c>
      <c r="E251" s="3" t="str">
        <f>XLOOKUP(VolumeByClient[[#This Row],[CLID]],GeoByClient[MID],GeoByClient[GEOID])</f>
        <v>GEO1001</v>
      </c>
      <c r="F251" s="9" t="str">
        <f>INDEX(GeoByClient[GEOID],MATCH([CLID],GeoByClient[RIGHT],0))</f>
        <v>GEO1001</v>
      </c>
      <c r="G251" s="3" t="str">
        <f>XLOOKUP(VolumeByClient[[#This Row],[Xlookup Region ID]],GEONames[GEOID],GEONames[GEO Name])</f>
        <v>NAM</v>
      </c>
      <c r="H251" s="7" t="str">
        <f>"Q"&amp;ROUNDUP(MONTH(VolumeByClient[[#This Row],[Date]])/3,0)&amp;" "&amp;YEAR(VolumeByClient[[#This Row],[Date]])</f>
        <v>Q1 2021</v>
      </c>
      <c r="I251" s="7" t="str">
        <f>VLOOKUP(VolumeByClient[[#This Row],[Date]],Quarter[],3)</f>
        <v>Q1 2021</v>
      </c>
    </row>
    <row r="252" spans="1:9">
      <c r="A252" s="4" t="s">
        <v>14</v>
      </c>
      <c r="B252" s="4">
        <v>43861</v>
      </c>
      <c r="C252" s="6">
        <v>358</v>
      </c>
      <c r="D252" s="3">
        <f>LEN(VolumeByClient[[#This Row],[CLID]])</f>
        <v>7</v>
      </c>
      <c r="E252" s="3" t="str">
        <f>XLOOKUP(VolumeByClient[[#This Row],[CLID]],GeoByClient[MID],GeoByClient[GEOID])</f>
        <v>GEO1004</v>
      </c>
      <c r="F252" s="9" t="str">
        <f>INDEX(GeoByClient[GEOID],MATCH([CLID],GeoByClient[RIGHT],0))</f>
        <v>GEO1004</v>
      </c>
      <c r="G252" s="3" t="str">
        <f>XLOOKUP(VolumeByClient[[#This Row],[Xlookup Region ID]],GEONames[GEOID],GEONames[GEO Name])</f>
        <v>LATAM</v>
      </c>
      <c r="H252" s="7" t="str">
        <f>"Q"&amp;ROUNDUP(MONTH(VolumeByClient[[#This Row],[Date]])/3,0)&amp;" "&amp;YEAR(VolumeByClient[[#This Row],[Date]])</f>
        <v>Q1 2020</v>
      </c>
      <c r="I252" s="7" t="str">
        <f>VLOOKUP(VolumeByClient[[#This Row],[Date]],Quarter[],3)</f>
        <v>Q1 2020</v>
      </c>
    </row>
    <row r="253" spans="1:9">
      <c r="A253" s="4" t="s">
        <v>14</v>
      </c>
      <c r="B253" s="4">
        <v>43890</v>
      </c>
      <c r="C253" s="6">
        <v>508</v>
      </c>
      <c r="D253" s="3">
        <f>LEN(VolumeByClient[[#This Row],[CLID]])</f>
        <v>7</v>
      </c>
      <c r="E253" s="3" t="str">
        <f>XLOOKUP(VolumeByClient[[#This Row],[CLID]],GeoByClient[MID],GeoByClient[GEOID])</f>
        <v>GEO1004</v>
      </c>
      <c r="F253" s="9" t="str">
        <f>INDEX(GeoByClient[GEOID],MATCH([CLID],GeoByClient[RIGHT],0))</f>
        <v>GEO1004</v>
      </c>
      <c r="G253" s="3" t="str">
        <f>XLOOKUP(VolumeByClient[[#This Row],[Xlookup Region ID]],GEONames[GEOID],GEONames[GEO Name])</f>
        <v>LATAM</v>
      </c>
      <c r="H253" s="7" t="str">
        <f>"Q"&amp;ROUNDUP(MONTH(VolumeByClient[[#This Row],[Date]])/3,0)&amp;" "&amp;YEAR(VolumeByClient[[#This Row],[Date]])</f>
        <v>Q1 2020</v>
      </c>
      <c r="I253" s="7" t="str">
        <f>VLOOKUP(VolumeByClient[[#This Row],[Date]],Quarter[],3)</f>
        <v>Q1 2020</v>
      </c>
    </row>
    <row r="254" spans="1:9">
      <c r="A254" s="4" t="s">
        <v>14</v>
      </c>
      <c r="B254" s="4">
        <v>43921</v>
      </c>
      <c r="C254" s="6">
        <v>458</v>
      </c>
      <c r="D254" s="3">
        <f>LEN(VolumeByClient[[#This Row],[CLID]])</f>
        <v>7</v>
      </c>
      <c r="E254" s="3" t="str">
        <f>XLOOKUP(VolumeByClient[[#This Row],[CLID]],GeoByClient[MID],GeoByClient[GEOID])</f>
        <v>GEO1004</v>
      </c>
      <c r="F254" s="9" t="str">
        <f>INDEX(GeoByClient[GEOID],MATCH([CLID],GeoByClient[RIGHT],0))</f>
        <v>GEO1004</v>
      </c>
      <c r="G254" s="3" t="str">
        <f>XLOOKUP(VolumeByClient[[#This Row],[Xlookup Region ID]],GEONames[GEOID],GEONames[GEO Name])</f>
        <v>LATAM</v>
      </c>
      <c r="H254" s="7" t="str">
        <f>"Q"&amp;ROUNDUP(MONTH(VolumeByClient[[#This Row],[Date]])/3,0)&amp;" "&amp;YEAR(VolumeByClient[[#This Row],[Date]])</f>
        <v>Q1 2020</v>
      </c>
      <c r="I254" s="7" t="str">
        <f>VLOOKUP(VolumeByClient[[#This Row],[Date]],Quarter[],3)</f>
        <v>Q1 2020</v>
      </c>
    </row>
    <row r="255" spans="1:9">
      <c r="A255" s="4" t="s">
        <v>14</v>
      </c>
      <c r="B255" s="4">
        <v>43951</v>
      </c>
      <c r="C255" s="6">
        <v>655</v>
      </c>
      <c r="D255" s="3">
        <f>LEN(VolumeByClient[[#This Row],[CLID]])</f>
        <v>7</v>
      </c>
      <c r="E255" s="3" t="str">
        <f>XLOOKUP(VolumeByClient[[#This Row],[CLID]],GeoByClient[MID],GeoByClient[GEOID])</f>
        <v>GEO1004</v>
      </c>
      <c r="F255" s="9" t="str">
        <f>INDEX(GeoByClient[GEOID],MATCH([CLID],GeoByClient[RIGHT],0))</f>
        <v>GEO1004</v>
      </c>
      <c r="G255" s="3" t="str">
        <f>XLOOKUP(VolumeByClient[[#This Row],[Xlookup Region ID]],GEONames[GEOID],GEONames[GEO Name])</f>
        <v>LATAM</v>
      </c>
      <c r="H255" s="7" t="str">
        <f>"Q"&amp;ROUNDUP(MONTH(VolumeByClient[[#This Row],[Date]])/3,0)&amp;" "&amp;YEAR(VolumeByClient[[#This Row],[Date]])</f>
        <v>Q2 2020</v>
      </c>
      <c r="I255" s="7" t="str">
        <f>VLOOKUP(VolumeByClient[[#This Row],[Date]],Quarter[],3)</f>
        <v>Q2 2020</v>
      </c>
    </row>
    <row r="256" spans="1:9">
      <c r="A256" s="4" t="s">
        <v>14</v>
      </c>
      <c r="B256" s="4">
        <v>43982</v>
      </c>
      <c r="C256" s="6">
        <v>506</v>
      </c>
      <c r="D256" s="3">
        <f>LEN(VolumeByClient[[#This Row],[CLID]])</f>
        <v>7</v>
      </c>
      <c r="E256" s="3" t="str">
        <f>XLOOKUP(VolumeByClient[[#This Row],[CLID]],GeoByClient[MID],GeoByClient[GEOID])</f>
        <v>GEO1004</v>
      </c>
      <c r="F256" s="9" t="str">
        <f>INDEX(GeoByClient[GEOID],MATCH([CLID],GeoByClient[RIGHT],0))</f>
        <v>GEO1004</v>
      </c>
      <c r="G256" s="3" t="str">
        <f>XLOOKUP(VolumeByClient[[#This Row],[Xlookup Region ID]],GEONames[GEOID],GEONames[GEO Name])</f>
        <v>LATAM</v>
      </c>
      <c r="H256" s="7" t="str">
        <f>"Q"&amp;ROUNDUP(MONTH(VolumeByClient[[#This Row],[Date]])/3,0)&amp;" "&amp;YEAR(VolumeByClient[[#This Row],[Date]])</f>
        <v>Q2 2020</v>
      </c>
      <c r="I256" s="7" t="str">
        <f>VLOOKUP(VolumeByClient[[#This Row],[Date]],Quarter[],3)</f>
        <v>Q2 2020</v>
      </c>
    </row>
    <row r="257" spans="1:9">
      <c r="A257" s="4" t="s">
        <v>14</v>
      </c>
      <c r="B257" s="4">
        <v>44012</v>
      </c>
      <c r="C257" s="6">
        <v>458</v>
      </c>
      <c r="D257" s="3">
        <f>LEN(VolumeByClient[[#This Row],[CLID]])</f>
        <v>7</v>
      </c>
      <c r="E257" s="3" t="str">
        <f>XLOOKUP(VolumeByClient[[#This Row],[CLID]],GeoByClient[MID],GeoByClient[GEOID])</f>
        <v>GEO1004</v>
      </c>
      <c r="F257" s="9" t="str">
        <f>INDEX(GeoByClient[GEOID],MATCH([CLID],GeoByClient[RIGHT],0))</f>
        <v>GEO1004</v>
      </c>
      <c r="G257" s="3" t="str">
        <f>XLOOKUP(VolumeByClient[[#This Row],[Xlookup Region ID]],GEONames[GEOID],GEONames[GEO Name])</f>
        <v>LATAM</v>
      </c>
      <c r="H257" s="7" t="str">
        <f>"Q"&amp;ROUNDUP(MONTH(VolumeByClient[[#This Row],[Date]])/3,0)&amp;" "&amp;YEAR(VolumeByClient[[#This Row],[Date]])</f>
        <v>Q2 2020</v>
      </c>
      <c r="I257" s="7" t="str">
        <f>VLOOKUP(VolumeByClient[[#This Row],[Date]],Quarter[],3)</f>
        <v>Q2 2020</v>
      </c>
    </row>
    <row r="258" spans="1:9">
      <c r="A258" s="4" t="s">
        <v>14</v>
      </c>
      <c r="B258" s="4">
        <v>44043</v>
      </c>
      <c r="C258" s="6">
        <v>308</v>
      </c>
      <c r="D258" s="3">
        <f>LEN(VolumeByClient[[#This Row],[CLID]])</f>
        <v>7</v>
      </c>
      <c r="E258" s="3" t="str">
        <f>XLOOKUP(VolumeByClient[[#This Row],[CLID]],GeoByClient[MID],GeoByClient[GEOID])</f>
        <v>GEO1004</v>
      </c>
      <c r="F258" s="9" t="str">
        <f>INDEX(GeoByClient[GEOID],MATCH([CLID],GeoByClient[RIGHT],0))</f>
        <v>GEO1004</v>
      </c>
      <c r="G258" s="3" t="str">
        <f>XLOOKUP(VolumeByClient[[#This Row],[Xlookup Region ID]],GEONames[GEOID],GEONames[GEO Name])</f>
        <v>LATAM</v>
      </c>
      <c r="H258" s="7" t="str">
        <f>"Q"&amp;ROUNDUP(MONTH(VolumeByClient[[#This Row],[Date]])/3,0)&amp;" "&amp;YEAR(VolumeByClient[[#This Row],[Date]])</f>
        <v>Q3 2020</v>
      </c>
      <c r="I258" s="7" t="str">
        <f>VLOOKUP(VolumeByClient[[#This Row],[Date]],Quarter[],3)</f>
        <v>Q3 2020</v>
      </c>
    </row>
    <row r="259" spans="1:9">
      <c r="A259" s="4" t="s">
        <v>14</v>
      </c>
      <c r="B259" s="4">
        <v>44074</v>
      </c>
      <c r="C259" s="6">
        <v>353</v>
      </c>
      <c r="D259" s="3">
        <f>LEN(VolumeByClient[[#This Row],[CLID]])</f>
        <v>7</v>
      </c>
      <c r="E259" s="3" t="str">
        <f>XLOOKUP(VolumeByClient[[#This Row],[CLID]],GeoByClient[MID],GeoByClient[GEOID])</f>
        <v>GEO1004</v>
      </c>
      <c r="F259" s="9" t="str">
        <f>INDEX(GeoByClient[GEOID],MATCH([CLID],GeoByClient[RIGHT],0))</f>
        <v>GEO1004</v>
      </c>
      <c r="G259" s="3" t="str">
        <f>XLOOKUP(VolumeByClient[[#This Row],[Xlookup Region ID]],GEONames[GEOID],GEONames[GEO Name])</f>
        <v>LATAM</v>
      </c>
      <c r="H259" s="7" t="str">
        <f>"Q"&amp;ROUNDUP(MONTH(VolumeByClient[[#This Row],[Date]])/3,0)&amp;" "&amp;YEAR(VolumeByClient[[#This Row],[Date]])</f>
        <v>Q3 2020</v>
      </c>
      <c r="I259" s="7" t="str">
        <f>VLOOKUP(VolumeByClient[[#This Row],[Date]],Quarter[],3)</f>
        <v>Q3 2020</v>
      </c>
    </row>
    <row r="260" spans="1:9">
      <c r="A260" s="4" t="s">
        <v>14</v>
      </c>
      <c r="B260" s="4">
        <v>44104</v>
      </c>
      <c r="C260" s="6">
        <v>252</v>
      </c>
      <c r="D260" s="3">
        <f>LEN(VolumeByClient[[#This Row],[CLID]])</f>
        <v>7</v>
      </c>
      <c r="E260" s="3" t="str">
        <f>XLOOKUP(VolumeByClient[[#This Row],[CLID]],GeoByClient[MID],GeoByClient[GEOID])</f>
        <v>GEO1004</v>
      </c>
      <c r="F260" s="9" t="str">
        <f>INDEX(GeoByClient[GEOID],MATCH([CLID],GeoByClient[RIGHT],0))</f>
        <v>GEO1004</v>
      </c>
      <c r="G260" s="3" t="str">
        <f>XLOOKUP(VolumeByClient[[#This Row],[Xlookup Region ID]],GEONames[GEOID],GEONames[GEO Name])</f>
        <v>LATAM</v>
      </c>
      <c r="H260" s="7" t="str">
        <f>"Q"&amp;ROUNDUP(MONTH(VolumeByClient[[#This Row],[Date]])/3,0)&amp;" "&amp;YEAR(VolumeByClient[[#This Row],[Date]])</f>
        <v>Q3 2020</v>
      </c>
      <c r="I260" s="7" t="str">
        <f>VLOOKUP(VolumeByClient[[#This Row],[Date]],Quarter[],3)</f>
        <v>Q3 2020</v>
      </c>
    </row>
    <row r="261" spans="1:9">
      <c r="A261" s="4" t="s">
        <v>14</v>
      </c>
      <c r="B261" s="4">
        <v>44135</v>
      </c>
      <c r="C261" s="6">
        <v>402</v>
      </c>
      <c r="D261" s="3">
        <f>LEN(VolumeByClient[[#This Row],[CLID]])</f>
        <v>7</v>
      </c>
      <c r="E261" s="3" t="str">
        <f>XLOOKUP(VolumeByClient[[#This Row],[CLID]],GeoByClient[MID],GeoByClient[GEOID])</f>
        <v>GEO1004</v>
      </c>
      <c r="F261" s="9" t="str">
        <f>INDEX(GeoByClient[GEOID],MATCH([CLID],GeoByClient[RIGHT],0))</f>
        <v>GEO1004</v>
      </c>
      <c r="G261" s="3" t="str">
        <f>XLOOKUP(VolumeByClient[[#This Row],[Xlookup Region ID]],GEONames[GEOID],GEONames[GEO Name])</f>
        <v>LATAM</v>
      </c>
      <c r="H261" s="7" t="str">
        <f>"Q"&amp;ROUNDUP(MONTH(VolumeByClient[[#This Row],[Date]])/3,0)&amp;" "&amp;YEAR(VolumeByClient[[#This Row],[Date]])</f>
        <v>Q4 2020</v>
      </c>
      <c r="I261" s="7" t="str">
        <f>VLOOKUP(VolumeByClient[[#This Row],[Date]],Quarter[],3)</f>
        <v>Q4 2020</v>
      </c>
    </row>
    <row r="262" spans="1:9">
      <c r="A262" s="4" t="s">
        <v>14</v>
      </c>
      <c r="B262" s="4">
        <v>44165</v>
      </c>
      <c r="C262" s="6">
        <v>352</v>
      </c>
      <c r="D262" s="3">
        <f>LEN(VolumeByClient[[#This Row],[CLID]])</f>
        <v>7</v>
      </c>
      <c r="E262" s="3" t="str">
        <f>XLOOKUP(VolumeByClient[[#This Row],[CLID]],GeoByClient[MID],GeoByClient[GEOID])</f>
        <v>GEO1004</v>
      </c>
      <c r="F262" s="9" t="str">
        <f>INDEX(GeoByClient[GEOID],MATCH([CLID],GeoByClient[RIGHT],0))</f>
        <v>GEO1004</v>
      </c>
      <c r="G262" s="3" t="str">
        <f>XLOOKUP(VolumeByClient[[#This Row],[Xlookup Region ID]],GEONames[GEOID],GEONames[GEO Name])</f>
        <v>LATAM</v>
      </c>
      <c r="H262" s="7" t="str">
        <f>"Q"&amp;ROUNDUP(MONTH(VolumeByClient[[#This Row],[Date]])/3,0)&amp;" "&amp;YEAR(VolumeByClient[[#This Row],[Date]])</f>
        <v>Q4 2020</v>
      </c>
      <c r="I262" s="7" t="str">
        <f>VLOOKUP(VolumeByClient[[#This Row],[Date]],Quarter[],3)</f>
        <v>Q4 2020</v>
      </c>
    </row>
    <row r="263" spans="1:9">
      <c r="A263" s="4" t="s">
        <v>14</v>
      </c>
      <c r="B263" s="4">
        <v>44196</v>
      </c>
      <c r="C263" s="6">
        <v>457</v>
      </c>
      <c r="D263" s="3">
        <f>LEN(VolumeByClient[[#This Row],[CLID]])</f>
        <v>7</v>
      </c>
      <c r="E263" s="3" t="str">
        <f>XLOOKUP(VolumeByClient[[#This Row],[CLID]],GeoByClient[MID],GeoByClient[GEOID])</f>
        <v>GEO1004</v>
      </c>
      <c r="F263" s="9" t="str">
        <f>INDEX(GeoByClient[GEOID],MATCH([CLID],GeoByClient[RIGHT],0))</f>
        <v>GEO1004</v>
      </c>
      <c r="G263" s="3" t="str">
        <f>XLOOKUP(VolumeByClient[[#This Row],[Xlookup Region ID]],GEONames[GEOID],GEONames[GEO Name])</f>
        <v>LATAM</v>
      </c>
      <c r="H263" s="7" t="str">
        <f>"Q"&amp;ROUNDUP(MONTH(VolumeByClient[[#This Row],[Date]])/3,0)&amp;" "&amp;YEAR(VolumeByClient[[#This Row],[Date]])</f>
        <v>Q4 2020</v>
      </c>
      <c r="I263" s="7" t="str">
        <f>VLOOKUP(VolumeByClient[[#This Row],[Date]],Quarter[],3)</f>
        <v>Q4 2020</v>
      </c>
    </row>
    <row r="264" spans="1:9">
      <c r="A264" s="4" t="s">
        <v>14</v>
      </c>
      <c r="B264" s="4">
        <v>44377</v>
      </c>
      <c r="C264" s="6">
        <v>472</v>
      </c>
      <c r="D264" s="3">
        <f>LEN(VolumeByClient[[#This Row],[CLID]])</f>
        <v>7</v>
      </c>
      <c r="E264" s="3" t="str">
        <f>XLOOKUP(VolumeByClient[[#This Row],[CLID]],GeoByClient[MID],GeoByClient[GEOID])</f>
        <v>GEO1004</v>
      </c>
      <c r="F264" s="9" t="str">
        <f>INDEX(GeoByClient[GEOID],MATCH([CLID],GeoByClient[RIGHT],0))</f>
        <v>GEO1004</v>
      </c>
      <c r="G264" s="3" t="str">
        <f>XLOOKUP(VolumeByClient[[#This Row],[Xlookup Region ID]],GEONames[GEOID],GEONames[GEO Name])</f>
        <v>LATAM</v>
      </c>
      <c r="H264" s="7" t="str">
        <f>"Q"&amp;ROUNDUP(MONTH(VolumeByClient[[#This Row],[Date]])/3,0)&amp;" "&amp;YEAR(VolumeByClient[[#This Row],[Date]])</f>
        <v>Q2 2021</v>
      </c>
      <c r="I264" s="7" t="str">
        <f>VLOOKUP(VolumeByClient[[#This Row],[Date]],Quarter[],3)</f>
        <v>Q2 2021</v>
      </c>
    </row>
    <row r="265" spans="1:9">
      <c r="A265" s="4" t="s">
        <v>14</v>
      </c>
      <c r="B265" s="4">
        <v>44347</v>
      </c>
      <c r="C265" s="6">
        <v>499</v>
      </c>
      <c r="D265" s="3">
        <f>LEN(VolumeByClient[[#This Row],[CLID]])</f>
        <v>7</v>
      </c>
      <c r="E265" s="3" t="str">
        <f>XLOOKUP(VolumeByClient[[#This Row],[CLID]],GeoByClient[MID],GeoByClient[GEOID])</f>
        <v>GEO1004</v>
      </c>
      <c r="F265" s="9" t="str">
        <f>INDEX(GeoByClient[GEOID],MATCH([CLID],GeoByClient[RIGHT],0))</f>
        <v>GEO1004</v>
      </c>
      <c r="G265" s="3" t="str">
        <f>XLOOKUP(VolumeByClient[[#This Row],[Xlookup Region ID]],GEONames[GEOID],GEONames[GEO Name])</f>
        <v>LATAM</v>
      </c>
      <c r="H265" s="7" t="str">
        <f>"Q"&amp;ROUNDUP(MONTH(VolumeByClient[[#This Row],[Date]])/3,0)&amp;" "&amp;YEAR(VolumeByClient[[#This Row],[Date]])</f>
        <v>Q2 2021</v>
      </c>
      <c r="I265" s="7" t="str">
        <f>VLOOKUP(VolumeByClient[[#This Row],[Date]],Quarter[],3)</f>
        <v>Q2 2021</v>
      </c>
    </row>
    <row r="266" spans="1:9">
      <c r="A266" s="4" t="s">
        <v>14</v>
      </c>
      <c r="B266" s="4">
        <v>44316</v>
      </c>
      <c r="C266" s="6">
        <v>665</v>
      </c>
      <c r="D266" s="3">
        <f>LEN(VolumeByClient[[#This Row],[CLID]])</f>
        <v>7</v>
      </c>
      <c r="E266" s="3" t="str">
        <f>XLOOKUP(VolumeByClient[[#This Row],[CLID]],GeoByClient[MID],GeoByClient[GEOID])</f>
        <v>GEO1004</v>
      </c>
      <c r="F266" s="9" t="str">
        <f>INDEX(GeoByClient[GEOID],MATCH([CLID],GeoByClient[RIGHT],0))</f>
        <v>GEO1004</v>
      </c>
      <c r="G266" s="3" t="str">
        <f>XLOOKUP(VolumeByClient[[#This Row],[Xlookup Region ID]],GEONames[GEOID],GEONames[GEO Name])</f>
        <v>LATAM</v>
      </c>
      <c r="H266" s="7" t="str">
        <f>"Q"&amp;ROUNDUP(MONTH(VolumeByClient[[#This Row],[Date]])/3,0)&amp;" "&amp;YEAR(VolumeByClient[[#This Row],[Date]])</f>
        <v>Q2 2021</v>
      </c>
      <c r="I266" s="7" t="str">
        <f>VLOOKUP(VolumeByClient[[#This Row],[Date]],Quarter[],3)</f>
        <v>Q2 2021</v>
      </c>
    </row>
    <row r="267" spans="1:9">
      <c r="A267" s="4" t="s">
        <v>14</v>
      </c>
      <c r="B267" s="4">
        <v>44286</v>
      </c>
      <c r="C267" s="6">
        <v>459</v>
      </c>
      <c r="D267" s="3">
        <f>LEN(VolumeByClient[[#This Row],[CLID]])</f>
        <v>7</v>
      </c>
      <c r="E267" s="3" t="str">
        <f>XLOOKUP(VolumeByClient[[#This Row],[CLID]],GeoByClient[MID],GeoByClient[GEOID])</f>
        <v>GEO1004</v>
      </c>
      <c r="F267" s="9" t="str">
        <f>INDEX(GeoByClient[GEOID],MATCH([CLID],GeoByClient[RIGHT],0))</f>
        <v>GEO1004</v>
      </c>
      <c r="G267" s="3" t="str">
        <f>XLOOKUP(VolumeByClient[[#This Row],[Xlookup Region ID]],GEONames[GEOID],GEONames[GEO Name])</f>
        <v>LATAM</v>
      </c>
      <c r="H267" s="7" t="str">
        <f>"Q"&amp;ROUNDUP(MONTH(VolumeByClient[[#This Row],[Date]])/3,0)&amp;" "&amp;YEAR(VolumeByClient[[#This Row],[Date]])</f>
        <v>Q1 2021</v>
      </c>
      <c r="I267" s="7" t="str">
        <f>VLOOKUP(VolumeByClient[[#This Row],[Date]],Quarter[],3)</f>
        <v>Q1 2021</v>
      </c>
    </row>
    <row r="268" spans="1:9">
      <c r="A268" s="4" t="s">
        <v>14</v>
      </c>
      <c r="B268" s="4">
        <v>44255</v>
      </c>
      <c r="C268" s="6">
        <v>519</v>
      </c>
      <c r="D268" s="3">
        <f>LEN(VolumeByClient[[#This Row],[CLID]])</f>
        <v>7</v>
      </c>
      <c r="E268" s="3" t="str">
        <f>XLOOKUP(VolumeByClient[[#This Row],[CLID]],GeoByClient[MID],GeoByClient[GEOID])</f>
        <v>GEO1004</v>
      </c>
      <c r="F268" s="9" t="str">
        <f>INDEX(GeoByClient[GEOID],MATCH([CLID],GeoByClient[RIGHT],0))</f>
        <v>GEO1004</v>
      </c>
      <c r="G268" s="3" t="str">
        <f>XLOOKUP(VolumeByClient[[#This Row],[Xlookup Region ID]],GEONames[GEOID],GEONames[GEO Name])</f>
        <v>LATAM</v>
      </c>
      <c r="H268" s="7" t="str">
        <f>"Q"&amp;ROUNDUP(MONTH(VolumeByClient[[#This Row],[Date]])/3,0)&amp;" "&amp;YEAR(VolumeByClient[[#This Row],[Date]])</f>
        <v>Q1 2021</v>
      </c>
      <c r="I268" s="7" t="str">
        <f>VLOOKUP(VolumeByClient[[#This Row],[Date]],Quarter[],3)</f>
        <v>Q1 2021</v>
      </c>
    </row>
    <row r="269" spans="1:9">
      <c r="A269" s="4" t="s">
        <v>14</v>
      </c>
      <c r="B269" s="4">
        <v>44227</v>
      </c>
      <c r="C269" s="6">
        <v>358</v>
      </c>
      <c r="D269" s="3">
        <f>LEN(VolumeByClient[[#This Row],[CLID]])</f>
        <v>7</v>
      </c>
      <c r="E269" s="3" t="str">
        <f>XLOOKUP(VolumeByClient[[#This Row],[CLID]],GeoByClient[MID],GeoByClient[GEOID])</f>
        <v>GEO1004</v>
      </c>
      <c r="F269" s="9" t="str">
        <f>INDEX(GeoByClient[GEOID],MATCH([CLID],GeoByClient[RIGHT],0))</f>
        <v>GEO1004</v>
      </c>
      <c r="G269" s="3" t="str">
        <f>XLOOKUP(VolumeByClient[[#This Row],[Xlookup Region ID]],GEONames[GEOID],GEONames[GEO Name])</f>
        <v>LATAM</v>
      </c>
      <c r="H269" s="7" t="str">
        <f>"Q"&amp;ROUNDUP(MONTH(VolumeByClient[[#This Row],[Date]])/3,0)&amp;" "&amp;YEAR(VolumeByClient[[#This Row],[Date]])</f>
        <v>Q1 2021</v>
      </c>
      <c r="I269" s="7" t="str">
        <f>VLOOKUP(VolumeByClient[[#This Row],[Date]],Quarter[],3)</f>
        <v>Q1 2021</v>
      </c>
    </row>
    <row r="270" spans="1:9">
      <c r="A270" s="4" t="s">
        <v>17</v>
      </c>
      <c r="B270" s="4">
        <v>43861</v>
      </c>
      <c r="C270" s="6">
        <v>20394</v>
      </c>
      <c r="D270" s="3">
        <f>LEN(VolumeByClient[[#This Row],[CLID]])</f>
        <v>7</v>
      </c>
      <c r="E270" s="3" t="str">
        <f>XLOOKUP(VolumeByClient[[#This Row],[CLID]],GeoByClient[MID],GeoByClient[GEOID])</f>
        <v>GEO1001</v>
      </c>
      <c r="F270" s="9" t="str">
        <f>INDEX(GeoByClient[GEOID],MATCH([CLID],GeoByClient[RIGHT],0))</f>
        <v>GEO1001</v>
      </c>
      <c r="G270" s="3" t="str">
        <f>XLOOKUP(VolumeByClient[[#This Row],[Xlookup Region ID]],GEONames[GEOID],GEONames[GEO Name])</f>
        <v>NAM</v>
      </c>
      <c r="H270" s="7" t="str">
        <f>"Q"&amp;ROUNDUP(MONTH(VolumeByClient[[#This Row],[Date]])/3,0)&amp;" "&amp;YEAR(VolumeByClient[[#This Row],[Date]])</f>
        <v>Q1 2020</v>
      </c>
      <c r="I270" s="7" t="str">
        <f>VLOOKUP(VolumeByClient[[#This Row],[Date]],Quarter[],3)</f>
        <v>Q1 2020</v>
      </c>
    </row>
    <row r="271" spans="1:9">
      <c r="A271" s="4" t="s">
        <v>17</v>
      </c>
      <c r="B271" s="4">
        <v>43890</v>
      </c>
      <c r="C271" s="6">
        <v>22941</v>
      </c>
      <c r="D271" s="3">
        <f>LEN(VolumeByClient[[#This Row],[CLID]])</f>
        <v>7</v>
      </c>
      <c r="E271" s="3" t="str">
        <f>XLOOKUP(VolumeByClient[[#This Row],[CLID]],GeoByClient[MID],GeoByClient[GEOID])</f>
        <v>GEO1001</v>
      </c>
      <c r="F271" s="9" t="str">
        <f>INDEX(GeoByClient[GEOID],MATCH([CLID],GeoByClient[RIGHT],0))</f>
        <v>GEO1001</v>
      </c>
      <c r="G271" s="3" t="str">
        <f>XLOOKUP(VolumeByClient[[#This Row],[Xlookup Region ID]],GEONames[GEOID],GEONames[GEO Name])</f>
        <v>NAM</v>
      </c>
      <c r="H271" s="7" t="str">
        <f>"Q"&amp;ROUNDUP(MONTH(VolumeByClient[[#This Row],[Date]])/3,0)&amp;" "&amp;YEAR(VolumeByClient[[#This Row],[Date]])</f>
        <v>Q1 2020</v>
      </c>
      <c r="I271" s="7" t="str">
        <f>VLOOKUP(VolumeByClient[[#This Row],[Date]],Quarter[],3)</f>
        <v>Q1 2020</v>
      </c>
    </row>
    <row r="272" spans="1:9">
      <c r="A272" s="4" t="s">
        <v>17</v>
      </c>
      <c r="B272" s="4">
        <v>43921</v>
      </c>
      <c r="C272" s="6">
        <v>25487</v>
      </c>
      <c r="D272" s="3">
        <f>LEN(VolumeByClient[[#This Row],[CLID]])</f>
        <v>7</v>
      </c>
      <c r="E272" s="3" t="str">
        <f>XLOOKUP(VolumeByClient[[#This Row],[CLID]],GeoByClient[MID],GeoByClient[GEOID])</f>
        <v>GEO1001</v>
      </c>
      <c r="F272" s="9" t="str">
        <f>INDEX(GeoByClient[GEOID],MATCH([CLID],GeoByClient[RIGHT],0))</f>
        <v>GEO1001</v>
      </c>
      <c r="G272" s="3" t="str">
        <f>XLOOKUP(VolumeByClient[[#This Row],[Xlookup Region ID]],GEONames[GEOID],GEONames[GEO Name])</f>
        <v>NAM</v>
      </c>
      <c r="H272" s="7" t="str">
        <f>"Q"&amp;ROUNDUP(MONTH(VolumeByClient[[#This Row],[Date]])/3,0)&amp;" "&amp;YEAR(VolumeByClient[[#This Row],[Date]])</f>
        <v>Q1 2020</v>
      </c>
      <c r="I272" s="7" t="str">
        <f>VLOOKUP(VolumeByClient[[#This Row],[Date]],Quarter[],3)</f>
        <v>Q1 2020</v>
      </c>
    </row>
    <row r="273" spans="1:9">
      <c r="A273" s="4" t="s">
        <v>17</v>
      </c>
      <c r="B273" s="4">
        <v>43951</v>
      </c>
      <c r="C273" s="6">
        <v>30586</v>
      </c>
      <c r="D273" s="3">
        <f>LEN(VolumeByClient[[#This Row],[CLID]])</f>
        <v>7</v>
      </c>
      <c r="E273" s="3" t="str">
        <f>XLOOKUP(VolumeByClient[[#This Row],[CLID]],GeoByClient[MID],GeoByClient[GEOID])</f>
        <v>GEO1001</v>
      </c>
      <c r="F273" s="9" t="str">
        <f>INDEX(GeoByClient[GEOID],MATCH([CLID],GeoByClient[RIGHT],0))</f>
        <v>GEO1001</v>
      </c>
      <c r="G273" s="3" t="str">
        <f>XLOOKUP(VolumeByClient[[#This Row],[Xlookup Region ID]],GEONames[GEOID],GEONames[GEO Name])</f>
        <v>NAM</v>
      </c>
      <c r="H273" s="7" t="str">
        <f>"Q"&amp;ROUNDUP(MONTH(VolumeByClient[[#This Row],[Date]])/3,0)&amp;" "&amp;YEAR(VolumeByClient[[#This Row],[Date]])</f>
        <v>Q2 2020</v>
      </c>
      <c r="I273" s="7" t="str">
        <f>VLOOKUP(VolumeByClient[[#This Row],[Date]],Quarter[],3)</f>
        <v>Q2 2020</v>
      </c>
    </row>
    <row r="274" spans="1:9">
      <c r="A274" s="4" t="s">
        <v>17</v>
      </c>
      <c r="B274" s="4">
        <v>43982</v>
      </c>
      <c r="C274" s="6">
        <v>28040</v>
      </c>
      <c r="D274" s="3">
        <f>LEN(VolumeByClient[[#This Row],[CLID]])</f>
        <v>7</v>
      </c>
      <c r="E274" s="3" t="str">
        <f>XLOOKUP(VolumeByClient[[#This Row],[CLID]],GeoByClient[MID],GeoByClient[GEOID])</f>
        <v>GEO1001</v>
      </c>
      <c r="F274" s="9" t="str">
        <f>INDEX(GeoByClient[GEOID],MATCH([CLID],GeoByClient[RIGHT],0))</f>
        <v>GEO1001</v>
      </c>
      <c r="G274" s="3" t="str">
        <f>XLOOKUP(VolumeByClient[[#This Row],[Xlookup Region ID]],GEONames[GEOID],GEONames[GEO Name])</f>
        <v>NAM</v>
      </c>
      <c r="H274" s="7" t="str">
        <f>"Q"&amp;ROUNDUP(MONTH(VolumeByClient[[#This Row],[Date]])/3,0)&amp;" "&amp;YEAR(VolumeByClient[[#This Row],[Date]])</f>
        <v>Q2 2020</v>
      </c>
      <c r="I274" s="7" t="str">
        <f>VLOOKUP(VolumeByClient[[#This Row],[Date]],Quarter[],3)</f>
        <v>Q2 2020</v>
      </c>
    </row>
    <row r="275" spans="1:9">
      <c r="A275" s="4" t="s">
        <v>17</v>
      </c>
      <c r="B275" s="4">
        <v>44012</v>
      </c>
      <c r="C275" s="6">
        <v>20393</v>
      </c>
      <c r="D275" s="3">
        <f>LEN(VolumeByClient[[#This Row],[CLID]])</f>
        <v>7</v>
      </c>
      <c r="E275" s="3" t="str">
        <f>XLOOKUP(VolumeByClient[[#This Row],[CLID]],GeoByClient[MID],GeoByClient[GEOID])</f>
        <v>GEO1001</v>
      </c>
      <c r="F275" s="9" t="str">
        <f>INDEX(GeoByClient[GEOID],MATCH([CLID],GeoByClient[RIGHT],0))</f>
        <v>GEO1001</v>
      </c>
      <c r="G275" s="3" t="str">
        <f>XLOOKUP(VolumeByClient[[#This Row],[Xlookup Region ID]],GEONames[GEOID],GEONames[GEO Name])</f>
        <v>NAM</v>
      </c>
      <c r="H275" s="7" t="str">
        <f>"Q"&amp;ROUNDUP(MONTH(VolumeByClient[[#This Row],[Date]])/3,0)&amp;" "&amp;YEAR(VolumeByClient[[#This Row],[Date]])</f>
        <v>Q2 2020</v>
      </c>
      <c r="I275" s="7" t="str">
        <f>VLOOKUP(VolumeByClient[[#This Row],[Date]],Quarter[],3)</f>
        <v>Q2 2020</v>
      </c>
    </row>
    <row r="276" spans="1:9">
      <c r="A276" s="4" t="s">
        <v>17</v>
      </c>
      <c r="B276" s="4">
        <v>44043</v>
      </c>
      <c r="C276" s="6">
        <v>17841</v>
      </c>
      <c r="D276" s="3">
        <f>LEN(VolumeByClient[[#This Row],[CLID]])</f>
        <v>7</v>
      </c>
      <c r="E276" s="3" t="str">
        <f>XLOOKUP(VolumeByClient[[#This Row],[CLID]],GeoByClient[MID],GeoByClient[GEOID])</f>
        <v>GEO1001</v>
      </c>
      <c r="F276" s="9" t="str">
        <f>INDEX(GeoByClient[GEOID],MATCH([CLID],GeoByClient[RIGHT],0))</f>
        <v>GEO1001</v>
      </c>
      <c r="G276" s="3" t="str">
        <f>XLOOKUP(VolumeByClient[[#This Row],[Xlookup Region ID]],GEONames[GEOID],GEONames[GEO Name])</f>
        <v>NAM</v>
      </c>
      <c r="H276" s="7" t="str">
        <f>"Q"&amp;ROUNDUP(MONTH(VolumeByClient[[#This Row],[Date]])/3,0)&amp;" "&amp;YEAR(VolumeByClient[[#This Row],[Date]])</f>
        <v>Q3 2020</v>
      </c>
      <c r="I276" s="7" t="str">
        <f>VLOOKUP(VolumeByClient[[#This Row],[Date]],Quarter[],3)</f>
        <v>Q3 2020</v>
      </c>
    </row>
    <row r="277" spans="1:9">
      <c r="A277" s="4" t="s">
        <v>17</v>
      </c>
      <c r="B277" s="4">
        <v>44074</v>
      </c>
      <c r="C277" s="6">
        <v>15298</v>
      </c>
      <c r="D277" s="3">
        <f>LEN(VolumeByClient[[#This Row],[CLID]])</f>
        <v>7</v>
      </c>
      <c r="E277" s="3" t="str">
        <f>XLOOKUP(VolumeByClient[[#This Row],[CLID]],GeoByClient[MID],GeoByClient[GEOID])</f>
        <v>GEO1001</v>
      </c>
      <c r="F277" s="9" t="str">
        <f>INDEX(GeoByClient[GEOID],MATCH([CLID],GeoByClient[RIGHT],0))</f>
        <v>GEO1001</v>
      </c>
      <c r="G277" s="3" t="str">
        <f>XLOOKUP(VolumeByClient[[#This Row],[Xlookup Region ID]],GEONames[GEOID],GEONames[GEO Name])</f>
        <v>NAM</v>
      </c>
      <c r="H277" s="7" t="str">
        <f>"Q"&amp;ROUNDUP(MONTH(VolumeByClient[[#This Row],[Date]])/3,0)&amp;" "&amp;YEAR(VolumeByClient[[#This Row],[Date]])</f>
        <v>Q3 2020</v>
      </c>
      <c r="I277" s="7" t="str">
        <f>VLOOKUP(VolumeByClient[[#This Row],[Date]],Quarter[],3)</f>
        <v>Q3 2020</v>
      </c>
    </row>
    <row r="278" spans="1:9">
      <c r="A278" s="4" t="s">
        <v>17</v>
      </c>
      <c r="B278" s="4">
        <v>44104</v>
      </c>
      <c r="C278" s="6">
        <v>15295</v>
      </c>
      <c r="D278" s="3">
        <f>LEN(VolumeByClient[[#This Row],[CLID]])</f>
        <v>7</v>
      </c>
      <c r="E278" s="3" t="str">
        <f>XLOOKUP(VolumeByClient[[#This Row],[CLID]],GeoByClient[MID],GeoByClient[GEOID])</f>
        <v>GEO1001</v>
      </c>
      <c r="F278" s="9" t="str">
        <f>INDEX(GeoByClient[GEOID],MATCH([CLID],GeoByClient[RIGHT],0))</f>
        <v>GEO1001</v>
      </c>
      <c r="G278" s="3" t="str">
        <f>XLOOKUP(VolumeByClient[[#This Row],[Xlookup Region ID]],GEONames[GEOID],GEONames[GEO Name])</f>
        <v>NAM</v>
      </c>
      <c r="H278" s="7" t="str">
        <f>"Q"&amp;ROUNDUP(MONTH(VolumeByClient[[#This Row],[Date]])/3,0)&amp;" "&amp;YEAR(VolumeByClient[[#This Row],[Date]])</f>
        <v>Q3 2020</v>
      </c>
      <c r="I278" s="7" t="str">
        <f>VLOOKUP(VolumeByClient[[#This Row],[Date]],Quarter[],3)</f>
        <v>Q3 2020</v>
      </c>
    </row>
    <row r="279" spans="1:9">
      <c r="A279" s="4" t="s">
        <v>17</v>
      </c>
      <c r="B279" s="4">
        <v>44135</v>
      </c>
      <c r="C279" s="6">
        <v>17846</v>
      </c>
      <c r="D279" s="3">
        <f>LEN(VolumeByClient[[#This Row],[CLID]])</f>
        <v>7</v>
      </c>
      <c r="E279" s="3" t="str">
        <f>XLOOKUP(VolumeByClient[[#This Row],[CLID]],GeoByClient[MID],GeoByClient[GEOID])</f>
        <v>GEO1001</v>
      </c>
      <c r="F279" s="9" t="str">
        <f>INDEX(GeoByClient[GEOID],MATCH([CLID],GeoByClient[RIGHT],0))</f>
        <v>GEO1001</v>
      </c>
      <c r="G279" s="3" t="str">
        <f>XLOOKUP(VolumeByClient[[#This Row],[Xlookup Region ID]],GEONames[GEOID],GEONames[GEO Name])</f>
        <v>NAM</v>
      </c>
      <c r="H279" s="7" t="str">
        <f>"Q"&amp;ROUNDUP(MONTH(VolumeByClient[[#This Row],[Date]])/3,0)&amp;" "&amp;YEAR(VolumeByClient[[#This Row],[Date]])</f>
        <v>Q4 2020</v>
      </c>
      <c r="I279" s="7" t="str">
        <f>VLOOKUP(VolumeByClient[[#This Row],[Date]],Quarter[],3)</f>
        <v>Q4 2020</v>
      </c>
    </row>
    <row r="280" spans="1:9">
      <c r="A280" s="4" t="s">
        <v>17</v>
      </c>
      <c r="B280" s="4">
        <v>44165</v>
      </c>
      <c r="C280" s="6">
        <v>20388</v>
      </c>
      <c r="D280" s="3">
        <f>LEN(VolumeByClient[[#This Row],[CLID]])</f>
        <v>7</v>
      </c>
      <c r="E280" s="3" t="str">
        <f>XLOOKUP(VolumeByClient[[#This Row],[CLID]],GeoByClient[MID],GeoByClient[GEOID])</f>
        <v>GEO1001</v>
      </c>
      <c r="F280" s="9" t="str">
        <f>INDEX(GeoByClient[GEOID],MATCH([CLID],GeoByClient[RIGHT],0))</f>
        <v>GEO1001</v>
      </c>
      <c r="G280" s="3" t="str">
        <f>XLOOKUP(VolumeByClient[[#This Row],[Xlookup Region ID]],GEONames[GEOID],GEONames[GEO Name])</f>
        <v>NAM</v>
      </c>
      <c r="H280" s="7" t="str">
        <f>"Q"&amp;ROUNDUP(MONTH(VolumeByClient[[#This Row],[Date]])/3,0)&amp;" "&amp;YEAR(VolumeByClient[[#This Row],[Date]])</f>
        <v>Q4 2020</v>
      </c>
      <c r="I280" s="7" t="str">
        <f>VLOOKUP(VolumeByClient[[#This Row],[Date]],Quarter[],3)</f>
        <v>Q4 2020</v>
      </c>
    </row>
    <row r="281" spans="1:9">
      <c r="A281" s="4" t="s">
        <v>17</v>
      </c>
      <c r="B281" s="4">
        <v>44196</v>
      </c>
      <c r="C281" s="6">
        <v>20391</v>
      </c>
      <c r="D281" s="3">
        <f>LEN(VolumeByClient[[#This Row],[CLID]])</f>
        <v>7</v>
      </c>
      <c r="E281" s="3" t="str">
        <f>XLOOKUP(VolumeByClient[[#This Row],[CLID]],GeoByClient[MID],GeoByClient[GEOID])</f>
        <v>GEO1001</v>
      </c>
      <c r="F281" s="9" t="str">
        <f>INDEX(GeoByClient[GEOID],MATCH([CLID],GeoByClient[RIGHT],0))</f>
        <v>GEO1001</v>
      </c>
      <c r="G281" s="3" t="str">
        <f>XLOOKUP(VolumeByClient[[#This Row],[Xlookup Region ID]],GEONames[GEOID],GEONames[GEO Name])</f>
        <v>NAM</v>
      </c>
      <c r="H281" s="7" t="str">
        <f>"Q"&amp;ROUNDUP(MONTH(VolumeByClient[[#This Row],[Date]])/3,0)&amp;" "&amp;YEAR(VolumeByClient[[#This Row],[Date]])</f>
        <v>Q4 2020</v>
      </c>
      <c r="I281" s="7" t="str">
        <f>VLOOKUP(VolumeByClient[[#This Row],[Date]],Quarter[],3)</f>
        <v>Q4 2020</v>
      </c>
    </row>
    <row r="282" spans="1:9">
      <c r="A282" s="4" t="s">
        <v>17</v>
      </c>
      <c r="B282" s="4">
        <v>44377</v>
      </c>
      <c r="C282" s="6">
        <v>20289</v>
      </c>
      <c r="D282" s="3">
        <f>LEN(VolumeByClient[[#This Row],[CLID]])</f>
        <v>7</v>
      </c>
      <c r="E282" s="3" t="str">
        <f>XLOOKUP(VolumeByClient[[#This Row],[CLID]],GeoByClient[MID],GeoByClient[GEOID])</f>
        <v>GEO1001</v>
      </c>
      <c r="F282" s="9" t="str">
        <f>INDEX(GeoByClient[GEOID],MATCH([CLID],GeoByClient[RIGHT],0))</f>
        <v>GEO1001</v>
      </c>
      <c r="G282" s="3" t="str">
        <f>XLOOKUP(VolumeByClient[[#This Row],[Xlookup Region ID]],GEONames[GEOID],GEONames[GEO Name])</f>
        <v>NAM</v>
      </c>
      <c r="H282" s="7" t="str">
        <f>"Q"&amp;ROUNDUP(MONTH(VolumeByClient[[#This Row],[Date]])/3,0)&amp;" "&amp;YEAR(VolumeByClient[[#This Row],[Date]])</f>
        <v>Q2 2021</v>
      </c>
      <c r="I282" s="7" t="str">
        <f>VLOOKUP(VolumeByClient[[#This Row],[Date]],Quarter[],3)</f>
        <v>Q2 2021</v>
      </c>
    </row>
    <row r="283" spans="1:9">
      <c r="A283" s="4" t="s">
        <v>17</v>
      </c>
      <c r="B283" s="4">
        <v>44347</v>
      </c>
      <c r="C283" s="6">
        <v>29437</v>
      </c>
      <c r="D283" s="3">
        <f>LEN(VolumeByClient[[#This Row],[CLID]])</f>
        <v>7</v>
      </c>
      <c r="E283" s="3" t="str">
        <f>XLOOKUP(VolumeByClient[[#This Row],[CLID]],GeoByClient[MID],GeoByClient[GEOID])</f>
        <v>GEO1001</v>
      </c>
      <c r="F283" s="9" t="str">
        <f>INDEX(GeoByClient[GEOID],MATCH([CLID],GeoByClient[RIGHT],0))</f>
        <v>GEO1001</v>
      </c>
      <c r="G283" s="3" t="str">
        <f>XLOOKUP(VolumeByClient[[#This Row],[Xlookup Region ID]],GEONames[GEOID],GEONames[GEO Name])</f>
        <v>NAM</v>
      </c>
      <c r="H283" s="7" t="str">
        <f>"Q"&amp;ROUNDUP(MONTH(VolumeByClient[[#This Row],[Date]])/3,0)&amp;" "&amp;YEAR(VolumeByClient[[#This Row],[Date]])</f>
        <v>Q2 2021</v>
      </c>
      <c r="I283" s="7" t="str">
        <f>VLOOKUP(VolumeByClient[[#This Row],[Date]],Quarter[],3)</f>
        <v>Q2 2021</v>
      </c>
    </row>
    <row r="284" spans="1:9">
      <c r="A284" s="4" t="s">
        <v>17</v>
      </c>
      <c r="B284" s="4">
        <v>44316</v>
      </c>
      <c r="C284" s="6">
        <v>32113</v>
      </c>
      <c r="D284" s="3">
        <f>LEN(VolumeByClient[[#This Row],[CLID]])</f>
        <v>7</v>
      </c>
      <c r="E284" s="3" t="str">
        <f>XLOOKUP(VolumeByClient[[#This Row],[CLID]],GeoByClient[MID],GeoByClient[GEOID])</f>
        <v>GEO1001</v>
      </c>
      <c r="F284" s="9" t="str">
        <f>INDEX(GeoByClient[GEOID],MATCH([CLID],GeoByClient[RIGHT],0))</f>
        <v>GEO1001</v>
      </c>
      <c r="G284" s="3" t="str">
        <f>XLOOKUP(VolumeByClient[[#This Row],[Xlookup Region ID]],GEONames[GEOID],GEONames[GEO Name])</f>
        <v>NAM</v>
      </c>
      <c r="H284" s="7" t="str">
        <f>"Q"&amp;ROUNDUP(MONTH(VolumeByClient[[#This Row],[Date]])/3,0)&amp;" "&amp;YEAR(VolumeByClient[[#This Row],[Date]])</f>
        <v>Q2 2021</v>
      </c>
      <c r="I284" s="7" t="str">
        <f>VLOOKUP(VolumeByClient[[#This Row],[Date]],Quarter[],3)</f>
        <v>Q2 2021</v>
      </c>
    </row>
    <row r="285" spans="1:9">
      <c r="A285" s="4" t="s">
        <v>17</v>
      </c>
      <c r="B285" s="4">
        <v>44286</v>
      </c>
      <c r="C285" s="6">
        <v>26762</v>
      </c>
      <c r="D285" s="3">
        <f>LEN(VolumeByClient[[#This Row],[CLID]])</f>
        <v>7</v>
      </c>
      <c r="E285" s="3" t="str">
        <f>XLOOKUP(VolumeByClient[[#This Row],[CLID]],GeoByClient[MID],GeoByClient[GEOID])</f>
        <v>GEO1001</v>
      </c>
      <c r="F285" s="9" t="str">
        <f>INDEX(GeoByClient[GEOID],MATCH([CLID],GeoByClient[RIGHT],0))</f>
        <v>GEO1001</v>
      </c>
      <c r="G285" s="3" t="str">
        <f>XLOOKUP(VolumeByClient[[#This Row],[Xlookup Region ID]],GEONames[GEOID],GEONames[GEO Name])</f>
        <v>NAM</v>
      </c>
      <c r="H285" s="7" t="str">
        <f>"Q"&amp;ROUNDUP(MONTH(VolumeByClient[[#This Row],[Date]])/3,0)&amp;" "&amp;YEAR(VolumeByClient[[#This Row],[Date]])</f>
        <v>Q1 2021</v>
      </c>
      <c r="I285" s="7" t="str">
        <f>VLOOKUP(VolumeByClient[[#This Row],[Date]],Quarter[],3)</f>
        <v>Q1 2021</v>
      </c>
    </row>
    <row r="286" spans="1:9">
      <c r="A286" s="4" t="s">
        <v>17</v>
      </c>
      <c r="B286" s="4">
        <v>44255</v>
      </c>
      <c r="C286" s="6">
        <v>22713</v>
      </c>
      <c r="D286" s="3">
        <f>LEN(VolumeByClient[[#This Row],[CLID]])</f>
        <v>7</v>
      </c>
      <c r="E286" s="3" t="str">
        <f>XLOOKUP(VolumeByClient[[#This Row],[CLID]],GeoByClient[MID],GeoByClient[GEOID])</f>
        <v>GEO1001</v>
      </c>
      <c r="F286" s="9" t="str">
        <f>INDEX(GeoByClient[GEOID],MATCH([CLID],GeoByClient[RIGHT],0))</f>
        <v>GEO1001</v>
      </c>
      <c r="G286" s="3" t="str">
        <f>XLOOKUP(VolumeByClient[[#This Row],[Xlookup Region ID]],GEONames[GEOID],GEONames[GEO Name])</f>
        <v>NAM</v>
      </c>
      <c r="H286" s="7" t="str">
        <f>"Q"&amp;ROUNDUP(MONTH(VolumeByClient[[#This Row],[Date]])/3,0)&amp;" "&amp;YEAR(VolumeByClient[[#This Row],[Date]])</f>
        <v>Q1 2021</v>
      </c>
      <c r="I286" s="7" t="str">
        <f>VLOOKUP(VolumeByClient[[#This Row],[Date]],Quarter[],3)</f>
        <v>Q1 2021</v>
      </c>
    </row>
    <row r="287" spans="1:9">
      <c r="A287" s="4" t="s">
        <v>17</v>
      </c>
      <c r="B287" s="4">
        <v>44227</v>
      </c>
      <c r="C287" s="6">
        <v>20286</v>
      </c>
      <c r="D287" s="3">
        <f>LEN(VolumeByClient[[#This Row],[CLID]])</f>
        <v>7</v>
      </c>
      <c r="E287" s="3" t="str">
        <f>XLOOKUP(VolumeByClient[[#This Row],[CLID]],GeoByClient[MID],GeoByClient[GEOID])</f>
        <v>GEO1001</v>
      </c>
      <c r="F287" s="9" t="str">
        <f>INDEX(GeoByClient[GEOID],MATCH([CLID],GeoByClient[RIGHT],0))</f>
        <v>GEO1001</v>
      </c>
      <c r="G287" s="3" t="str">
        <f>XLOOKUP(VolumeByClient[[#This Row],[Xlookup Region ID]],GEONames[GEOID],GEONames[GEO Name])</f>
        <v>NAM</v>
      </c>
      <c r="H287" s="7" t="str">
        <f>"Q"&amp;ROUNDUP(MONTH(VolumeByClient[[#This Row],[Date]])/3,0)&amp;" "&amp;YEAR(VolumeByClient[[#This Row],[Date]])</f>
        <v>Q1 2021</v>
      </c>
      <c r="I287" s="7" t="str">
        <f>VLOOKUP(VolumeByClient[[#This Row],[Date]],Quarter[],3)</f>
        <v>Q1 2021</v>
      </c>
    </row>
    <row r="288" spans="1:9">
      <c r="A288" s="4" t="s">
        <v>8</v>
      </c>
      <c r="B288" s="4">
        <v>43861</v>
      </c>
      <c r="C288" s="6">
        <v>11682</v>
      </c>
      <c r="D288" s="3">
        <f>LEN(VolumeByClient[[#This Row],[CLID]])</f>
        <v>7</v>
      </c>
      <c r="E288" s="3" t="str">
        <f>XLOOKUP(VolumeByClient[[#This Row],[CLID]],GeoByClient[MID],GeoByClient[GEOID])</f>
        <v>GEO1004</v>
      </c>
      <c r="F288" s="9" t="str">
        <f>INDEX(GeoByClient[GEOID],MATCH([CLID],GeoByClient[RIGHT],0))</f>
        <v>GEO1004</v>
      </c>
      <c r="G288" s="3" t="str">
        <f>XLOOKUP(VolumeByClient[[#This Row],[Xlookup Region ID]],GEONames[GEOID],GEONames[GEO Name])</f>
        <v>LATAM</v>
      </c>
      <c r="H288" s="7" t="str">
        <f>"Q"&amp;ROUNDUP(MONTH(VolumeByClient[[#This Row],[Date]])/3,0)&amp;" "&amp;YEAR(VolumeByClient[[#This Row],[Date]])</f>
        <v>Q1 2020</v>
      </c>
      <c r="I288" s="7" t="str">
        <f>VLOOKUP(VolumeByClient[[#This Row],[Date]],Quarter[],3)</f>
        <v>Q1 2020</v>
      </c>
    </row>
    <row r="289" spans="1:9">
      <c r="A289" s="4" t="s">
        <v>8</v>
      </c>
      <c r="B289" s="4">
        <v>43890</v>
      </c>
      <c r="C289" s="6">
        <v>14802</v>
      </c>
      <c r="D289" s="3">
        <f>LEN(VolumeByClient[[#This Row],[CLID]])</f>
        <v>7</v>
      </c>
      <c r="E289" s="3" t="str">
        <f>XLOOKUP(VolumeByClient[[#This Row],[CLID]],GeoByClient[MID],GeoByClient[GEOID])</f>
        <v>GEO1004</v>
      </c>
      <c r="F289" s="9" t="str">
        <f>INDEX(GeoByClient[GEOID],MATCH([CLID],GeoByClient[RIGHT],0))</f>
        <v>GEO1004</v>
      </c>
      <c r="G289" s="3" t="str">
        <f>XLOOKUP(VolumeByClient[[#This Row],[Xlookup Region ID]],GEONames[GEOID],GEONames[GEO Name])</f>
        <v>LATAM</v>
      </c>
      <c r="H289" s="7" t="str">
        <f>"Q"&amp;ROUNDUP(MONTH(VolumeByClient[[#This Row],[Date]])/3,0)&amp;" "&amp;YEAR(VolumeByClient[[#This Row],[Date]])</f>
        <v>Q1 2020</v>
      </c>
      <c r="I289" s="7" t="str">
        <f>VLOOKUP(VolumeByClient[[#This Row],[Date]],Quarter[],3)</f>
        <v>Q1 2020</v>
      </c>
    </row>
    <row r="290" spans="1:9">
      <c r="A290" s="4" t="s">
        <v>8</v>
      </c>
      <c r="B290" s="4">
        <v>43921</v>
      </c>
      <c r="C290" s="6">
        <v>14798</v>
      </c>
      <c r="D290" s="3">
        <f>LEN(VolumeByClient[[#This Row],[CLID]])</f>
        <v>7</v>
      </c>
      <c r="E290" s="3" t="str">
        <f>XLOOKUP(VolumeByClient[[#This Row],[CLID]],GeoByClient[MID],GeoByClient[GEOID])</f>
        <v>GEO1004</v>
      </c>
      <c r="F290" s="9" t="str">
        <f>INDEX(GeoByClient[GEOID],MATCH([CLID],GeoByClient[RIGHT],0))</f>
        <v>GEO1004</v>
      </c>
      <c r="G290" s="3" t="str">
        <f>XLOOKUP(VolumeByClient[[#This Row],[Xlookup Region ID]],GEONames[GEOID],GEONames[GEO Name])</f>
        <v>LATAM</v>
      </c>
      <c r="H290" s="7" t="str">
        <f>"Q"&amp;ROUNDUP(MONTH(VolumeByClient[[#This Row],[Date]])/3,0)&amp;" "&amp;YEAR(VolumeByClient[[#This Row],[Date]])</f>
        <v>Q1 2020</v>
      </c>
      <c r="I290" s="7" t="str">
        <f>VLOOKUP(VolumeByClient[[#This Row],[Date]],Quarter[],3)</f>
        <v>Q1 2020</v>
      </c>
    </row>
    <row r="291" spans="1:9">
      <c r="A291" s="4" t="s">
        <v>8</v>
      </c>
      <c r="B291" s="4">
        <v>43951</v>
      </c>
      <c r="C291" s="6">
        <v>19470</v>
      </c>
      <c r="D291" s="3">
        <f>LEN(VolumeByClient[[#This Row],[CLID]])</f>
        <v>7</v>
      </c>
      <c r="E291" s="3" t="str">
        <f>XLOOKUP(VolumeByClient[[#This Row],[CLID]],GeoByClient[MID],GeoByClient[GEOID])</f>
        <v>GEO1004</v>
      </c>
      <c r="F291" s="9" t="str">
        <f>INDEX(GeoByClient[GEOID],MATCH([CLID],GeoByClient[RIGHT],0))</f>
        <v>GEO1004</v>
      </c>
      <c r="G291" s="3" t="str">
        <f>XLOOKUP(VolumeByClient[[#This Row],[Xlookup Region ID]],GEONames[GEOID],GEONames[GEO Name])</f>
        <v>LATAM</v>
      </c>
      <c r="H291" s="7" t="str">
        <f>"Q"&amp;ROUNDUP(MONTH(VolumeByClient[[#This Row],[Date]])/3,0)&amp;" "&amp;YEAR(VolumeByClient[[#This Row],[Date]])</f>
        <v>Q2 2020</v>
      </c>
      <c r="I291" s="7" t="str">
        <f>VLOOKUP(VolumeByClient[[#This Row],[Date]],Quarter[],3)</f>
        <v>Q2 2020</v>
      </c>
    </row>
    <row r="292" spans="1:9">
      <c r="A292" s="4" t="s">
        <v>8</v>
      </c>
      <c r="B292" s="4">
        <v>43982</v>
      </c>
      <c r="C292" s="6">
        <v>16356</v>
      </c>
      <c r="D292" s="3">
        <f>LEN(VolumeByClient[[#This Row],[CLID]])</f>
        <v>7</v>
      </c>
      <c r="E292" s="3" t="str">
        <f>XLOOKUP(VolumeByClient[[#This Row],[CLID]],GeoByClient[MID],GeoByClient[GEOID])</f>
        <v>GEO1004</v>
      </c>
      <c r="F292" s="9" t="str">
        <f>INDEX(GeoByClient[GEOID],MATCH([CLID],GeoByClient[RIGHT],0))</f>
        <v>GEO1004</v>
      </c>
      <c r="G292" s="3" t="str">
        <f>XLOOKUP(VolumeByClient[[#This Row],[Xlookup Region ID]],GEONames[GEOID],GEONames[GEO Name])</f>
        <v>LATAM</v>
      </c>
      <c r="H292" s="7" t="str">
        <f>"Q"&amp;ROUNDUP(MONTH(VolumeByClient[[#This Row],[Date]])/3,0)&amp;" "&amp;YEAR(VolumeByClient[[#This Row],[Date]])</f>
        <v>Q2 2020</v>
      </c>
      <c r="I292" s="7" t="str">
        <f>VLOOKUP(VolumeByClient[[#This Row],[Date]],Quarter[],3)</f>
        <v>Q2 2020</v>
      </c>
    </row>
    <row r="293" spans="1:9">
      <c r="A293" s="4" t="s">
        <v>8</v>
      </c>
      <c r="B293" s="4">
        <v>44012</v>
      </c>
      <c r="C293" s="6">
        <v>13245</v>
      </c>
      <c r="D293" s="3">
        <f>LEN(VolumeByClient[[#This Row],[CLID]])</f>
        <v>7</v>
      </c>
      <c r="E293" s="3" t="str">
        <f>XLOOKUP(VolumeByClient[[#This Row],[CLID]],GeoByClient[MID],GeoByClient[GEOID])</f>
        <v>GEO1004</v>
      </c>
      <c r="F293" s="9" t="str">
        <f>INDEX(GeoByClient[GEOID],MATCH([CLID],GeoByClient[RIGHT],0))</f>
        <v>GEO1004</v>
      </c>
      <c r="G293" s="3" t="str">
        <f>XLOOKUP(VolumeByClient[[#This Row],[Xlookup Region ID]],GEONames[GEOID],GEONames[GEO Name])</f>
        <v>LATAM</v>
      </c>
      <c r="H293" s="7" t="str">
        <f>"Q"&amp;ROUNDUP(MONTH(VolumeByClient[[#This Row],[Date]])/3,0)&amp;" "&amp;YEAR(VolumeByClient[[#This Row],[Date]])</f>
        <v>Q2 2020</v>
      </c>
      <c r="I293" s="7" t="str">
        <f>VLOOKUP(VolumeByClient[[#This Row],[Date]],Quarter[],3)</f>
        <v>Q2 2020</v>
      </c>
    </row>
    <row r="294" spans="1:9">
      <c r="A294" s="4" t="s">
        <v>8</v>
      </c>
      <c r="B294" s="4">
        <v>44043</v>
      </c>
      <c r="C294" s="6">
        <v>10130</v>
      </c>
      <c r="D294" s="3">
        <f>LEN(VolumeByClient[[#This Row],[CLID]])</f>
        <v>7</v>
      </c>
      <c r="E294" s="3" t="str">
        <f>XLOOKUP(VolumeByClient[[#This Row],[CLID]],GeoByClient[MID],GeoByClient[GEOID])</f>
        <v>GEO1004</v>
      </c>
      <c r="F294" s="9" t="str">
        <f>INDEX(GeoByClient[GEOID],MATCH([CLID],GeoByClient[RIGHT],0))</f>
        <v>GEO1004</v>
      </c>
      <c r="G294" s="3" t="str">
        <f>XLOOKUP(VolumeByClient[[#This Row],[Xlookup Region ID]],GEONames[GEOID],GEONames[GEO Name])</f>
        <v>LATAM</v>
      </c>
      <c r="H294" s="7" t="str">
        <f>"Q"&amp;ROUNDUP(MONTH(VolumeByClient[[#This Row],[Date]])/3,0)&amp;" "&amp;YEAR(VolumeByClient[[#This Row],[Date]])</f>
        <v>Q3 2020</v>
      </c>
      <c r="I294" s="7" t="str">
        <f>VLOOKUP(VolumeByClient[[#This Row],[Date]],Quarter[],3)</f>
        <v>Q3 2020</v>
      </c>
    </row>
    <row r="295" spans="1:9">
      <c r="A295" s="4" t="s">
        <v>8</v>
      </c>
      <c r="B295" s="4">
        <v>44074</v>
      </c>
      <c r="C295" s="6">
        <v>10124</v>
      </c>
      <c r="D295" s="3">
        <f>LEN(VolumeByClient[[#This Row],[CLID]])</f>
        <v>7</v>
      </c>
      <c r="E295" s="3" t="str">
        <f>XLOOKUP(VolumeByClient[[#This Row],[CLID]],GeoByClient[MID],GeoByClient[GEOID])</f>
        <v>GEO1004</v>
      </c>
      <c r="F295" s="9" t="str">
        <f>INDEX(GeoByClient[GEOID],MATCH([CLID],GeoByClient[RIGHT],0))</f>
        <v>GEO1004</v>
      </c>
      <c r="G295" s="3" t="str">
        <f>XLOOKUP(VolumeByClient[[#This Row],[Xlookup Region ID]],GEONames[GEOID],GEONames[GEO Name])</f>
        <v>LATAM</v>
      </c>
      <c r="H295" s="7" t="str">
        <f>"Q"&amp;ROUNDUP(MONTH(VolumeByClient[[#This Row],[Date]])/3,0)&amp;" "&amp;YEAR(VolumeByClient[[#This Row],[Date]])</f>
        <v>Q3 2020</v>
      </c>
      <c r="I295" s="7" t="str">
        <f>VLOOKUP(VolumeByClient[[#This Row],[Date]],Quarter[],3)</f>
        <v>Q3 2020</v>
      </c>
    </row>
    <row r="296" spans="1:9">
      <c r="A296" s="4" t="s">
        <v>8</v>
      </c>
      <c r="B296" s="4">
        <v>44104</v>
      </c>
      <c r="C296" s="6">
        <v>8573</v>
      </c>
      <c r="D296" s="3">
        <f>LEN(VolumeByClient[[#This Row],[CLID]])</f>
        <v>7</v>
      </c>
      <c r="E296" s="3" t="str">
        <f>XLOOKUP(VolumeByClient[[#This Row],[CLID]],GeoByClient[MID],GeoByClient[GEOID])</f>
        <v>GEO1004</v>
      </c>
      <c r="F296" s="9" t="str">
        <f>INDEX(GeoByClient[GEOID],MATCH([CLID],GeoByClient[RIGHT],0))</f>
        <v>GEO1004</v>
      </c>
      <c r="G296" s="3" t="str">
        <f>XLOOKUP(VolumeByClient[[#This Row],[Xlookup Region ID]],GEONames[GEOID],GEONames[GEO Name])</f>
        <v>LATAM</v>
      </c>
      <c r="H296" s="7" t="str">
        <f>"Q"&amp;ROUNDUP(MONTH(VolumeByClient[[#This Row],[Date]])/3,0)&amp;" "&amp;YEAR(VolumeByClient[[#This Row],[Date]])</f>
        <v>Q3 2020</v>
      </c>
      <c r="I296" s="7" t="str">
        <f>VLOOKUP(VolumeByClient[[#This Row],[Date]],Quarter[],3)</f>
        <v>Q3 2020</v>
      </c>
    </row>
    <row r="297" spans="1:9">
      <c r="A297" s="4" t="s">
        <v>8</v>
      </c>
      <c r="B297" s="4">
        <v>44135</v>
      </c>
      <c r="C297" s="6">
        <v>11682</v>
      </c>
      <c r="D297" s="3">
        <f>LEN(VolumeByClient[[#This Row],[CLID]])</f>
        <v>7</v>
      </c>
      <c r="E297" s="3" t="str">
        <f>XLOOKUP(VolumeByClient[[#This Row],[CLID]],GeoByClient[MID],GeoByClient[GEOID])</f>
        <v>GEO1004</v>
      </c>
      <c r="F297" s="9" t="str">
        <f>INDEX(GeoByClient[GEOID],MATCH([CLID],GeoByClient[RIGHT],0))</f>
        <v>GEO1004</v>
      </c>
      <c r="G297" s="3" t="str">
        <f>XLOOKUP(VolumeByClient[[#This Row],[Xlookup Region ID]],GEONames[GEOID],GEONames[GEO Name])</f>
        <v>LATAM</v>
      </c>
      <c r="H297" s="7" t="str">
        <f>"Q"&amp;ROUNDUP(MONTH(VolumeByClient[[#This Row],[Date]])/3,0)&amp;" "&amp;YEAR(VolumeByClient[[#This Row],[Date]])</f>
        <v>Q4 2020</v>
      </c>
      <c r="I297" s="7" t="str">
        <f>VLOOKUP(VolumeByClient[[#This Row],[Date]],Quarter[],3)</f>
        <v>Q4 2020</v>
      </c>
    </row>
    <row r="298" spans="1:9">
      <c r="A298" s="4" t="s">
        <v>8</v>
      </c>
      <c r="B298" s="4">
        <v>44165</v>
      </c>
      <c r="C298" s="6">
        <v>11686</v>
      </c>
      <c r="D298" s="3">
        <f>LEN(VolumeByClient[[#This Row],[CLID]])</f>
        <v>7</v>
      </c>
      <c r="E298" s="3" t="str">
        <f>XLOOKUP(VolumeByClient[[#This Row],[CLID]],GeoByClient[MID],GeoByClient[GEOID])</f>
        <v>GEO1004</v>
      </c>
      <c r="F298" s="9" t="str">
        <f>INDEX(GeoByClient[GEOID],MATCH([CLID],GeoByClient[RIGHT],0))</f>
        <v>GEO1004</v>
      </c>
      <c r="G298" s="3" t="str">
        <f>XLOOKUP(VolumeByClient[[#This Row],[Xlookup Region ID]],GEONames[GEOID],GEONames[GEO Name])</f>
        <v>LATAM</v>
      </c>
      <c r="H298" s="7" t="str">
        <f>"Q"&amp;ROUNDUP(MONTH(VolumeByClient[[#This Row],[Date]])/3,0)&amp;" "&amp;YEAR(VolumeByClient[[#This Row],[Date]])</f>
        <v>Q4 2020</v>
      </c>
      <c r="I298" s="7" t="str">
        <f>VLOOKUP(VolumeByClient[[#This Row],[Date]],Quarter[],3)</f>
        <v>Q4 2020</v>
      </c>
    </row>
    <row r="299" spans="1:9">
      <c r="A299" s="4" t="s">
        <v>8</v>
      </c>
      <c r="B299" s="4">
        <v>44196</v>
      </c>
      <c r="C299" s="6">
        <v>13239</v>
      </c>
      <c r="D299" s="3">
        <f>LEN(VolumeByClient[[#This Row],[CLID]])</f>
        <v>7</v>
      </c>
      <c r="E299" s="3" t="str">
        <f>XLOOKUP(VolumeByClient[[#This Row],[CLID]],GeoByClient[MID],GeoByClient[GEOID])</f>
        <v>GEO1004</v>
      </c>
      <c r="F299" s="9" t="str">
        <f>INDEX(GeoByClient[GEOID],MATCH([CLID],GeoByClient[RIGHT],0))</f>
        <v>GEO1004</v>
      </c>
      <c r="G299" s="3" t="str">
        <f>XLOOKUP(VolumeByClient[[#This Row],[Xlookup Region ID]],GEONames[GEOID],GEONames[GEO Name])</f>
        <v>LATAM</v>
      </c>
      <c r="H299" s="7" t="str">
        <f>"Q"&amp;ROUNDUP(MONTH(VolumeByClient[[#This Row],[Date]])/3,0)&amp;" "&amp;YEAR(VolumeByClient[[#This Row],[Date]])</f>
        <v>Q4 2020</v>
      </c>
      <c r="I299" s="7" t="str">
        <f>VLOOKUP(VolumeByClient[[#This Row],[Date]],Quarter[],3)</f>
        <v>Q4 2020</v>
      </c>
    </row>
    <row r="300" spans="1:9">
      <c r="A300" s="4" t="s">
        <v>8</v>
      </c>
      <c r="B300" s="4">
        <v>44377</v>
      </c>
      <c r="C300" s="6">
        <v>13905</v>
      </c>
      <c r="D300" s="3">
        <f>LEN(VolumeByClient[[#This Row],[CLID]])</f>
        <v>7</v>
      </c>
      <c r="E300" s="3" t="str">
        <f>XLOOKUP(VolumeByClient[[#This Row],[CLID]],GeoByClient[MID],GeoByClient[GEOID])</f>
        <v>GEO1004</v>
      </c>
      <c r="F300" s="9" t="str">
        <f>INDEX(GeoByClient[GEOID],MATCH([CLID],GeoByClient[RIGHT],0))</f>
        <v>GEO1004</v>
      </c>
      <c r="G300" s="3" t="str">
        <f>XLOOKUP(VolumeByClient[[#This Row],[Xlookup Region ID]],GEONames[GEOID],GEONames[GEO Name])</f>
        <v>LATAM</v>
      </c>
      <c r="H300" s="7" t="str">
        <f>"Q"&amp;ROUNDUP(MONTH(VolumeByClient[[#This Row],[Date]])/3,0)&amp;" "&amp;YEAR(VolumeByClient[[#This Row],[Date]])</f>
        <v>Q2 2021</v>
      </c>
      <c r="I300" s="7" t="str">
        <f>VLOOKUP(VolumeByClient[[#This Row],[Date]],Quarter[],3)</f>
        <v>Q2 2021</v>
      </c>
    </row>
    <row r="301" spans="1:9">
      <c r="A301" s="4" t="s">
        <v>8</v>
      </c>
      <c r="B301" s="4">
        <v>44347</v>
      </c>
      <c r="C301" s="6">
        <v>16273</v>
      </c>
      <c r="D301" s="3">
        <f>LEN(VolumeByClient[[#This Row],[CLID]])</f>
        <v>7</v>
      </c>
      <c r="E301" s="3" t="str">
        <f>XLOOKUP(VolumeByClient[[#This Row],[CLID]],GeoByClient[MID],GeoByClient[GEOID])</f>
        <v>GEO1004</v>
      </c>
      <c r="F301" s="9" t="str">
        <f>INDEX(GeoByClient[GEOID],MATCH([CLID],GeoByClient[RIGHT],0))</f>
        <v>GEO1004</v>
      </c>
      <c r="G301" s="3" t="str">
        <f>XLOOKUP(VolumeByClient[[#This Row],[Xlookup Region ID]],GEONames[GEOID],GEONames[GEO Name])</f>
        <v>LATAM</v>
      </c>
      <c r="H301" s="7" t="str">
        <f>"Q"&amp;ROUNDUP(MONTH(VolumeByClient[[#This Row],[Date]])/3,0)&amp;" "&amp;YEAR(VolumeByClient[[#This Row],[Date]])</f>
        <v>Q2 2021</v>
      </c>
      <c r="I301" s="7" t="str">
        <f>VLOOKUP(VolumeByClient[[#This Row],[Date]],Quarter[],3)</f>
        <v>Q2 2021</v>
      </c>
    </row>
    <row r="302" spans="1:9">
      <c r="A302" s="4" t="s">
        <v>8</v>
      </c>
      <c r="B302" s="4">
        <v>44316</v>
      </c>
      <c r="C302" s="6">
        <v>20251</v>
      </c>
      <c r="D302" s="3">
        <f>LEN(VolumeByClient[[#This Row],[CLID]])</f>
        <v>7</v>
      </c>
      <c r="E302" s="3" t="str">
        <f>XLOOKUP(VolumeByClient[[#This Row],[CLID]],GeoByClient[MID],GeoByClient[GEOID])</f>
        <v>GEO1004</v>
      </c>
      <c r="F302" s="9" t="str">
        <f>INDEX(GeoByClient[GEOID],MATCH([CLID],GeoByClient[RIGHT],0))</f>
        <v>GEO1004</v>
      </c>
      <c r="G302" s="3" t="str">
        <f>XLOOKUP(VolumeByClient[[#This Row],[Xlookup Region ID]],GEONames[GEOID],GEONames[GEO Name])</f>
        <v>LATAM</v>
      </c>
      <c r="H302" s="7" t="str">
        <f>"Q"&amp;ROUNDUP(MONTH(VolumeByClient[[#This Row],[Date]])/3,0)&amp;" "&amp;YEAR(VolumeByClient[[#This Row],[Date]])</f>
        <v>Q2 2021</v>
      </c>
      <c r="I302" s="7" t="str">
        <f>VLOOKUP(VolumeByClient[[#This Row],[Date]],Quarter[],3)</f>
        <v>Q2 2021</v>
      </c>
    </row>
    <row r="303" spans="1:9">
      <c r="A303" s="4" t="s">
        <v>8</v>
      </c>
      <c r="B303" s="4">
        <v>44286</v>
      </c>
      <c r="C303" s="6">
        <v>15092</v>
      </c>
      <c r="D303" s="3">
        <f>LEN(VolumeByClient[[#This Row],[CLID]])</f>
        <v>7</v>
      </c>
      <c r="E303" s="3" t="str">
        <f>XLOOKUP(VolumeByClient[[#This Row],[CLID]],GeoByClient[MID],GeoByClient[GEOID])</f>
        <v>GEO1004</v>
      </c>
      <c r="F303" s="9" t="str">
        <f>INDEX(GeoByClient[GEOID],MATCH([CLID],GeoByClient[RIGHT],0))</f>
        <v>GEO1004</v>
      </c>
      <c r="G303" s="3" t="str">
        <f>XLOOKUP(VolumeByClient[[#This Row],[Xlookup Region ID]],GEONames[GEOID],GEONames[GEO Name])</f>
        <v>LATAM</v>
      </c>
      <c r="H303" s="7" t="str">
        <f>"Q"&amp;ROUNDUP(MONTH(VolumeByClient[[#This Row],[Date]])/3,0)&amp;" "&amp;YEAR(VolumeByClient[[#This Row],[Date]])</f>
        <v>Q1 2021</v>
      </c>
      <c r="I303" s="7" t="str">
        <f>VLOOKUP(VolumeByClient[[#This Row],[Date]],Quarter[],3)</f>
        <v>Q1 2021</v>
      </c>
    </row>
    <row r="304" spans="1:9">
      <c r="A304" s="4" t="s">
        <v>8</v>
      </c>
      <c r="B304" s="4">
        <v>44255</v>
      </c>
      <c r="C304" s="6">
        <v>15094</v>
      </c>
      <c r="D304" s="3">
        <f>LEN(VolumeByClient[[#This Row],[CLID]])</f>
        <v>7</v>
      </c>
      <c r="E304" s="3" t="str">
        <f>XLOOKUP(VolumeByClient[[#This Row],[CLID]],GeoByClient[MID],GeoByClient[GEOID])</f>
        <v>GEO1004</v>
      </c>
      <c r="F304" s="9" t="str">
        <f>INDEX(GeoByClient[GEOID],MATCH([CLID],GeoByClient[RIGHT],0))</f>
        <v>GEO1004</v>
      </c>
      <c r="G304" s="3" t="str">
        <f>XLOOKUP(VolumeByClient[[#This Row],[Xlookup Region ID]],GEONames[GEOID],GEONames[GEO Name])</f>
        <v>LATAM</v>
      </c>
      <c r="H304" s="7" t="str">
        <f>"Q"&amp;ROUNDUP(MONTH(VolumeByClient[[#This Row],[Date]])/3,0)&amp;" "&amp;YEAR(VolumeByClient[[#This Row],[Date]])</f>
        <v>Q1 2021</v>
      </c>
      <c r="I304" s="7" t="str">
        <f>VLOOKUP(VolumeByClient[[#This Row],[Date]],Quarter[],3)</f>
        <v>Q1 2021</v>
      </c>
    </row>
    <row r="305" spans="1:9">
      <c r="A305" s="4" t="s">
        <v>8</v>
      </c>
      <c r="B305" s="4">
        <v>44227</v>
      </c>
      <c r="C305" s="6">
        <v>11799</v>
      </c>
      <c r="D305" s="3">
        <f>LEN(VolumeByClient[[#This Row],[CLID]])</f>
        <v>7</v>
      </c>
      <c r="E305" s="3" t="str">
        <f>XLOOKUP(VolumeByClient[[#This Row],[CLID]],GeoByClient[MID],GeoByClient[GEOID])</f>
        <v>GEO1004</v>
      </c>
      <c r="F305" s="9" t="str">
        <f>INDEX(GeoByClient[GEOID],MATCH([CLID],GeoByClient[RIGHT],0))</f>
        <v>GEO1004</v>
      </c>
      <c r="G305" s="3" t="str">
        <f>XLOOKUP(VolumeByClient[[#This Row],[Xlookup Region ID]],GEONames[GEOID],GEONames[GEO Name])</f>
        <v>LATAM</v>
      </c>
      <c r="H305" s="7" t="str">
        <f>"Q"&amp;ROUNDUP(MONTH(VolumeByClient[[#This Row],[Date]])/3,0)&amp;" "&amp;YEAR(VolumeByClient[[#This Row],[Date]])</f>
        <v>Q1 2021</v>
      </c>
      <c r="I305" s="7" t="str">
        <f>VLOOKUP(VolumeByClient[[#This Row],[Date]],Quarter[],3)</f>
        <v>Q1 2021</v>
      </c>
    </row>
    <row r="306" spans="1:9">
      <c r="A306" s="4" t="s">
        <v>12</v>
      </c>
      <c r="B306" s="4">
        <v>44043</v>
      </c>
      <c r="C306" s="6">
        <v>326</v>
      </c>
      <c r="D306" s="3">
        <f>LEN(VolumeByClient[[#This Row],[CLID]])</f>
        <v>7</v>
      </c>
      <c r="E306" s="3" t="str">
        <f>XLOOKUP(VolumeByClient[[#This Row],[CLID]],GeoByClient[MID],GeoByClient[GEOID])</f>
        <v>GEO1002</v>
      </c>
      <c r="F306" s="9" t="str">
        <f>INDEX(GeoByClient[GEOID],MATCH([CLID],GeoByClient[RIGHT],0))</f>
        <v>GEO1002</v>
      </c>
      <c r="G306" s="3" t="str">
        <f>XLOOKUP(VolumeByClient[[#This Row],[Xlookup Region ID]],GEONames[GEOID],GEONames[GEO Name])</f>
        <v>APAC</v>
      </c>
      <c r="H306" s="7" t="str">
        <f>"Q"&amp;ROUNDUP(MONTH(VolumeByClient[[#This Row],[Date]])/3,0)&amp;" "&amp;YEAR(VolumeByClient[[#This Row],[Date]])</f>
        <v>Q3 2020</v>
      </c>
      <c r="I306" s="7" t="str">
        <f>VLOOKUP(VolumeByClient[[#This Row],[Date]],Quarter[],3)</f>
        <v>Q3 2020</v>
      </c>
    </row>
    <row r="307" spans="1:9">
      <c r="A307" s="4" t="s">
        <v>12</v>
      </c>
      <c r="B307" s="4">
        <v>44074</v>
      </c>
      <c r="C307" s="6">
        <v>202</v>
      </c>
      <c r="D307" s="3">
        <f>LEN(VolumeByClient[[#This Row],[CLID]])</f>
        <v>7</v>
      </c>
      <c r="E307" s="3" t="str">
        <f>XLOOKUP(VolumeByClient[[#This Row],[CLID]],GeoByClient[MID],GeoByClient[GEOID])</f>
        <v>GEO1002</v>
      </c>
      <c r="F307" s="9" t="str">
        <f>INDEX(GeoByClient[GEOID],MATCH([CLID],GeoByClient[RIGHT],0))</f>
        <v>GEO1002</v>
      </c>
      <c r="G307" s="3" t="str">
        <f>XLOOKUP(VolumeByClient[[#This Row],[Xlookup Region ID]],GEONames[GEOID],GEONames[GEO Name])</f>
        <v>APAC</v>
      </c>
      <c r="H307" s="7" t="str">
        <f>"Q"&amp;ROUNDUP(MONTH(VolumeByClient[[#This Row],[Date]])/3,0)&amp;" "&amp;YEAR(VolumeByClient[[#This Row],[Date]])</f>
        <v>Q3 2020</v>
      </c>
      <c r="I307" s="7" t="str">
        <f>VLOOKUP(VolumeByClient[[#This Row],[Date]],Quarter[],3)</f>
        <v>Q3 2020</v>
      </c>
    </row>
    <row r="308" spans="1:9">
      <c r="A308" s="4" t="s">
        <v>12</v>
      </c>
      <c r="B308" s="4">
        <v>44104</v>
      </c>
      <c r="C308" s="6">
        <v>283</v>
      </c>
      <c r="D308" s="3">
        <f>LEN(VolumeByClient[[#This Row],[CLID]])</f>
        <v>7</v>
      </c>
      <c r="E308" s="3" t="str">
        <f>XLOOKUP(VolumeByClient[[#This Row],[CLID]],GeoByClient[MID],GeoByClient[GEOID])</f>
        <v>GEO1002</v>
      </c>
      <c r="F308" s="9" t="str">
        <f>INDEX(GeoByClient[GEOID],MATCH([CLID],GeoByClient[RIGHT],0))</f>
        <v>GEO1002</v>
      </c>
      <c r="G308" s="3" t="str">
        <f>XLOOKUP(VolumeByClient[[#This Row],[Xlookup Region ID]],GEONames[GEOID],GEONames[GEO Name])</f>
        <v>APAC</v>
      </c>
      <c r="H308" s="7" t="str">
        <f>"Q"&amp;ROUNDUP(MONTH(VolumeByClient[[#This Row],[Date]])/3,0)&amp;" "&amp;YEAR(VolumeByClient[[#This Row],[Date]])</f>
        <v>Q3 2020</v>
      </c>
      <c r="I308" s="7" t="str">
        <f>VLOOKUP(VolumeByClient[[#This Row],[Date]],Quarter[],3)</f>
        <v>Q3 2020</v>
      </c>
    </row>
    <row r="309" spans="1:9">
      <c r="A309" s="4" t="s">
        <v>12</v>
      </c>
      <c r="B309" s="4">
        <v>44135</v>
      </c>
      <c r="C309" s="6">
        <v>243</v>
      </c>
      <c r="D309" s="3">
        <f>LEN(VolumeByClient[[#This Row],[CLID]])</f>
        <v>7</v>
      </c>
      <c r="E309" s="3" t="str">
        <f>XLOOKUP(VolumeByClient[[#This Row],[CLID]],GeoByClient[MID],GeoByClient[GEOID])</f>
        <v>GEO1002</v>
      </c>
      <c r="F309" s="9" t="str">
        <f>INDEX(GeoByClient[GEOID],MATCH([CLID],GeoByClient[RIGHT],0))</f>
        <v>GEO1002</v>
      </c>
      <c r="G309" s="3" t="str">
        <f>XLOOKUP(VolumeByClient[[#This Row],[Xlookup Region ID]],GEONames[GEOID],GEONames[GEO Name])</f>
        <v>APAC</v>
      </c>
      <c r="H309" s="7" t="str">
        <f>"Q"&amp;ROUNDUP(MONTH(VolumeByClient[[#This Row],[Date]])/3,0)&amp;" "&amp;YEAR(VolumeByClient[[#This Row],[Date]])</f>
        <v>Q4 2020</v>
      </c>
      <c r="I309" s="7" t="str">
        <f>VLOOKUP(VolumeByClient[[#This Row],[Date]],Quarter[],3)</f>
        <v>Q4 2020</v>
      </c>
    </row>
    <row r="310" spans="1:9">
      <c r="A310" s="4" t="s">
        <v>12</v>
      </c>
      <c r="B310" s="4">
        <v>44165</v>
      </c>
      <c r="C310" s="6">
        <v>368</v>
      </c>
      <c r="D310" s="3">
        <f>LEN(VolumeByClient[[#This Row],[CLID]])</f>
        <v>7</v>
      </c>
      <c r="E310" s="3" t="str">
        <f>XLOOKUP(VolumeByClient[[#This Row],[CLID]],GeoByClient[MID],GeoByClient[GEOID])</f>
        <v>GEO1002</v>
      </c>
      <c r="F310" s="9" t="str">
        <f>INDEX(GeoByClient[GEOID],MATCH([CLID],GeoByClient[RIGHT],0))</f>
        <v>GEO1002</v>
      </c>
      <c r="G310" s="3" t="str">
        <f>XLOOKUP(VolumeByClient[[#This Row],[Xlookup Region ID]],GEONames[GEOID],GEONames[GEO Name])</f>
        <v>APAC</v>
      </c>
      <c r="H310" s="7" t="str">
        <f>"Q"&amp;ROUNDUP(MONTH(VolumeByClient[[#This Row],[Date]])/3,0)&amp;" "&amp;YEAR(VolumeByClient[[#This Row],[Date]])</f>
        <v>Q4 2020</v>
      </c>
      <c r="I310" s="7" t="str">
        <f>VLOOKUP(VolumeByClient[[#This Row],[Date]],Quarter[],3)</f>
        <v>Q4 2020</v>
      </c>
    </row>
    <row r="311" spans="1:9">
      <c r="A311" s="4" t="s">
        <v>12</v>
      </c>
      <c r="B311" s="4">
        <v>44196</v>
      </c>
      <c r="C311" s="6">
        <v>285</v>
      </c>
      <c r="D311" s="3">
        <f>LEN(VolumeByClient[[#This Row],[CLID]])</f>
        <v>7</v>
      </c>
      <c r="E311" s="3" t="str">
        <f>XLOOKUP(VolumeByClient[[#This Row],[CLID]],GeoByClient[MID],GeoByClient[GEOID])</f>
        <v>GEO1002</v>
      </c>
      <c r="F311" s="9" t="str">
        <f>INDEX(GeoByClient[GEOID],MATCH([CLID],GeoByClient[RIGHT],0))</f>
        <v>GEO1002</v>
      </c>
      <c r="G311" s="3" t="str">
        <f>XLOOKUP(VolumeByClient[[#This Row],[Xlookup Region ID]],GEONames[GEOID],GEONames[GEO Name])</f>
        <v>APAC</v>
      </c>
      <c r="H311" s="7" t="str">
        <f>"Q"&amp;ROUNDUP(MONTH(VolumeByClient[[#This Row],[Date]])/3,0)&amp;" "&amp;YEAR(VolumeByClient[[#This Row],[Date]])</f>
        <v>Q4 2020</v>
      </c>
      <c r="I311" s="7" t="str">
        <f>VLOOKUP(VolumeByClient[[#This Row],[Date]],Quarter[],3)</f>
        <v>Q4 2020</v>
      </c>
    </row>
    <row r="312" spans="1:9">
      <c r="A312" s="4" t="s">
        <v>12</v>
      </c>
      <c r="B312" s="4">
        <v>44377</v>
      </c>
      <c r="C312" s="6">
        <v>292</v>
      </c>
      <c r="D312" s="3">
        <f>LEN(VolumeByClient[[#This Row],[CLID]])</f>
        <v>7</v>
      </c>
      <c r="E312" s="3" t="str">
        <f>XLOOKUP(VolumeByClient[[#This Row],[CLID]],GeoByClient[MID],GeoByClient[GEOID])</f>
        <v>GEO1002</v>
      </c>
      <c r="F312" s="9" t="str">
        <f>INDEX(GeoByClient[GEOID],MATCH([CLID],GeoByClient[RIGHT],0))</f>
        <v>GEO1002</v>
      </c>
      <c r="G312" s="3" t="str">
        <f>XLOOKUP(VolumeByClient[[#This Row],[Xlookup Region ID]],GEONames[GEOID],GEONames[GEO Name])</f>
        <v>APAC</v>
      </c>
      <c r="H312" s="7" t="str">
        <f>"Q"&amp;ROUNDUP(MONTH(VolumeByClient[[#This Row],[Date]])/3,0)&amp;" "&amp;YEAR(VolumeByClient[[#This Row],[Date]])</f>
        <v>Q2 2021</v>
      </c>
      <c r="I312" s="7" t="str">
        <f>VLOOKUP(VolumeByClient[[#This Row],[Date]],Quarter[],3)</f>
        <v>Q2 2021</v>
      </c>
    </row>
    <row r="313" spans="1:9">
      <c r="A313" s="4" t="s">
        <v>12</v>
      </c>
      <c r="B313" s="4">
        <v>44347</v>
      </c>
      <c r="C313" s="6">
        <v>495</v>
      </c>
      <c r="D313" s="3">
        <f>LEN(VolumeByClient[[#This Row],[CLID]])</f>
        <v>7</v>
      </c>
      <c r="E313" s="3" t="str">
        <f>XLOOKUP(VolumeByClient[[#This Row],[CLID]],GeoByClient[MID],GeoByClient[GEOID])</f>
        <v>GEO1002</v>
      </c>
      <c r="F313" s="9" t="str">
        <f>INDEX(GeoByClient[GEOID],MATCH([CLID],GeoByClient[RIGHT],0))</f>
        <v>GEO1002</v>
      </c>
      <c r="G313" s="3" t="str">
        <f>XLOOKUP(VolumeByClient[[#This Row],[Xlookup Region ID]],GEONames[GEOID],GEONames[GEO Name])</f>
        <v>APAC</v>
      </c>
      <c r="H313" s="7" t="str">
        <f>"Q"&amp;ROUNDUP(MONTH(VolumeByClient[[#This Row],[Date]])/3,0)&amp;" "&amp;YEAR(VolumeByClient[[#This Row],[Date]])</f>
        <v>Q2 2021</v>
      </c>
      <c r="I313" s="7" t="str">
        <f>VLOOKUP(VolumeByClient[[#This Row],[Date]],Quarter[],3)</f>
        <v>Q2 2021</v>
      </c>
    </row>
    <row r="314" spans="1:9">
      <c r="A314" s="4" t="s">
        <v>12</v>
      </c>
      <c r="B314" s="4">
        <v>44316</v>
      </c>
      <c r="C314" s="6">
        <v>467</v>
      </c>
      <c r="D314" s="3">
        <f>LEN(VolumeByClient[[#This Row],[CLID]])</f>
        <v>7</v>
      </c>
      <c r="E314" s="3" t="str">
        <f>XLOOKUP(VolumeByClient[[#This Row],[CLID]],GeoByClient[MID],GeoByClient[GEOID])</f>
        <v>GEO1002</v>
      </c>
      <c r="F314" s="9" t="str">
        <f>INDEX(GeoByClient[GEOID],MATCH([CLID],GeoByClient[RIGHT],0))</f>
        <v>GEO1002</v>
      </c>
      <c r="G314" s="3" t="str">
        <f>XLOOKUP(VolumeByClient[[#This Row],[Xlookup Region ID]],GEONames[GEOID],GEONames[GEO Name])</f>
        <v>APAC</v>
      </c>
      <c r="H314" s="7" t="str">
        <f>"Q"&amp;ROUNDUP(MONTH(VolumeByClient[[#This Row],[Date]])/3,0)&amp;" "&amp;YEAR(VolumeByClient[[#This Row],[Date]])</f>
        <v>Q2 2021</v>
      </c>
      <c r="I314" s="7" t="str">
        <f>VLOOKUP(VolumeByClient[[#This Row],[Date]],Quarter[],3)</f>
        <v>Q2 2021</v>
      </c>
    </row>
    <row r="315" spans="1:9">
      <c r="A315" s="4" t="s">
        <v>12</v>
      </c>
      <c r="B315" s="4">
        <v>44286</v>
      </c>
      <c r="C315" s="6">
        <v>451</v>
      </c>
      <c r="D315" s="3">
        <f>LEN(VolumeByClient[[#This Row],[CLID]])</f>
        <v>7</v>
      </c>
      <c r="E315" s="3" t="str">
        <f>XLOOKUP(VolumeByClient[[#This Row],[CLID]],GeoByClient[MID],GeoByClient[GEOID])</f>
        <v>GEO1002</v>
      </c>
      <c r="F315" s="9" t="str">
        <f>INDEX(GeoByClient[GEOID],MATCH([CLID],GeoByClient[RIGHT],0))</f>
        <v>GEO1002</v>
      </c>
      <c r="G315" s="3" t="str">
        <f>XLOOKUP(VolumeByClient[[#This Row],[Xlookup Region ID]],GEONames[GEOID],GEONames[GEO Name])</f>
        <v>APAC</v>
      </c>
      <c r="H315" s="7" t="str">
        <f>"Q"&amp;ROUNDUP(MONTH(VolumeByClient[[#This Row],[Date]])/3,0)&amp;" "&amp;YEAR(VolumeByClient[[#This Row],[Date]])</f>
        <v>Q1 2021</v>
      </c>
      <c r="I315" s="7" t="str">
        <f>VLOOKUP(VolumeByClient[[#This Row],[Date]],Quarter[],3)</f>
        <v>Q1 2021</v>
      </c>
    </row>
    <row r="316" spans="1:9">
      <c r="A316" s="4" t="s">
        <v>12</v>
      </c>
      <c r="B316" s="4">
        <v>44255</v>
      </c>
      <c r="C316" s="6">
        <v>320</v>
      </c>
      <c r="D316" s="3">
        <f>LEN(VolumeByClient[[#This Row],[CLID]])</f>
        <v>7</v>
      </c>
      <c r="E316" s="3" t="str">
        <f>XLOOKUP(VolumeByClient[[#This Row],[CLID]],GeoByClient[MID],GeoByClient[GEOID])</f>
        <v>GEO1002</v>
      </c>
      <c r="F316" s="9" t="str">
        <f>INDEX(GeoByClient[GEOID],MATCH([CLID],GeoByClient[RIGHT],0))</f>
        <v>GEO1002</v>
      </c>
      <c r="G316" s="3" t="str">
        <f>XLOOKUP(VolumeByClient[[#This Row],[Xlookup Region ID]],GEONames[GEOID],GEONames[GEO Name])</f>
        <v>APAC</v>
      </c>
      <c r="H316" s="7" t="str">
        <f>"Q"&amp;ROUNDUP(MONTH(VolumeByClient[[#This Row],[Date]])/3,0)&amp;" "&amp;YEAR(VolumeByClient[[#This Row],[Date]])</f>
        <v>Q1 2021</v>
      </c>
      <c r="I316" s="7" t="str">
        <f>VLOOKUP(VolumeByClient[[#This Row],[Date]],Quarter[],3)</f>
        <v>Q1 2021</v>
      </c>
    </row>
    <row r="317" spans="1:9">
      <c r="A317" s="4" t="s">
        <v>12</v>
      </c>
      <c r="B317" s="4">
        <v>44227</v>
      </c>
      <c r="C317" s="6">
        <v>361</v>
      </c>
      <c r="D317" s="3">
        <f>LEN(VolumeByClient[[#This Row],[CLID]])</f>
        <v>7</v>
      </c>
      <c r="E317" s="3" t="str">
        <f>XLOOKUP(VolumeByClient[[#This Row],[CLID]],GeoByClient[MID],GeoByClient[GEOID])</f>
        <v>GEO1002</v>
      </c>
      <c r="F317" s="9" t="str">
        <f>INDEX(GeoByClient[GEOID],MATCH([CLID],GeoByClient[RIGHT],0))</f>
        <v>GEO1002</v>
      </c>
      <c r="G317" s="3" t="str">
        <f>XLOOKUP(VolumeByClient[[#This Row],[Xlookup Region ID]],GEONames[GEOID],GEONames[GEO Name])</f>
        <v>APAC</v>
      </c>
      <c r="H317" s="7" t="str">
        <f>"Q"&amp;ROUNDUP(MONTH(VolumeByClient[[#This Row],[Date]])/3,0)&amp;" "&amp;YEAR(VolumeByClient[[#This Row],[Date]])</f>
        <v>Q1 2021</v>
      </c>
      <c r="I317" s="7" t="str">
        <f>VLOOKUP(VolumeByClient[[#This Row],[Date]],Quarter[],3)</f>
        <v>Q1 2021</v>
      </c>
    </row>
    <row r="318" spans="1:9">
      <c r="A318" s="4" t="s">
        <v>51</v>
      </c>
      <c r="B318" s="4">
        <v>43861</v>
      </c>
      <c r="C318" s="6">
        <v>2691</v>
      </c>
      <c r="D318" s="3">
        <f>LEN(VolumeByClient[[#This Row],[CLID]])</f>
        <v>7</v>
      </c>
      <c r="E318" s="3" t="str">
        <f>XLOOKUP(VolumeByClient[[#This Row],[CLID]],GeoByClient[MID],GeoByClient[GEOID])</f>
        <v>GEO1001</v>
      </c>
      <c r="F318" s="9" t="str">
        <f>INDEX(GeoByClient[GEOID],MATCH([CLID],GeoByClient[RIGHT],0))</f>
        <v>GEO1001</v>
      </c>
      <c r="G318" s="3" t="str">
        <f>XLOOKUP(VolumeByClient[[#This Row],[Xlookup Region ID]],GEONames[GEOID],GEONames[GEO Name])</f>
        <v>NAM</v>
      </c>
      <c r="H318" s="7" t="str">
        <f>"Q"&amp;ROUNDUP(MONTH(VolumeByClient[[#This Row],[Date]])/3,0)&amp;" "&amp;YEAR(VolumeByClient[[#This Row],[Date]])</f>
        <v>Q1 2020</v>
      </c>
      <c r="I318" s="7" t="str">
        <f>VLOOKUP(VolumeByClient[[#This Row],[Date]],Quarter[],3)</f>
        <v>Q1 2020</v>
      </c>
    </row>
    <row r="319" spans="1:9">
      <c r="A319" s="4" t="s">
        <v>51</v>
      </c>
      <c r="B319" s="4">
        <v>43890</v>
      </c>
      <c r="C319" s="6">
        <v>2129</v>
      </c>
      <c r="D319" s="3">
        <f>LEN(VolumeByClient[[#This Row],[CLID]])</f>
        <v>7</v>
      </c>
      <c r="E319" s="3" t="str">
        <f>XLOOKUP(VolumeByClient[[#This Row],[CLID]],GeoByClient[MID],GeoByClient[GEOID])</f>
        <v>GEO1001</v>
      </c>
      <c r="F319" s="9" t="str">
        <f>INDEX(GeoByClient[GEOID],MATCH([CLID],GeoByClient[RIGHT],0))</f>
        <v>GEO1001</v>
      </c>
      <c r="G319" s="3" t="str">
        <f>XLOOKUP(VolumeByClient[[#This Row],[Xlookup Region ID]],GEONames[GEOID],GEONames[GEO Name])</f>
        <v>NAM</v>
      </c>
      <c r="H319" s="7" t="str">
        <f>"Q"&amp;ROUNDUP(MONTH(VolumeByClient[[#This Row],[Date]])/3,0)&amp;" "&amp;YEAR(VolumeByClient[[#This Row],[Date]])</f>
        <v>Q1 2020</v>
      </c>
      <c r="I319" s="7" t="str">
        <f>VLOOKUP(VolumeByClient[[#This Row],[Date]],Quarter[],3)</f>
        <v>Q1 2020</v>
      </c>
    </row>
    <row r="320" spans="1:9">
      <c r="A320" s="4" t="s">
        <v>51</v>
      </c>
      <c r="B320" s="4">
        <v>43921</v>
      </c>
      <c r="C320" s="6">
        <v>3258</v>
      </c>
      <c r="D320" s="3">
        <f>LEN(VolumeByClient[[#This Row],[CLID]])</f>
        <v>7</v>
      </c>
      <c r="E320" s="3" t="str">
        <f>XLOOKUP(VolumeByClient[[#This Row],[CLID]],GeoByClient[MID],GeoByClient[GEOID])</f>
        <v>GEO1001</v>
      </c>
      <c r="F320" s="9" t="str">
        <f>INDEX(GeoByClient[GEOID],MATCH([CLID],GeoByClient[RIGHT],0))</f>
        <v>GEO1001</v>
      </c>
      <c r="G320" s="3" t="str">
        <f>XLOOKUP(VolumeByClient[[#This Row],[Xlookup Region ID]],GEONames[GEOID],GEONames[GEO Name])</f>
        <v>NAM</v>
      </c>
      <c r="H320" s="7" t="str">
        <f>"Q"&amp;ROUNDUP(MONTH(VolumeByClient[[#This Row],[Date]])/3,0)&amp;" "&amp;YEAR(VolumeByClient[[#This Row],[Date]])</f>
        <v>Q1 2020</v>
      </c>
      <c r="I320" s="7" t="str">
        <f>VLOOKUP(VolumeByClient[[#This Row],[Date]],Quarter[],3)</f>
        <v>Q1 2020</v>
      </c>
    </row>
    <row r="321" spans="1:9">
      <c r="A321" s="4" t="s">
        <v>51</v>
      </c>
      <c r="B321" s="4">
        <v>43951</v>
      </c>
      <c r="C321" s="6">
        <v>2978</v>
      </c>
      <c r="D321" s="3">
        <f>LEN(VolumeByClient[[#This Row],[CLID]])</f>
        <v>7</v>
      </c>
      <c r="E321" s="3" t="str">
        <f>XLOOKUP(VolumeByClient[[#This Row],[CLID]],GeoByClient[MID],GeoByClient[GEOID])</f>
        <v>GEO1001</v>
      </c>
      <c r="F321" s="9" t="str">
        <f>INDEX(GeoByClient[GEOID],MATCH([CLID],GeoByClient[RIGHT],0))</f>
        <v>GEO1001</v>
      </c>
      <c r="G321" s="3" t="str">
        <f>XLOOKUP(VolumeByClient[[#This Row],[Xlookup Region ID]],GEONames[GEOID],GEONames[GEO Name])</f>
        <v>NAM</v>
      </c>
      <c r="H321" s="7" t="str">
        <f>"Q"&amp;ROUNDUP(MONTH(VolumeByClient[[#This Row],[Date]])/3,0)&amp;" "&amp;YEAR(VolumeByClient[[#This Row],[Date]])</f>
        <v>Q2 2020</v>
      </c>
      <c r="I321" s="7" t="str">
        <f>VLOOKUP(VolumeByClient[[#This Row],[Date]],Quarter[],3)</f>
        <v>Q2 2020</v>
      </c>
    </row>
    <row r="322" spans="1:9">
      <c r="A322" s="4" t="s">
        <v>51</v>
      </c>
      <c r="B322" s="4">
        <v>43982</v>
      </c>
      <c r="C322" s="6">
        <v>3544</v>
      </c>
      <c r="D322" s="3">
        <f>LEN(VolumeByClient[[#This Row],[CLID]])</f>
        <v>7</v>
      </c>
      <c r="E322" s="3" t="str">
        <f>XLOOKUP(VolumeByClient[[#This Row],[CLID]],GeoByClient[MID],GeoByClient[GEOID])</f>
        <v>GEO1001</v>
      </c>
      <c r="F322" s="9" t="str">
        <f>INDEX(GeoByClient[GEOID],MATCH([CLID],GeoByClient[RIGHT],0))</f>
        <v>GEO1001</v>
      </c>
      <c r="G322" s="3" t="str">
        <f>XLOOKUP(VolumeByClient[[#This Row],[Xlookup Region ID]],GEONames[GEOID],GEONames[GEO Name])</f>
        <v>NAM</v>
      </c>
      <c r="H322" s="7" t="str">
        <f>"Q"&amp;ROUNDUP(MONTH(VolumeByClient[[#This Row],[Date]])/3,0)&amp;" "&amp;YEAR(VolumeByClient[[#This Row],[Date]])</f>
        <v>Q2 2020</v>
      </c>
      <c r="I322" s="7" t="str">
        <f>VLOOKUP(VolumeByClient[[#This Row],[Date]],Quarter[],3)</f>
        <v>Q2 2020</v>
      </c>
    </row>
    <row r="323" spans="1:9">
      <c r="A323" s="4" t="s">
        <v>51</v>
      </c>
      <c r="B323" s="4">
        <v>44012</v>
      </c>
      <c r="C323" s="6">
        <v>1845</v>
      </c>
      <c r="D323" s="3">
        <f>LEN(VolumeByClient[[#This Row],[CLID]])</f>
        <v>7</v>
      </c>
      <c r="E323" s="3" t="str">
        <f>XLOOKUP(VolumeByClient[[#This Row],[CLID]],GeoByClient[MID],GeoByClient[GEOID])</f>
        <v>GEO1001</v>
      </c>
      <c r="F323" s="9" t="str">
        <f>INDEX(GeoByClient[GEOID],MATCH([CLID],GeoByClient[RIGHT],0))</f>
        <v>GEO1001</v>
      </c>
      <c r="G323" s="3" t="str">
        <f>XLOOKUP(VolumeByClient[[#This Row],[Xlookup Region ID]],GEONames[GEOID],GEONames[GEO Name])</f>
        <v>NAM</v>
      </c>
      <c r="H323" s="7" t="str">
        <f>"Q"&amp;ROUNDUP(MONTH(VolumeByClient[[#This Row],[Date]])/3,0)&amp;" "&amp;YEAR(VolumeByClient[[#This Row],[Date]])</f>
        <v>Q2 2020</v>
      </c>
      <c r="I323" s="7" t="str">
        <f>VLOOKUP(VolumeByClient[[#This Row],[Date]],Quarter[],3)</f>
        <v>Q2 2020</v>
      </c>
    </row>
    <row r="324" spans="1:9">
      <c r="A324" s="4" t="s">
        <v>51</v>
      </c>
      <c r="B324" s="4">
        <v>44043</v>
      </c>
      <c r="C324" s="6">
        <v>2414</v>
      </c>
      <c r="D324" s="3">
        <f>LEN(VolumeByClient[[#This Row],[CLID]])</f>
        <v>7</v>
      </c>
      <c r="E324" s="3" t="str">
        <f>XLOOKUP(VolumeByClient[[#This Row],[CLID]],GeoByClient[MID],GeoByClient[GEOID])</f>
        <v>GEO1001</v>
      </c>
      <c r="F324" s="9" t="str">
        <f>INDEX(GeoByClient[GEOID],MATCH([CLID],GeoByClient[RIGHT],0))</f>
        <v>GEO1001</v>
      </c>
      <c r="G324" s="3" t="str">
        <f>XLOOKUP(VolumeByClient[[#This Row],[Xlookup Region ID]],GEONames[GEOID],GEONames[GEO Name])</f>
        <v>NAM</v>
      </c>
      <c r="H324" s="7" t="str">
        <f>"Q"&amp;ROUNDUP(MONTH(VolumeByClient[[#This Row],[Date]])/3,0)&amp;" "&amp;YEAR(VolumeByClient[[#This Row],[Date]])</f>
        <v>Q3 2020</v>
      </c>
      <c r="I324" s="7" t="str">
        <f>VLOOKUP(VolumeByClient[[#This Row],[Date]],Quarter[],3)</f>
        <v>Q3 2020</v>
      </c>
    </row>
    <row r="325" spans="1:9">
      <c r="A325" s="4" t="s">
        <v>51</v>
      </c>
      <c r="B325" s="4">
        <v>44074</v>
      </c>
      <c r="C325" s="6">
        <v>1281</v>
      </c>
      <c r="D325" s="3">
        <f>LEN(VolumeByClient[[#This Row],[CLID]])</f>
        <v>7</v>
      </c>
      <c r="E325" s="3" t="str">
        <f>XLOOKUP(VolumeByClient[[#This Row],[CLID]],GeoByClient[MID],GeoByClient[GEOID])</f>
        <v>GEO1001</v>
      </c>
      <c r="F325" s="9" t="str">
        <f>INDEX(GeoByClient[GEOID],MATCH([CLID],GeoByClient[RIGHT],0))</f>
        <v>GEO1001</v>
      </c>
      <c r="G325" s="3" t="str">
        <f>XLOOKUP(VolumeByClient[[#This Row],[Xlookup Region ID]],GEONames[GEOID],GEONames[GEO Name])</f>
        <v>NAM</v>
      </c>
      <c r="H325" s="7" t="str">
        <f>"Q"&amp;ROUNDUP(MONTH(VolumeByClient[[#This Row],[Date]])/3,0)&amp;" "&amp;YEAR(VolumeByClient[[#This Row],[Date]])</f>
        <v>Q3 2020</v>
      </c>
      <c r="I325" s="7" t="str">
        <f>VLOOKUP(VolumeByClient[[#This Row],[Date]],Quarter[],3)</f>
        <v>Q3 2020</v>
      </c>
    </row>
    <row r="326" spans="1:9">
      <c r="A326" s="4" t="s">
        <v>51</v>
      </c>
      <c r="B326" s="4">
        <v>44104</v>
      </c>
      <c r="C326" s="6">
        <v>2131</v>
      </c>
      <c r="D326" s="3">
        <f>LEN(VolumeByClient[[#This Row],[CLID]])</f>
        <v>7</v>
      </c>
      <c r="E326" s="3" t="str">
        <f>XLOOKUP(VolumeByClient[[#This Row],[CLID]],GeoByClient[MID],GeoByClient[GEOID])</f>
        <v>GEO1001</v>
      </c>
      <c r="F326" s="9" t="str">
        <f>INDEX(GeoByClient[GEOID],MATCH([CLID],GeoByClient[RIGHT],0))</f>
        <v>GEO1001</v>
      </c>
      <c r="G326" s="3" t="str">
        <f>XLOOKUP(VolumeByClient[[#This Row],[Xlookup Region ID]],GEONames[GEOID],GEONames[GEO Name])</f>
        <v>NAM</v>
      </c>
      <c r="H326" s="7" t="str">
        <f>"Q"&amp;ROUNDUP(MONTH(VolumeByClient[[#This Row],[Date]])/3,0)&amp;" "&amp;YEAR(VolumeByClient[[#This Row],[Date]])</f>
        <v>Q3 2020</v>
      </c>
      <c r="I326" s="7" t="str">
        <f>VLOOKUP(VolumeByClient[[#This Row],[Date]],Quarter[],3)</f>
        <v>Q3 2020</v>
      </c>
    </row>
    <row r="327" spans="1:9">
      <c r="A327" s="4" t="s">
        <v>51</v>
      </c>
      <c r="B327" s="4">
        <v>44135</v>
      </c>
      <c r="C327" s="6">
        <v>1560</v>
      </c>
      <c r="D327" s="3">
        <f>LEN(VolumeByClient[[#This Row],[CLID]])</f>
        <v>7</v>
      </c>
      <c r="E327" s="3" t="str">
        <f>XLOOKUP(VolumeByClient[[#This Row],[CLID]],GeoByClient[MID],GeoByClient[GEOID])</f>
        <v>GEO1001</v>
      </c>
      <c r="F327" s="9" t="str">
        <f>INDEX(GeoByClient[GEOID],MATCH([CLID],GeoByClient[RIGHT],0))</f>
        <v>GEO1001</v>
      </c>
      <c r="G327" s="3" t="str">
        <f>XLOOKUP(VolumeByClient[[#This Row],[Xlookup Region ID]],GEONames[GEOID],GEONames[GEO Name])</f>
        <v>NAM</v>
      </c>
      <c r="H327" s="7" t="str">
        <f>"Q"&amp;ROUNDUP(MONTH(VolumeByClient[[#This Row],[Date]])/3,0)&amp;" "&amp;YEAR(VolumeByClient[[#This Row],[Date]])</f>
        <v>Q4 2020</v>
      </c>
      <c r="I327" s="7" t="str">
        <f>VLOOKUP(VolumeByClient[[#This Row],[Date]],Quarter[],3)</f>
        <v>Q4 2020</v>
      </c>
    </row>
    <row r="328" spans="1:9">
      <c r="A328" s="4" t="s">
        <v>51</v>
      </c>
      <c r="B328" s="4">
        <v>44165</v>
      </c>
      <c r="C328" s="6">
        <v>2691</v>
      </c>
      <c r="D328" s="3">
        <f>LEN(VolumeByClient[[#This Row],[CLID]])</f>
        <v>7</v>
      </c>
      <c r="E328" s="3" t="str">
        <f>XLOOKUP(VolumeByClient[[#This Row],[CLID]],GeoByClient[MID],GeoByClient[GEOID])</f>
        <v>GEO1001</v>
      </c>
      <c r="F328" s="9" t="str">
        <f>INDEX(GeoByClient[GEOID],MATCH([CLID],GeoByClient[RIGHT],0))</f>
        <v>GEO1001</v>
      </c>
      <c r="G328" s="3" t="str">
        <f>XLOOKUP(VolumeByClient[[#This Row],[Xlookup Region ID]],GEONames[GEOID],GEONames[GEO Name])</f>
        <v>NAM</v>
      </c>
      <c r="H328" s="7" t="str">
        <f>"Q"&amp;ROUNDUP(MONTH(VolumeByClient[[#This Row],[Date]])/3,0)&amp;" "&amp;YEAR(VolumeByClient[[#This Row],[Date]])</f>
        <v>Q4 2020</v>
      </c>
      <c r="I328" s="7" t="str">
        <f>VLOOKUP(VolumeByClient[[#This Row],[Date]],Quarter[],3)</f>
        <v>Q4 2020</v>
      </c>
    </row>
    <row r="329" spans="1:9">
      <c r="A329" s="4" t="s">
        <v>51</v>
      </c>
      <c r="B329" s="4">
        <v>44196</v>
      </c>
      <c r="C329" s="6">
        <v>1843</v>
      </c>
      <c r="D329" s="3">
        <f>LEN(VolumeByClient[[#This Row],[CLID]])</f>
        <v>7</v>
      </c>
      <c r="E329" s="3" t="str">
        <f>XLOOKUP(VolumeByClient[[#This Row],[CLID]],GeoByClient[MID],GeoByClient[GEOID])</f>
        <v>GEO1001</v>
      </c>
      <c r="F329" s="9" t="str">
        <f>INDEX(GeoByClient[GEOID],MATCH([CLID],GeoByClient[RIGHT],0))</f>
        <v>GEO1001</v>
      </c>
      <c r="G329" s="3" t="str">
        <f>XLOOKUP(VolumeByClient[[#This Row],[Xlookup Region ID]],GEONames[GEOID],GEONames[GEO Name])</f>
        <v>NAM</v>
      </c>
      <c r="H329" s="7" t="str">
        <f>"Q"&amp;ROUNDUP(MONTH(VolumeByClient[[#This Row],[Date]])/3,0)&amp;" "&amp;YEAR(VolumeByClient[[#This Row],[Date]])</f>
        <v>Q4 2020</v>
      </c>
      <c r="I329" s="7" t="str">
        <f>VLOOKUP(VolumeByClient[[#This Row],[Date]],Quarter[],3)</f>
        <v>Q4 2020</v>
      </c>
    </row>
    <row r="330" spans="1:9">
      <c r="A330" s="4" t="s">
        <v>51</v>
      </c>
      <c r="B330" s="4">
        <v>44377</v>
      </c>
      <c r="C330" s="6">
        <v>1864</v>
      </c>
      <c r="D330" s="3">
        <f>LEN(VolumeByClient[[#This Row],[CLID]])</f>
        <v>7</v>
      </c>
      <c r="E330" s="3" t="str">
        <f>XLOOKUP(VolumeByClient[[#This Row],[CLID]],GeoByClient[MID],GeoByClient[GEOID])</f>
        <v>GEO1001</v>
      </c>
      <c r="F330" s="9" t="str">
        <f>INDEX(GeoByClient[GEOID],MATCH([CLID],GeoByClient[RIGHT],0))</f>
        <v>GEO1001</v>
      </c>
      <c r="G330" s="3" t="str">
        <f>XLOOKUP(VolumeByClient[[#This Row],[Xlookup Region ID]],GEONames[GEOID],GEONames[GEO Name])</f>
        <v>NAM</v>
      </c>
      <c r="H330" s="7" t="str">
        <f>"Q"&amp;ROUNDUP(MONTH(VolumeByClient[[#This Row],[Date]])/3,0)&amp;" "&amp;YEAR(VolumeByClient[[#This Row],[Date]])</f>
        <v>Q2 2021</v>
      </c>
      <c r="I330" s="7" t="str">
        <f>VLOOKUP(VolumeByClient[[#This Row],[Date]],Quarter[],3)</f>
        <v>Q2 2021</v>
      </c>
    </row>
    <row r="331" spans="1:9">
      <c r="A331" s="4" t="s">
        <v>51</v>
      </c>
      <c r="B331" s="4">
        <v>44347</v>
      </c>
      <c r="C331" s="6">
        <v>3527</v>
      </c>
      <c r="D331" s="3">
        <f>LEN(VolumeByClient[[#This Row],[CLID]])</f>
        <v>7</v>
      </c>
      <c r="E331" s="3" t="str">
        <f>XLOOKUP(VolumeByClient[[#This Row],[CLID]],GeoByClient[MID],GeoByClient[GEOID])</f>
        <v>GEO1001</v>
      </c>
      <c r="F331" s="9" t="str">
        <f>INDEX(GeoByClient[GEOID],MATCH([CLID],GeoByClient[RIGHT],0))</f>
        <v>GEO1001</v>
      </c>
      <c r="G331" s="3" t="str">
        <f>XLOOKUP(VolumeByClient[[#This Row],[Xlookup Region ID]],GEONames[GEOID],GEONames[GEO Name])</f>
        <v>NAM</v>
      </c>
      <c r="H331" s="7" t="str">
        <f>"Q"&amp;ROUNDUP(MONTH(VolumeByClient[[#This Row],[Date]])/3,0)&amp;" "&amp;YEAR(VolumeByClient[[#This Row],[Date]])</f>
        <v>Q2 2021</v>
      </c>
      <c r="I331" s="7" t="str">
        <f>VLOOKUP(VolumeByClient[[#This Row],[Date]],Quarter[],3)</f>
        <v>Q2 2021</v>
      </c>
    </row>
    <row r="332" spans="1:9">
      <c r="A332" s="4" t="s">
        <v>51</v>
      </c>
      <c r="B332" s="4">
        <v>44316</v>
      </c>
      <c r="C332" s="6">
        <v>3010</v>
      </c>
      <c r="D332" s="3">
        <f>LEN(VolumeByClient[[#This Row],[CLID]])</f>
        <v>7</v>
      </c>
      <c r="E332" s="3" t="str">
        <f>XLOOKUP(VolumeByClient[[#This Row],[CLID]],GeoByClient[MID],GeoByClient[GEOID])</f>
        <v>GEO1001</v>
      </c>
      <c r="F332" s="9" t="str">
        <f>INDEX(GeoByClient[GEOID],MATCH([CLID],GeoByClient[RIGHT],0))</f>
        <v>GEO1001</v>
      </c>
      <c r="G332" s="3" t="str">
        <f>XLOOKUP(VolumeByClient[[#This Row],[Xlookup Region ID]],GEONames[GEOID],GEONames[GEO Name])</f>
        <v>NAM</v>
      </c>
      <c r="H332" s="7" t="str">
        <f>"Q"&amp;ROUNDUP(MONTH(VolumeByClient[[#This Row],[Date]])/3,0)&amp;" "&amp;YEAR(VolumeByClient[[#This Row],[Date]])</f>
        <v>Q2 2021</v>
      </c>
      <c r="I332" s="7" t="str">
        <f>VLOOKUP(VolumeByClient[[#This Row],[Date]],Quarter[],3)</f>
        <v>Q2 2021</v>
      </c>
    </row>
    <row r="333" spans="1:9">
      <c r="A333" s="4" t="s">
        <v>51</v>
      </c>
      <c r="B333" s="4">
        <v>44286</v>
      </c>
      <c r="C333" s="6">
        <v>3387</v>
      </c>
      <c r="D333" s="3">
        <f>LEN(VolumeByClient[[#This Row],[CLID]])</f>
        <v>7</v>
      </c>
      <c r="E333" s="3" t="str">
        <f>XLOOKUP(VolumeByClient[[#This Row],[CLID]],GeoByClient[MID],GeoByClient[GEOID])</f>
        <v>GEO1001</v>
      </c>
      <c r="F333" s="9" t="str">
        <f>INDEX(GeoByClient[GEOID],MATCH([CLID],GeoByClient[RIGHT],0))</f>
        <v>GEO1001</v>
      </c>
      <c r="G333" s="3" t="str">
        <f>XLOOKUP(VolumeByClient[[#This Row],[Xlookup Region ID]],GEONames[GEOID],GEONames[GEO Name])</f>
        <v>NAM</v>
      </c>
      <c r="H333" s="7" t="str">
        <f>"Q"&amp;ROUNDUP(MONTH(VolumeByClient[[#This Row],[Date]])/3,0)&amp;" "&amp;YEAR(VolumeByClient[[#This Row],[Date]])</f>
        <v>Q1 2021</v>
      </c>
      <c r="I333" s="7" t="str">
        <f>VLOOKUP(VolumeByClient[[#This Row],[Date]],Quarter[],3)</f>
        <v>Q1 2021</v>
      </c>
    </row>
    <row r="334" spans="1:9">
      <c r="A334" s="4" t="s">
        <v>51</v>
      </c>
      <c r="B334" s="4">
        <v>44255</v>
      </c>
      <c r="C334" s="6">
        <v>2190</v>
      </c>
      <c r="D334" s="3">
        <f>LEN(VolumeByClient[[#This Row],[CLID]])</f>
        <v>7</v>
      </c>
      <c r="E334" s="3" t="str">
        <f>XLOOKUP(VolumeByClient[[#This Row],[CLID]],GeoByClient[MID],GeoByClient[GEOID])</f>
        <v>GEO1001</v>
      </c>
      <c r="F334" s="9" t="str">
        <f>INDEX(GeoByClient[GEOID],MATCH([CLID],GeoByClient[RIGHT],0))</f>
        <v>GEO1001</v>
      </c>
      <c r="G334" s="3" t="str">
        <f>XLOOKUP(VolumeByClient[[#This Row],[Xlookup Region ID]],GEONames[GEOID],GEONames[GEO Name])</f>
        <v>NAM</v>
      </c>
      <c r="H334" s="7" t="str">
        <f>"Q"&amp;ROUNDUP(MONTH(VolumeByClient[[#This Row],[Date]])/3,0)&amp;" "&amp;YEAR(VolumeByClient[[#This Row],[Date]])</f>
        <v>Q1 2021</v>
      </c>
      <c r="I334" s="7" t="str">
        <f>VLOOKUP(VolumeByClient[[#This Row],[Date]],Quarter[],3)</f>
        <v>Q1 2021</v>
      </c>
    </row>
    <row r="335" spans="1:9">
      <c r="A335" s="4" t="s">
        <v>51</v>
      </c>
      <c r="B335" s="4">
        <v>44227</v>
      </c>
      <c r="C335" s="6">
        <v>2719</v>
      </c>
      <c r="D335" s="3">
        <f>LEN(VolumeByClient[[#This Row],[CLID]])</f>
        <v>7</v>
      </c>
      <c r="E335" s="3" t="str">
        <f>XLOOKUP(VolumeByClient[[#This Row],[CLID]],GeoByClient[MID],GeoByClient[GEOID])</f>
        <v>GEO1001</v>
      </c>
      <c r="F335" s="9" t="str">
        <f>INDEX(GeoByClient[GEOID],MATCH([CLID],GeoByClient[RIGHT],0))</f>
        <v>GEO1001</v>
      </c>
      <c r="G335" s="3" t="str">
        <f>XLOOKUP(VolumeByClient[[#This Row],[Xlookup Region ID]],GEONames[GEOID],GEONames[GEO Name])</f>
        <v>NAM</v>
      </c>
      <c r="H335" s="7" t="str">
        <f>"Q"&amp;ROUNDUP(MONTH(VolumeByClient[[#This Row],[Date]])/3,0)&amp;" "&amp;YEAR(VolumeByClient[[#This Row],[Date]])</f>
        <v>Q1 2021</v>
      </c>
      <c r="I335" s="7" t="str">
        <f>VLOOKUP(VolumeByClient[[#This Row],[Date]],Quarter[],3)</f>
        <v>Q1 2021</v>
      </c>
    </row>
    <row r="336" spans="1:9">
      <c r="A336" s="4" t="s">
        <v>16</v>
      </c>
      <c r="B336" s="4">
        <v>43861</v>
      </c>
      <c r="C336" s="6">
        <v>484</v>
      </c>
      <c r="D336" s="3">
        <f>LEN(VolumeByClient[[#This Row],[CLID]])</f>
        <v>7</v>
      </c>
      <c r="E336" s="3" t="str">
        <f>XLOOKUP(VolumeByClient[[#This Row],[CLID]],GeoByClient[MID],GeoByClient[GEOID])</f>
        <v>GEO1004</v>
      </c>
      <c r="F336" s="9" t="str">
        <f>INDEX(GeoByClient[GEOID],MATCH([CLID],GeoByClient[RIGHT],0))</f>
        <v>GEO1004</v>
      </c>
      <c r="G336" s="3" t="str">
        <f>XLOOKUP(VolumeByClient[[#This Row],[Xlookup Region ID]],GEONames[GEOID],GEONames[GEO Name])</f>
        <v>LATAM</v>
      </c>
      <c r="H336" s="7" t="str">
        <f>"Q"&amp;ROUNDUP(MONTH(VolumeByClient[[#This Row],[Date]])/3,0)&amp;" "&amp;YEAR(VolumeByClient[[#This Row],[Date]])</f>
        <v>Q1 2020</v>
      </c>
      <c r="I336" s="7" t="str">
        <f>VLOOKUP(VolumeByClient[[#This Row],[Date]],Quarter[],3)</f>
        <v>Q1 2020</v>
      </c>
    </row>
    <row r="337" spans="1:9">
      <c r="A337" s="4" t="s">
        <v>16</v>
      </c>
      <c r="B337" s="4">
        <v>43890</v>
      </c>
      <c r="C337" s="6">
        <v>546</v>
      </c>
      <c r="D337" s="3">
        <f>LEN(VolumeByClient[[#This Row],[CLID]])</f>
        <v>7</v>
      </c>
      <c r="E337" s="3" t="str">
        <f>XLOOKUP(VolumeByClient[[#This Row],[CLID]],GeoByClient[MID],GeoByClient[GEOID])</f>
        <v>GEO1004</v>
      </c>
      <c r="F337" s="9" t="str">
        <f>INDEX(GeoByClient[GEOID],MATCH([CLID],GeoByClient[RIGHT],0))</f>
        <v>GEO1004</v>
      </c>
      <c r="G337" s="3" t="str">
        <f>XLOOKUP(VolumeByClient[[#This Row],[Xlookup Region ID]],GEONames[GEOID],GEONames[GEO Name])</f>
        <v>LATAM</v>
      </c>
      <c r="H337" s="7" t="str">
        <f>"Q"&amp;ROUNDUP(MONTH(VolumeByClient[[#This Row],[Date]])/3,0)&amp;" "&amp;YEAR(VolumeByClient[[#This Row],[Date]])</f>
        <v>Q1 2020</v>
      </c>
      <c r="I337" s="7" t="str">
        <f>VLOOKUP(VolumeByClient[[#This Row],[Date]],Quarter[],3)</f>
        <v>Q1 2020</v>
      </c>
    </row>
    <row r="338" spans="1:9">
      <c r="A338" s="4" t="s">
        <v>16</v>
      </c>
      <c r="B338" s="4">
        <v>43921</v>
      </c>
      <c r="C338" s="6">
        <v>609</v>
      </c>
      <c r="D338" s="3">
        <f>LEN(VolumeByClient[[#This Row],[CLID]])</f>
        <v>7</v>
      </c>
      <c r="E338" s="3" t="str">
        <f>XLOOKUP(VolumeByClient[[#This Row],[CLID]],GeoByClient[MID],GeoByClient[GEOID])</f>
        <v>GEO1004</v>
      </c>
      <c r="F338" s="9" t="str">
        <f>INDEX(GeoByClient[GEOID],MATCH([CLID],GeoByClient[RIGHT],0))</f>
        <v>GEO1004</v>
      </c>
      <c r="G338" s="3" t="str">
        <f>XLOOKUP(VolumeByClient[[#This Row],[Xlookup Region ID]],GEONames[GEOID],GEONames[GEO Name])</f>
        <v>LATAM</v>
      </c>
      <c r="H338" s="7" t="str">
        <f>"Q"&amp;ROUNDUP(MONTH(VolumeByClient[[#This Row],[Date]])/3,0)&amp;" "&amp;YEAR(VolumeByClient[[#This Row],[Date]])</f>
        <v>Q1 2020</v>
      </c>
      <c r="I338" s="7" t="str">
        <f>VLOOKUP(VolumeByClient[[#This Row],[Date]],Quarter[],3)</f>
        <v>Q1 2020</v>
      </c>
    </row>
    <row r="339" spans="1:9">
      <c r="A339" s="4" t="s">
        <v>16</v>
      </c>
      <c r="B339" s="4">
        <v>43951</v>
      </c>
      <c r="C339" s="6">
        <v>727</v>
      </c>
      <c r="D339" s="3">
        <f>LEN(VolumeByClient[[#This Row],[CLID]])</f>
        <v>7</v>
      </c>
      <c r="E339" s="3" t="str">
        <f>XLOOKUP(VolumeByClient[[#This Row],[CLID]],GeoByClient[MID],GeoByClient[GEOID])</f>
        <v>GEO1004</v>
      </c>
      <c r="F339" s="9" t="str">
        <f>INDEX(GeoByClient[GEOID],MATCH([CLID],GeoByClient[RIGHT],0))</f>
        <v>GEO1004</v>
      </c>
      <c r="G339" s="3" t="str">
        <f>XLOOKUP(VolumeByClient[[#This Row],[Xlookup Region ID]],GEONames[GEOID],GEONames[GEO Name])</f>
        <v>LATAM</v>
      </c>
      <c r="H339" s="7" t="str">
        <f>"Q"&amp;ROUNDUP(MONTH(VolumeByClient[[#This Row],[Date]])/3,0)&amp;" "&amp;YEAR(VolumeByClient[[#This Row],[Date]])</f>
        <v>Q2 2020</v>
      </c>
      <c r="I339" s="7" t="str">
        <f>VLOOKUP(VolumeByClient[[#This Row],[Date]],Quarter[],3)</f>
        <v>Q2 2020</v>
      </c>
    </row>
    <row r="340" spans="1:9">
      <c r="A340" s="4" t="s">
        <v>16</v>
      </c>
      <c r="B340" s="4">
        <v>43982</v>
      </c>
      <c r="C340" s="6">
        <v>663</v>
      </c>
      <c r="D340" s="3">
        <f>LEN(VolumeByClient[[#This Row],[CLID]])</f>
        <v>7</v>
      </c>
      <c r="E340" s="3" t="str">
        <f>XLOOKUP(VolumeByClient[[#This Row],[CLID]],GeoByClient[MID],GeoByClient[GEOID])</f>
        <v>GEO1004</v>
      </c>
      <c r="F340" s="9" t="str">
        <f>INDEX(GeoByClient[GEOID],MATCH([CLID],GeoByClient[RIGHT],0))</f>
        <v>GEO1004</v>
      </c>
      <c r="G340" s="3" t="str">
        <f>XLOOKUP(VolumeByClient[[#This Row],[Xlookup Region ID]],GEONames[GEOID],GEONames[GEO Name])</f>
        <v>LATAM</v>
      </c>
      <c r="H340" s="7" t="str">
        <f>"Q"&amp;ROUNDUP(MONTH(VolumeByClient[[#This Row],[Date]])/3,0)&amp;" "&amp;YEAR(VolumeByClient[[#This Row],[Date]])</f>
        <v>Q2 2020</v>
      </c>
      <c r="I340" s="7" t="str">
        <f>VLOOKUP(VolumeByClient[[#This Row],[Date]],Quarter[],3)</f>
        <v>Q2 2020</v>
      </c>
    </row>
    <row r="341" spans="1:9">
      <c r="A341" s="4" t="s">
        <v>16</v>
      </c>
      <c r="B341" s="4">
        <v>44012</v>
      </c>
      <c r="C341" s="6">
        <v>489</v>
      </c>
      <c r="D341" s="3">
        <f>LEN(VolumeByClient[[#This Row],[CLID]])</f>
        <v>7</v>
      </c>
      <c r="E341" s="3" t="str">
        <f>XLOOKUP(VolumeByClient[[#This Row],[CLID]],GeoByClient[MID],GeoByClient[GEOID])</f>
        <v>GEO1004</v>
      </c>
      <c r="F341" s="9" t="str">
        <f>INDEX(GeoByClient[GEOID],MATCH([CLID],GeoByClient[RIGHT],0))</f>
        <v>GEO1004</v>
      </c>
      <c r="G341" s="3" t="str">
        <f>XLOOKUP(VolumeByClient[[#This Row],[Xlookup Region ID]],GEONames[GEOID],GEONames[GEO Name])</f>
        <v>LATAM</v>
      </c>
      <c r="H341" s="7" t="str">
        <f>"Q"&amp;ROUNDUP(MONTH(VolumeByClient[[#This Row],[Date]])/3,0)&amp;" "&amp;YEAR(VolumeByClient[[#This Row],[Date]])</f>
        <v>Q2 2020</v>
      </c>
      <c r="I341" s="7" t="str">
        <f>VLOOKUP(VolumeByClient[[#This Row],[Date]],Quarter[],3)</f>
        <v>Q2 2020</v>
      </c>
    </row>
    <row r="342" spans="1:9">
      <c r="A342" s="4" t="s">
        <v>16</v>
      </c>
      <c r="B342" s="4">
        <v>44043</v>
      </c>
      <c r="C342" s="6">
        <v>422</v>
      </c>
      <c r="D342" s="3">
        <f>LEN(VolumeByClient[[#This Row],[CLID]])</f>
        <v>7</v>
      </c>
      <c r="E342" s="3" t="str">
        <f>XLOOKUP(VolumeByClient[[#This Row],[CLID]],GeoByClient[MID],GeoByClient[GEOID])</f>
        <v>GEO1004</v>
      </c>
      <c r="F342" s="9" t="str">
        <f>INDEX(GeoByClient[GEOID],MATCH([CLID],GeoByClient[RIGHT],0))</f>
        <v>GEO1004</v>
      </c>
      <c r="G342" s="3" t="str">
        <f>XLOOKUP(VolumeByClient[[#This Row],[Xlookup Region ID]],GEONames[GEOID],GEONames[GEO Name])</f>
        <v>LATAM</v>
      </c>
      <c r="H342" s="7" t="str">
        <f>"Q"&amp;ROUNDUP(MONTH(VolumeByClient[[#This Row],[Date]])/3,0)&amp;" "&amp;YEAR(VolumeByClient[[#This Row],[Date]])</f>
        <v>Q3 2020</v>
      </c>
      <c r="I342" s="7" t="str">
        <f>VLOOKUP(VolumeByClient[[#This Row],[Date]],Quarter[],3)</f>
        <v>Q3 2020</v>
      </c>
    </row>
    <row r="343" spans="1:9">
      <c r="A343" s="4" t="s">
        <v>16</v>
      </c>
      <c r="B343" s="4">
        <v>44074</v>
      </c>
      <c r="C343" s="6">
        <v>366</v>
      </c>
      <c r="D343" s="3">
        <f>LEN(VolumeByClient[[#This Row],[CLID]])</f>
        <v>7</v>
      </c>
      <c r="E343" s="3" t="str">
        <f>XLOOKUP(VolumeByClient[[#This Row],[CLID]],GeoByClient[MID],GeoByClient[GEOID])</f>
        <v>GEO1004</v>
      </c>
      <c r="F343" s="9" t="str">
        <f>INDEX(GeoByClient[GEOID],MATCH([CLID],GeoByClient[RIGHT],0))</f>
        <v>GEO1004</v>
      </c>
      <c r="G343" s="3" t="str">
        <f>XLOOKUP(VolumeByClient[[#This Row],[Xlookup Region ID]],GEONames[GEOID],GEONames[GEO Name])</f>
        <v>LATAM</v>
      </c>
      <c r="H343" s="7" t="str">
        <f>"Q"&amp;ROUNDUP(MONTH(VolumeByClient[[#This Row],[Date]])/3,0)&amp;" "&amp;YEAR(VolumeByClient[[#This Row],[Date]])</f>
        <v>Q3 2020</v>
      </c>
      <c r="I343" s="7" t="str">
        <f>VLOOKUP(VolumeByClient[[#This Row],[Date]],Quarter[],3)</f>
        <v>Q3 2020</v>
      </c>
    </row>
    <row r="344" spans="1:9">
      <c r="A344" s="4" t="s">
        <v>16</v>
      </c>
      <c r="B344" s="4">
        <v>44104</v>
      </c>
      <c r="C344" s="6">
        <v>365</v>
      </c>
      <c r="D344" s="3">
        <f>LEN(VolumeByClient[[#This Row],[CLID]])</f>
        <v>7</v>
      </c>
      <c r="E344" s="3" t="str">
        <f>XLOOKUP(VolumeByClient[[#This Row],[CLID]],GeoByClient[MID],GeoByClient[GEOID])</f>
        <v>GEO1004</v>
      </c>
      <c r="F344" s="9" t="str">
        <f>INDEX(GeoByClient[GEOID],MATCH([CLID],GeoByClient[RIGHT],0))</f>
        <v>GEO1004</v>
      </c>
      <c r="G344" s="3" t="str">
        <f>XLOOKUP(VolumeByClient[[#This Row],[Xlookup Region ID]],GEONames[GEOID],GEONames[GEO Name])</f>
        <v>LATAM</v>
      </c>
      <c r="H344" s="7" t="str">
        <f>"Q"&amp;ROUNDUP(MONTH(VolumeByClient[[#This Row],[Date]])/3,0)&amp;" "&amp;YEAR(VolumeByClient[[#This Row],[Date]])</f>
        <v>Q3 2020</v>
      </c>
      <c r="I344" s="7" t="str">
        <f>VLOOKUP(VolumeByClient[[#This Row],[Date]],Quarter[],3)</f>
        <v>Q3 2020</v>
      </c>
    </row>
    <row r="345" spans="1:9">
      <c r="A345" s="4" t="s">
        <v>16</v>
      </c>
      <c r="B345" s="4">
        <v>44135</v>
      </c>
      <c r="C345" s="6">
        <v>428</v>
      </c>
      <c r="D345" s="3">
        <f>LEN(VolumeByClient[[#This Row],[CLID]])</f>
        <v>7</v>
      </c>
      <c r="E345" s="3" t="str">
        <f>XLOOKUP(VolumeByClient[[#This Row],[CLID]],GeoByClient[MID],GeoByClient[GEOID])</f>
        <v>GEO1004</v>
      </c>
      <c r="F345" s="9" t="str">
        <f>INDEX(GeoByClient[GEOID],MATCH([CLID],GeoByClient[RIGHT],0))</f>
        <v>GEO1004</v>
      </c>
      <c r="G345" s="3" t="str">
        <f>XLOOKUP(VolumeByClient[[#This Row],[Xlookup Region ID]],GEONames[GEOID],GEONames[GEO Name])</f>
        <v>LATAM</v>
      </c>
      <c r="H345" s="7" t="str">
        <f>"Q"&amp;ROUNDUP(MONTH(VolumeByClient[[#This Row],[Date]])/3,0)&amp;" "&amp;YEAR(VolumeByClient[[#This Row],[Date]])</f>
        <v>Q4 2020</v>
      </c>
      <c r="I345" s="7" t="str">
        <f>VLOOKUP(VolumeByClient[[#This Row],[Date]],Quarter[],3)</f>
        <v>Q4 2020</v>
      </c>
    </row>
    <row r="346" spans="1:9">
      <c r="A346" s="4" t="s">
        <v>16</v>
      </c>
      <c r="B346" s="4">
        <v>44165</v>
      </c>
      <c r="C346" s="6">
        <v>486</v>
      </c>
      <c r="D346" s="3">
        <f>LEN(VolumeByClient[[#This Row],[CLID]])</f>
        <v>7</v>
      </c>
      <c r="E346" s="3" t="str">
        <f>XLOOKUP(VolumeByClient[[#This Row],[CLID]],GeoByClient[MID],GeoByClient[GEOID])</f>
        <v>GEO1004</v>
      </c>
      <c r="F346" s="9" t="str">
        <f>INDEX(GeoByClient[GEOID],MATCH([CLID],GeoByClient[RIGHT],0))</f>
        <v>GEO1004</v>
      </c>
      <c r="G346" s="3" t="str">
        <f>XLOOKUP(VolumeByClient[[#This Row],[Xlookup Region ID]],GEONames[GEOID],GEONames[GEO Name])</f>
        <v>LATAM</v>
      </c>
      <c r="H346" s="7" t="str">
        <f>"Q"&amp;ROUNDUP(MONTH(VolumeByClient[[#This Row],[Date]])/3,0)&amp;" "&amp;YEAR(VolumeByClient[[#This Row],[Date]])</f>
        <v>Q4 2020</v>
      </c>
      <c r="I346" s="7" t="str">
        <f>VLOOKUP(VolumeByClient[[#This Row],[Date]],Quarter[],3)</f>
        <v>Q4 2020</v>
      </c>
    </row>
    <row r="347" spans="1:9">
      <c r="A347" s="4" t="s">
        <v>16</v>
      </c>
      <c r="B347" s="4">
        <v>44196</v>
      </c>
      <c r="C347" s="6">
        <v>488</v>
      </c>
      <c r="D347" s="3">
        <f>LEN(VolumeByClient[[#This Row],[CLID]])</f>
        <v>7</v>
      </c>
      <c r="E347" s="3" t="str">
        <f>XLOOKUP(VolumeByClient[[#This Row],[CLID]],GeoByClient[MID],GeoByClient[GEOID])</f>
        <v>GEO1004</v>
      </c>
      <c r="F347" s="9" t="str">
        <f>INDEX(GeoByClient[GEOID],MATCH([CLID],GeoByClient[RIGHT],0))</f>
        <v>GEO1004</v>
      </c>
      <c r="G347" s="3" t="str">
        <f>XLOOKUP(VolumeByClient[[#This Row],[Xlookup Region ID]],GEONames[GEOID],GEONames[GEO Name])</f>
        <v>LATAM</v>
      </c>
      <c r="H347" s="7" t="str">
        <f>"Q"&amp;ROUNDUP(MONTH(VolumeByClient[[#This Row],[Date]])/3,0)&amp;" "&amp;YEAR(VolumeByClient[[#This Row],[Date]])</f>
        <v>Q4 2020</v>
      </c>
      <c r="I347" s="7" t="str">
        <f>VLOOKUP(VolumeByClient[[#This Row],[Date]],Quarter[],3)</f>
        <v>Q4 2020</v>
      </c>
    </row>
    <row r="348" spans="1:9">
      <c r="A348" s="4" t="s">
        <v>16</v>
      </c>
      <c r="B348" s="4">
        <v>44227</v>
      </c>
      <c r="C348" s="6">
        <v>483</v>
      </c>
      <c r="D348" s="3">
        <f>LEN(VolumeByClient[[#This Row],[CLID]])</f>
        <v>7</v>
      </c>
      <c r="E348" s="3" t="str">
        <f>XLOOKUP(VolumeByClient[[#This Row],[CLID]],GeoByClient[MID],GeoByClient[GEOID])</f>
        <v>GEO1004</v>
      </c>
      <c r="F348" s="9" t="str">
        <f>INDEX(GeoByClient[GEOID],MATCH([CLID],GeoByClient[RIGHT],0))</f>
        <v>GEO1004</v>
      </c>
      <c r="G348" s="3" t="str">
        <f>XLOOKUP(VolumeByClient[[#This Row],[Xlookup Region ID]],GEONames[GEOID],GEONames[GEO Name])</f>
        <v>LATAM</v>
      </c>
      <c r="H348" s="7" t="str">
        <f>"Q"&amp;ROUNDUP(MONTH(VolumeByClient[[#This Row],[Date]])/3,0)&amp;" "&amp;YEAR(VolumeByClient[[#This Row],[Date]])</f>
        <v>Q1 2021</v>
      </c>
      <c r="I348" s="7" t="str">
        <f>VLOOKUP(VolumeByClient[[#This Row],[Date]],Quarter[],3)</f>
        <v>Q1 2021</v>
      </c>
    </row>
    <row r="349" spans="1:9">
      <c r="A349" s="4" t="s">
        <v>43</v>
      </c>
      <c r="B349" s="4">
        <v>43861</v>
      </c>
      <c r="C349" s="6">
        <v>13597</v>
      </c>
      <c r="D349" s="3">
        <f>LEN(VolumeByClient[[#This Row],[CLID]])</f>
        <v>7</v>
      </c>
      <c r="E349" s="3" t="str">
        <f>XLOOKUP(VolumeByClient[[#This Row],[CLID]],GeoByClient[MID],GeoByClient[GEOID])</f>
        <v>GEO1002</v>
      </c>
      <c r="F349" s="9" t="str">
        <f>INDEX(GeoByClient[GEOID],MATCH([CLID],GeoByClient[RIGHT],0))</f>
        <v>GEO1002</v>
      </c>
      <c r="G349" s="3" t="str">
        <f>XLOOKUP(VolumeByClient[[#This Row],[Xlookup Region ID]],GEONames[GEOID],GEONames[GEO Name])</f>
        <v>APAC</v>
      </c>
      <c r="H349" s="7" t="str">
        <f>"Q"&amp;ROUNDUP(MONTH(VolumeByClient[[#This Row],[Date]])/3,0)&amp;" "&amp;YEAR(VolumeByClient[[#This Row],[Date]])</f>
        <v>Q1 2020</v>
      </c>
      <c r="I349" s="7" t="str">
        <f>VLOOKUP(VolumeByClient[[#This Row],[Date]],Quarter[],3)</f>
        <v>Q1 2020</v>
      </c>
    </row>
    <row r="350" spans="1:9">
      <c r="A350" s="4" t="s">
        <v>43</v>
      </c>
      <c r="B350" s="4">
        <v>43890</v>
      </c>
      <c r="C350" s="6">
        <v>15298</v>
      </c>
      <c r="D350" s="3">
        <f>LEN(VolumeByClient[[#This Row],[CLID]])</f>
        <v>7</v>
      </c>
      <c r="E350" s="3" t="str">
        <f>XLOOKUP(VolumeByClient[[#This Row],[CLID]],GeoByClient[MID],GeoByClient[GEOID])</f>
        <v>GEO1002</v>
      </c>
      <c r="F350" s="9" t="str">
        <f>INDEX(GeoByClient[GEOID],MATCH([CLID],GeoByClient[RIGHT],0))</f>
        <v>GEO1002</v>
      </c>
      <c r="G350" s="3" t="str">
        <f>XLOOKUP(VolumeByClient[[#This Row],[Xlookup Region ID]],GEONames[GEOID],GEONames[GEO Name])</f>
        <v>APAC</v>
      </c>
      <c r="H350" s="7" t="str">
        <f>"Q"&amp;ROUNDUP(MONTH(VolumeByClient[[#This Row],[Date]])/3,0)&amp;" "&amp;YEAR(VolumeByClient[[#This Row],[Date]])</f>
        <v>Q1 2020</v>
      </c>
      <c r="I350" s="7" t="str">
        <f>VLOOKUP(VolumeByClient[[#This Row],[Date]],Quarter[],3)</f>
        <v>Q1 2020</v>
      </c>
    </row>
    <row r="351" spans="1:9">
      <c r="A351" s="4" t="s">
        <v>43</v>
      </c>
      <c r="B351" s="4">
        <v>43921</v>
      </c>
      <c r="C351" s="6">
        <v>16992</v>
      </c>
      <c r="D351" s="3">
        <f>LEN(VolumeByClient[[#This Row],[CLID]])</f>
        <v>7</v>
      </c>
      <c r="E351" s="3" t="str">
        <f>XLOOKUP(VolumeByClient[[#This Row],[CLID]],GeoByClient[MID],GeoByClient[GEOID])</f>
        <v>GEO1002</v>
      </c>
      <c r="F351" s="9" t="str">
        <f>INDEX(GeoByClient[GEOID],MATCH([CLID],GeoByClient[RIGHT],0))</f>
        <v>GEO1002</v>
      </c>
      <c r="G351" s="3" t="str">
        <f>XLOOKUP(VolumeByClient[[#This Row],[Xlookup Region ID]],GEONames[GEOID],GEONames[GEO Name])</f>
        <v>APAC</v>
      </c>
      <c r="H351" s="7" t="str">
        <f>"Q"&amp;ROUNDUP(MONTH(VolumeByClient[[#This Row],[Date]])/3,0)&amp;" "&amp;YEAR(VolumeByClient[[#This Row],[Date]])</f>
        <v>Q1 2020</v>
      </c>
      <c r="I351" s="7" t="str">
        <f>VLOOKUP(VolumeByClient[[#This Row],[Date]],Quarter[],3)</f>
        <v>Q1 2020</v>
      </c>
    </row>
    <row r="352" spans="1:9">
      <c r="A352" s="4" t="s">
        <v>43</v>
      </c>
      <c r="B352" s="4">
        <v>43951</v>
      </c>
      <c r="C352" s="6">
        <v>20394</v>
      </c>
      <c r="D352" s="3">
        <f>LEN(VolumeByClient[[#This Row],[CLID]])</f>
        <v>7</v>
      </c>
      <c r="E352" s="3" t="str">
        <f>XLOOKUP(VolumeByClient[[#This Row],[CLID]],GeoByClient[MID],GeoByClient[GEOID])</f>
        <v>GEO1002</v>
      </c>
      <c r="F352" s="9" t="str">
        <f>INDEX(GeoByClient[GEOID],MATCH([CLID],GeoByClient[RIGHT],0))</f>
        <v>GEO1002</v>
      </c>
      <c r="G352" s="3" t="str">
        <f>XLOOKUP(VolumeByClient[[#This Row],[Xlookup Region ID]],GEONames[GEOID],GEONames[GEO Name])</f>
        <v>APAC</v>
      </c>
      <c r="H352" s="7" t="str">
        <f>"Q"&amp;ROUNDUP(MONTH(VolumeByClient[[#This Row],[Date]])/3,0)&amp;" "&amp;YEAR(VolumeByClient[[#This Row],[Date]])</f>
        <v>Q2 2020</v>
      </c>
      <c r="I352" s="7" t="str">
        <f>VLOOKUP(VolumeByClient[[#This Row],[Date]],Quarter[],3)</f>
        <v>Q2 2020</v>
      </c>
    </row>
    <row r="353" spans="1:9">
      <c r="A353" s="4" t="s">
        <v>43</v>
      </c>
      <c r="B353" s="4">
        <v>43982</v>
      </c>
      <c r="C353" s="6">
        <v>18695</v>
      </c>
      <c r="D353" s="3">
        <f>LEN(VolumeByClient[[#This Row],[CLID]])</f>
        <v>7</v>
      </c>
      <c r="E353" s="3" t="str">
        <f>XLOOKUP(VolumeByClient[[#This Row],[CLID]],GeoByClient[MID],GeoByClient[GEOID])</f>
        <v>GEO1002</v>
      </c>
      <c r="F353" s="9" t="str">
        <f>INDEX(GeoByClient[GEOID],MATCH([CLID],GeoByClient[RIGHT],0))</f>
        <v>GEO1002</v>
      </c>
      <c r="G353" s="3" t="str">
        <f>XLOOKUP(VolumeByClient[[#This Row],[Xlookup Region ID]],GEONames[GEOID],GEONames[GEO Name])</f>
        <v>APAC</v>
      </c>
      <c r="H353" s="7" t="str">
        <f>"Q"&amp;ROUNDUP(MONTH(VolumeByClient[[#This Row],[Date]])/3,0)&amp;" "&amp;YEAR(VolumeByClient[[#This Row],[Date]])</f>
        <v>Q2 2020</v>
      </c>
      <c r="I353" s="7" t="str">
        <f>VLOOKUP(VolumeByClient[[#This Row],[Date]],Quarter[],3)</f>
        <v>Q2 2020</v>
      </c>
    </row>
    <row r="354" spans="1:9">
      <c r="A354" s="4" t="s">
        <v>43</v>
      </c>
      <c r="B354" s="4">
        <v>44012</v>
      </c>
      <c r="C354" s="6">
        <v>13597</v>
      </c>
      <c r="D354" s="3">
        <f>LEN(VolumeByClient[[#This Row],[CLID]])</f>
        <v>7</v>
      </c>
      <c r="E354" s="3" t="str">
        <f>XLOOKUP(VolumeByClient[[#This Row],[CLID]],GeoByClient[MID],GeoByClient[GEOID])</f>
        <v>GEO1002</v>
      </c>
      <c r="F354" s="9" t="str">
        <f>INDEX(GeoByClient[GEOID],MATCH([CLID],GeoByClient[RIGHT],0))</f>
        <v>GEO1002</v>
      </c>
      <c r="G354" s="3" t="str">
        <f>XLOOKUP(VolumeByClient[[#This Row],[Xlookup Region ID]],GEONames[GEOID],GEONames[GEO Name])</f>
        <v>APAC</v>
      </c>
      <c r="H354" s="7" t="str">
        <f>"Q"&amp;ROUNDUP(MONTH(VolumeByClient[[#This Row],[Date]])/3,0)&amp;" "&amp;YEAR(VolumeByClient[[#This Row],[Date]])</f>
        <v>Q2 2020</v>
      </c>
      <c r="I354" s="7" t="str">
        <f>VLOOKUP(VolumeByClient[[#This Row],[Date]],Quarter[],3)</f>
        <v>Q2 2020</v>
      </c>
    </row>
    <row r="355" spans="1:9">
      <c r="A355" s="4" t="s">
        <v>43</v>
      </c>
      <c r="B355" s="4">
        <v>44043</v>
      </c>
      <c r="C355" s="6">
        <v>11899</v>
      </c>
      <c r="D355" s="3">
        <f>LEN(VolumeByClient[[#This Row],[CLID]])</f>
        <v>7</v>
      </c>
      <c r="E355" s="3" t="str">
        <f>XLOOKUP(VolumeByClient[[#This Row],[CLID]],GeoByClient[MID],GeoByClient[GEOID])</f>
        <v>GEO1002</v>
      </c>
      <c r="F355" s="9" t="str">
        <f>INDEX(GeoByClient[GEOID],MATCH([CLID],GeoByClient[RIGHT],0))</f>
        <v>GEO1002</v>
      </c>
      <c r="G355" s="3" t="str">
        <f>XLOOKUP(VolumeByClient[[#This Row],[Xlookup Region ID]],GEONames[GEOID],GEONames[GEO Name])</f>
        <v>APAC</v>
      </c>
      <c r="H355" s="7" t="str">
        <f>"Q"&amp;ROUNDUP(MONTH(VolumeByClient[[#This Row],[Date]])/3,0)&amp;" "&amp;YEAR(VolumeByClient[[#This Row],[Date]])</f>
        <v>Q3 2020</v>
      </c>
      <c r="I355" s="7" t="str">
        <f>VLOOKUP(VolumeByClient[[#This Row],[Date]],Quarter[],3)</f>
        <v>Q3 2020</v>
      </c>
    </row>
    <row r="356" spans="1:9">
      <c r="A356" s="4" t="s">
        <v>43</v>
      </c>
      <c r="B356" s="4">
        <v>44074</v>
      </c>
      <c r="C356" s="6">
        <v>10197</v>
      </c>
      <c r="D356" s="3">
        <f>LEN(VolumeByClient[[#This Row],[CLID]])</f>
        <v>7</v>
      </c>
      <c r="E356" s="3" t="str">
        <f>XLOOKUP(VolumeByClient[[#This Row],[CLID]],GeoByClient[MID],GeoByClient[GEOID])</f>
        <v>GEO1002</v>
      </c>
      <c r="F356" s="9" t="str">
        <f>INDEX(GeoByClient[GEOID],MATCH([CLID],GeoByClient[RIGHT],0))</f>
        <v>GEO1002</v>
      </c>
      <c r="G356" s="3" t="str">
        <f>XLOOKUP(VolumeByClient[[#This Row],[Xlookup Region ID]],GEONames[GEOID],GEONames[GEO Name])</f>
        <v>APAC</v>
      </c>
      <c r="H356" s="7" t="str">
        <f>"Q"&amp;ROUNDUP(MONTH(VolumeByClient[[#This Row],[Date]])/3,0)&amp;" "&amp;YEAR(VolumeByClient[[#This Row],[Date]])</f>
        <v>Q3 2020</v>
      </c>
      <c r="I356" s="7" t="str">
        <f>VLOOKUP(VolumeByClient[[#This Row],[Date]],Quarter[],3)</f>
        <v>Q3 2020</v>
      </c>
    </row>
    <row r="357" spans="1:9">
      <c r="A357" s="4" t="s">
        <v>43</v>
      </c>
      <c r="B357" s="4">
        <v>44104</v>
      </c>
      <c r="C357" s="6">
        <v>10196</v>
      </c>
      <c r="D357" s="3">
        <f>LEN(VolumeByClient[[#This Row],[CLID]])</f>
        <v>7</v>
      </c>
      <c r="E357" s="3" t="str">
        <f>XLOOKUP(VolumeByClient[[#This Row],[CLID]],GeoByClient[MID],GeoByClient[GEOID])</f>
        <v>GEO1002</v>
      </c>
      <c r="F357" s="9" t="str">
        <f>INDEX(GeoByClient[GEOID],MATCH([CLID],GeoByClient[RIGHT],0))</f>
        <v>GEO1002</v>
      </c>
      <c r="G357" s="3" t="str">
        <f>XLOOKUP(VolumeByClient[[#This Row],[Xlookup Region ID]],GEONames[GEOID],GEONames[GEO Name])</f>
        <v>APAC</v>
      </c>
      <c r="H357" s="7" t="str">
        <f>"Q"&amp;ROUNDUP(MONTH(VolumeByClient[[#This Row],[Date]])/3,0)&amp;" "&amp;YEAR(VolumeByClient[[#This Row],[Date]])</f>
        <v>Q3 2020</v>
      </c>
      <c r="I357" s="7" t="str">
        <f>VLOOKUP(VolumeByClient[[#This Row],[Date]],Quarter[],3)</f>
        <v>Q3 2020</v>
      </c>
    </row>
    <row r="358" spans="1:9">
      <c r="A358" s="4" t="s">
        <v>43</v>
      </c>
      <c r="B358" s="4">
        <v>44135</v>
      </c>
      <c r="C358" s="6">
        <v>11895</v>
      </c>
      <c r="D358" s="3">
        <f>LEN(VolumeByClient[[#This Row],[CLID]])</f>
        <v>7</v>
      </c>
      <c r="E358" s="3" t="str">
        <f>XLOOKUP(VolumeByClient[[#This Row],[CLID]],GeoByClient[MID],GeoByClient[GEOID])</f>
        <v>GEO1002</v>
      </c>
      <c r="F358" s="9" t="str">
        <f>INDEX(GeoByClient[GEOID],MATCH([CLID],GeoByClient[RIGHT],0))</f>
        <v>GEO1002</v>
      </c>
      <c r="G358" s="3" t="str">
        <f>XLOOKUP(VolumeByClient[[#This Row],[Xlookup Region ID]],GEONames[GEOID],GEONames[GEO Name])</f>
        <v>APAC</v>
      </c>
      <c r="H358" s="7" t="str">
        <f>"Q"&amp;ROUNDUP(MONTH(VolumeByClient[[#This Row],[Date]])/3,0)&amp;" "&amp;YEAR(VolumeByClient[[#This Row],[Date]])</f>
        <v>Q4 2020</v>
      </c>
      <c r="I358" s="7" t="str">
        <f>VLOOKUP(VolumeByClient[[#This Row],[Date]],Quarter[],3)</f>
        <v>Q4 2020</v>
      </c>
    </row>
    <row r="359" spans="1:9">
      <c r="A359" s="4" t="s">
        <v>43</v>
      </c>
      <c r="B359" s="4">
        <v>44165</v>
      </c>
      <c r="C359" s="6">
        <v>13596</v>
      </c>
      <c r="D359" s="3">
        <f>LEN(VolumeByClient[[#This Row],[CLID]])</f>
        <v>7</v>
      </c>
      <c r="E359" s="3" t="str">
        <f>XLOOKUP(VolumeByClient[[#This Row],[CLID]],GeoByClient[MID],GeoByClient[GEOID])</f>
        <v>GEO1002</v>
      </c>
      <c r="F359" s="9" t="str">
        <f>INDEX(GeoByClient[GEOID],MATCH([CLID],GeoByClient[RIGHT],0))</f>
        <v>GEO1002</v>
      </c>
      <c r="G359" s="3" t="str">
        <f>XLOOKUP(VolumeByClient[[#This Row],[Xlookup Region ID]],GEONames[GEOID],GEONames[GEO Name])</f>
        <v>APAC</v>
      </c>
      <c r="H359" s="7" t="str">
        <f>"Q"&amp;ROUNDUP(MONTH(VolumeByClient[[#This Row],[Date]])/3,0)&amp;" "&amp;YEAR(VolumeByClient[[#This Row],[Date]])</f>
        <v>Q4 2020</v>
      </c>
      <c r="I359" s="7" t="str">
        <f>VLOOKUP(VolumeByClient[[#This Row],[Date]],Quarter[],3)</f>
        <v>Q4 2020</v>
      </c>
    </row>
    <row r="360" spans="1:9">
      <c r="A360" s="4" t="s">
        <v>43</v>
      </c>
      <c r="B360" s="4">
        <v>44196</v>
      </c>
      <c r="C360" s="6">
        <v>13595</v>
      </c>
      <c r="D360" s="3">
        <f>LEN(VolumeByClient[[#This Row],[CLID]])</f>
        <v>7</v>
      </c>
      <c r="E360" s="3" t="str">
        <f>XLOOKUP(VolumeByClient[[#This Row],[CLID]],GeoByClient[MID],GeoByClient[GEOID])</f>
        <v>GEO1002</v>
      </c>
      <c r="F360" s="9" t="str">
        <f>INDEX(GeoByClient[GEOID],MATCH([CLID],GeoByClient[RIGHT],0))</f>
        <v>GEO1002</v>
      </c>
      <c r="G360" s="3" t="str">
        <f>XLOOKUP(VolumeByClient[[#This Row],[Xlookup Region ID]],GEONames[GEOID],GEONames[GEO Name])</f>
        <v>APAC</v>
      </c>
      <c r="H360" s="7" t="str">
        <f>"Q"&amp;ROUNDUP(MONTH(VolumeByClient[[#This Row],[Date]])/3,0)&amp;" "&amp;YEAR(VolumeByClient[[#This Row],[Date]])</f>
        <v>Q4 2020</v>
      </c>
      <c r="I360" s="7" t="str">
        <f>VLOOKUP(VolumeByClient[[#This Row],[Date]],Quarter[],3)</f>
        <v>Q4 2020</v>
      </c>
    </row>
    <row r="361" spans="1:9">
      <c r="A361" s="4" t="s">
        <v>43</v>
      </c>
      <c r="B361" s="4">
        <v>44377</v>
      </c>
      <c r="C361" s="6">
        <v>13732</v>
      </c>
      <c r="D361" s="3">
        <f>LEN(VolumeByClient[[#This Row],[CLID]])</f>
        <v>7</v>
      </c>
      <c r="E361" s="3" t="str">
        <f>XLOOKUP(VolumeByClient[[#This Row],[CLID]],GeoByClient[MID],GeoByClient[GEOID])</f>
        <v>GEO1002</v>
      </c>
      <c r="F361" s="9" t="str">
        <f>INDEX(GeoByClient[GEOID],MATCH([CLID],GeoByClient[RIGHT],0))</f>
        <v>GEO1002</v>
      </c>
      <c r="G361" s="3" t="str">
        <f>XLOOKUP(VolumeByClient[[#This Row],[Xlookup Region ID]],GEONames[GEOID],GEONames[GEO Name])</f>
        <v>APAC</v>
      </c>
      <c r="H361" s="7" t="str">
        <f>"Q"&amp;ROUNDUP(MONTH(VolumeByClient[[#This Row],[Date]])/3,0)&amp;" "&amp;YEAR(VolumeByClient[[#This Row],[Date]])</f>
        <v>Q2 2021</v>
      </c>
      <c r="I361" s="7" t="str">
        <f>VLOOKUP(VolumeByClient[[#This Row],[Date]],Quarter[],3)</f>
        <v>Q2 2021</v>
      </c>
    </row>
    <row r="362" spans="1:9">
      <c r="A362" s="4" t="s">
        <v>43</v>
      </c>
      <c r="B362" s="4">
        <v>44347</v>
      </c>
      <c r="C362" s="6">
        <v>19253</v>
      </c>
      <c r="D362" s="3">
        <f>LEN(VolumeByClient[[#This Row],[CLID]])</f>
        <v>7</v>
      </c>
      <c r="E362" s="3" t="str">
        <f>XLOOKUP(VolumeByClient[[#This Row],[CLID]],GeoByClient[MID],GeoByClient[GEOID])</f>
        <v>GEO1002</v>
      </c>
      <c r="F362" s="9" t="str">
        <f>INDEX(GeoByClient[GEOID],MATCH([CLID],GeoByClient[RIGHT],0))</f>
        <v>GEO1002</v>
      </c>
      <c r="G362" s="3" t="str">
        <f>XLOOKUP(VolumeByClient[[#This Row],[Xlookup Region ID]],GEONames[GEOID],GEONames[GEO Name])</f>
        <v>APAC</v>
      </c>
      <c r="H362" s="7" t="str">
        <f>"Q"&amp;ROUNDUP(MONTH(VolumeByClient[[#This Row],[Date]])/3,0)&amp;" "&amp;YEAR(VolumeByClient[[#This Row],[Date]])</f>
        <v>Q2 2021</v>
      </c>
      <c r="I362" s="7" t="str">
        <f>VLOOKUP(VolumeByClient[[#This Row],[Date]],Quarter[],3)</f>
        <v>Q2 2021</v>
      </c>
    </row>
    <row r="363" spans="1:9">
      <c r="A363" s="4" t="s">
        <v>43</v>
      </c>
      <c r="B363" s="4">
        <v>44316</v>
      </c>
      <c r="C363" s="6">
        <v>20185</v>
      </c>
      <c r="D363" s="3">
        <f>LEN(VolumeByClient[[#This Row],[CLID]])</f>
        <v>7</v>
      </c>
      <c r="E363" s="3" t="str">
        <f>XLOOKUP(VolumeByClient[[#This Row],[CLID]],GeoByClient[MID],GeoByClient[GEOID])</f>
        <v>GEO1002</v>
      </c>
      <c r="F363" s="9" t="str">
        <f>INDEX(GeoByClient[GEOID],MATCH([CLID],GeoByClient[RIGHT],0))</f>
        <v>GEO1002</v>
      </c>
      <c r="G363" s="3" t="str">
        <f>XLOOKUP(VolumeByClient[[#This Row],[Xlookup Region ID]],GEONames[GEOID],GEONames[GEO Name])</f>
        <v>APAC</v>
      </c>
      <c r="H363" s="7" t="str">
        <f>"Q"&amp;ROUNDUP(MONTH(VolumeByClient[[#This Row],[Date]])/3,0)&amp;" "&amp;YEAR(VolumeByClient[[#This Row],[Date]])</f>
        <v>Q2 2021</v>
      </c>
      <c r="I363" s="7" t="str">
        <f>VLOOKUP(VolumeByClient[[#This Row],[Date]],Quarter[],3)</f>
        <v>Q2 2021</v>
      </c>
    </row>
    <row r="364" spans="1:9">
      <c r="A364" s="4" t="s">
        <v>43</v>
      </c>
      <c r="B364" s="4">
        <v>44286</v>
      </c>
      <c r="C364" s="6">
        <v>17502</v>
      </c>
      <c r="D364" s="3">
        <f>LEN(VolumeByClient[[#This Row],[CLID]])</f>
        <v>7</v>
      </c>
      <c r="E364" s="3" t="str">
        <f>XLOOKUP(VolumeByClient[[#This Row],[CLID]],GeoByClient[MID],GeoByClient[GEOID])</f>
        <v>GEO1002</v>
      </c>
      <c r="F364" s="9" t="str">
        <f>INDEX(GeoByClient[GEOID],MATCH([CLID],GeoByClient[RIGHT],0))</f>
        <v>GEO1002</v>
      </c>
      <c r="G364" s="3" t="str">
        <f>XLOOKUP(VolumeByClient[[#This Row],[Xlookup Region ID]],GEONames[GEOID],GEONames[GEO Name])</f>
        <v>APAC</v>
      </c>
      <c r="H364" s="7" t="str">
        <f>"Q"&amp;ROUNDUP(MONTH(VolumeByClient[[#This Row],[Date]])/3,0)&amp;" "&amp;YEAR(VolumeByClient[[#This Row],[Date]])</f>
        <v>Q1 2021</v>
      </c>
      <c r="I364" s="7" t="str">
        <f>VLOOKUP(VolumeByClient[[#This Row],[Date]],Quarter[],3)</f>
        <v>Q1 2021</v>
      </c>
    </row>
    <row r="365" spans="1:9">
      <c r="A365" s="4" t="s">
        <v>43</v>
      </c>
      <c r="B365" s="4">
        <v>44255</v>
      </c>
      <c r="C365" s="6">
        <v>16057</v>
      </c>
      <c r="D365" s="3">
        <f>LEN(VolumeByClient[[#This Row],[CLID]])</f>
        <v>7</v>
      </c>
      <c r="E365" s="3" t="str">
        <f>XLOOKUP(VolumeByClient[[#This Row],[CLID]],GeoByClient[MID],GeoByClient[GEOID])</f>
        <v>GEO1002</v>
      </c>
      <c r="F365" s="9" t="str">
        <f>INDEX(GeoByClient[GEOID],MATCH([CLID],GeoByClient[RIGHT],0))</f>
        <v>GEO1002</v>
      </c>
      <c r="G365" s="3" t="str">
        <f>XLOOKUP(VolumeByClient[[#This Row],[Xlookup Region ID]],GEONames[GEOID],GEONames[GEO Name])</f>
        <v>APAC</v>
      </c>
      <c r="H365" s="7" t="str">
        <f>"Q"&amp;ROUNDUP(MONTH(VolumeByClient[[#This Row],[Date]])/3,0)&amp;" "&amp;YEAR(VolumeByClient[[#This Row],[Date]])</f>
        <v>Q1 2021</v>
      </c>
      <c r="I365" s="7" t="str">
        <f>VLOOKUP(VolumeByClient[[#This Row],[Date]],Quarter[],3)</f>
        <v>Q1 2021</v>
      </c>
    </row>
    <row r="366" spans="1:9">
      <c r="A366" s="4" t="s">
        <v>43</v>
      </c>
      <c r="B366" s="4">
        <v>44227</v>
      </c>
      <c r="C366" s="6">
        <v>14276</v>
      </c>
      <c r="D366" s="3">
        <f>LEN(VolumeByClient[[#This Row],[CLID]])</f>
        <v>7</v>
      </c>
      <c r="E366" s="3" t="str">
        <f>XLOOKUP(VolumeByClient[[#This Row],[CLID]],GeoByClient[MID],GeoByClient[GEOID])</f>
        <v>GEO1002</v>
      </c>
      <c r="F366" s="9" t="str">
        <f>INDEX(GeoByClient[GEOID],MATCH([CLID],GeoByClient[RIGHT],0))</f>
        <v>GEO1002</v>
      </c>
      <c r="G366" s="3" t="str">
        <f>XLOOKUP(VolumeByClient[[#This Row],[Xlookup Region ID]],GEONames[GEOID],GEONames[GEO Name])</f>
        <v>APAC</v>
      </c>
      <c r="H366" s="7" t="str">
        <f>"Q"&amp;ROUNDUP(MONTH(VolumeByClient[[#This Row],[Date]])/3,0)&amp;" "&amp;YEAR(VolumeByClient[[#This Row],[Date]])</f>
        <v>Q1 2021</v>
      </c>
      <c r="I366" s="7" t="str">
        <f>VLOOKUP(VolumeByClient[[#This Row],[Date]],Quarter[],3)</f>
        <v>Q1 2021</v>
      </c>
    </row>
    <row r="367" spans="1:9">
      <c r="A367" s="4" t="s">
        <v>26</v>
      </c>
      <c r="B367" s="4">
        <v>43861</v>
      </c>
      <c r="C367" s="6">
        <v>864</v>
      </c>
      <c r="D367" s="3">
        <f>LEN(VolumeByClient[[#This Row],[CLID]])</f>
        <v>7</v>
      </c>
      <c r="E367" s="3" t="str">
        <f>XLOOKUP(VolumeByClient[[#This Row],[CLID]],GeoByClient[MID],GeoByClient[GEOID])</f>
        <v>GEO1001</v>
      </c>
      <c r="F367" s="9" t="str">
        <f>INDEX(GeoByClient[GEOID],MATCH([CLID],GeoByClient[RIGHT],0))</f>
        <v>GEO1001</v>
      </c>
      <c r="G367" s="3" t="str">
        <f>XLOOKUP(VolumeByClient[[#This Row],[Xlookup Region ID]],GEONames[GEOID],GEONames[GEO Name])</f>
        <v>NAM</v>
      </c>
      <c r="H367" s="7" t="str">
        <f>"Q"&amp;ROUNDUP(MONTH(VolumeByClient[[#This Row],[Date]])/3,0)&amp;" "&amp;YEAR(VolumeByClient[[#This Row],[Date]])</f>
        <v>Q1 2020</v>
      </c>
      <c r="I367" s="7" t="str">
        <f>VLOOKUP(VolumeByClient[[#This Row],[Date]],Quarter[],3)</f>
        <v>Q1 2020</v>
      </c>
    </row>
    <row r="368" spans="1:9">
      <c r="A368" s="4" t="s">
        <v>26</v>
      </c>
      <c r="B368" s="4">
        <v>43890</v>
      </c>
      <c r="C368" s="6">
        <v>765</v>
      </c>
      <c r="D368" s="3">
        <f>LEN(VolumeByClient[[#This Row],[CLID]])</f>
        <v>7</v>
      </c>
      <c r="E368" s="3" t="str">
        <f>XLOOKUP(VolumeByClient[[#This Row],[CLID]],GeoByClient[MID],GeoByClient[GEOID])</f>
        <v>GEO1001</v>
      </c>
      <c r="F368" s="9" t="str">
        <f>INDEX(GeoByClient[GEOID],MATCH([CLID],GeoByClient[RIGHT],0))</f>
        <v>GEO1001</v>
      </c>
      <c r="G368" s="3" t="str">
        <f>XLOOKUP(VolumeByClient[[#This Row],[Xlookup Region ID]],GEONames[GEOID],GEONames[GEO Name])</f>
        <v>NAM</v>
      </c>
      <c r="H368" s="7" t="str">
        <f>"Q"&amp;ROUNDUP(MONTH(VolumeByClient[[#This Row],[Date]])/3,0)&amp;" "&amp;YEAR(VolumeByClient[[#This Row],[Date]])</f>
        <v>Q1 2020</v>
      </c>
      <c r="I368" s="7" t="str">
        <f>VLOOKUP(VolumeByClient[[#This Row],[Date]],Quarter[],3)</f>
        <v>Q1 2020</v>
      </c>
    </row>
    <row r="369" spans="1:9">
      <c r="A369" s="4" t="s">
        <v>26</v>
      </c>
      <c r="B369" s="4">
        <v>43921</v>
      </c>
      <c r="C369" s="6">
        <v>1051</v>
      </c>
      <c r="D369" s="3">
        <f>LEN(VolumeByClient[[#This Row],[CLID]])</f>
        <v>7</v>
      </c>
      <c r="E369" s="3" t="str">
        <f>XLOOKUP(VolumeByClient[[#This Row],[CLID]],GeoByClient[MID],GeoByClient[GEOID])</f>
        <v>GEO1001</v>
      </c>
      <c r="F369" s="9" t="str">
        <f>INDEX(GeoByClient[GEOID],MATCH([CLID],GeoByClient[RIGHT],0))</f>
        <v>GEO1001</v>
      </c>
      <c r="G369" s="3" t="str">
        <f>XLOOKUP(VolumeByClient[[#This Row],[Xlookup Region ID]],GEONames[GEOID],GEONames[GEO Name])</f>
        <v>NAM</v>
      </c>
      <c r="H369" s="7" t="str">
        <f>"Q"&amp;ROUNDUP(MONTH(VolumeByClient[[#This Row],[Date]])/3,0)&amp;" "&amp;YEAR(VolumeByClient[[#This Row],[Date]])</f>
        <v>Q1 2020</v>
      </c>
      <c r="I369" s="7" t="str">
        <f>VLOOKUP(VolumeByClient[[#This Row],[Date]],Quarter[],3)</f>
        <v>Q1 2020</v>
      </c>
    </row>
    <row r="370" spans="1:9">
      <c r="A370" s="4" t="s">
        <v>26</v>
      </c>
      <c r="B370" s="4">
        <v>43951</v>
      </c>
      <c r="C370" s="6">
        <v>1053</v>
      </c>
      <c r="D370" s="3">
        <f>LEN(VolumeByClient[[#This Row],[CLID]])</f>
        <v>7</v>
      </c>
      <c r="E370" s="3" t="str">
        <f>XLOOKUP(VolumeByClient[[#This Row],[CLID]],GeoByClient[MID],GeoByClient[GEOID])</f>
        <v>GEO1001</v>
      </c>
      <c r="F370" s="9" t="str">
        <f>INDEX(GeoByClient[GEOID],MATCH([CLID],GeoByClient[RIGHT],0))</f>
        <v>GEO1001</v>
      </c>
      <c r="G370" s="3" t="str">
        <f>XLOOKUP(VolumeByClient[[#This Row],[Xlookup Region ID]],GEONames[GEOID],GEONames[GEO Name])</f>
        <v>NAM</v>
      </c>
      <c r="H370" s="7" t="str">
        <f>"Q"&amp;ROUNDUP(MONTH(VolumeByClient[[#This Row],[Date]])/3,0)&amp;" "&amp;YEAR(VolumeByClient[[#This Row],[Date]])</f>
        <v>Q2 2020</v>
      </c>
      <c r="I370" s="7" t="str">
        <f>VLOOKUP(VolumeByClient[[#This Row],[Date]],Quarter[],3)</f>
        <v>Q2 2020</v>
      </c>
    </row>
    <row r="371" spans="1:9">
      <c r="A371" s="4" t="s">
        <v>26</v>
      </c>
      <c r="B371" s="4">
        <v>43982</v>
      </c>
      <c r="C371" s="6">
        <v>1146</v>
      </c>
      <c r="D371" s="3">
        <f>LEN(VolumeByClient[[#This Row],[CLID]])</f>
        <v>7</v>
      </c>
      <c r="E371" s="3" t="str">
        <f>XLOOKUP(VolumeByClient[[#This Row],[CLID]],GeoByClient[MID],GeoByClient[GEOID])</f>
        <v>GEO1001</v>
      </c>
      <c r="F371" s="9" t="str">
        <f>INDEX(GeoByClient[GEOID],MATCH([CLID],GeoByClient[RIGHT],0))</f>
        <v>GEO1001</v>
      </c>
      <c r="G371" s="3" t="str">
        <f>XLOOKUP(VolumeByClient[[#This Row],[Xlookup Region ID]],GEONames[GEOID],GEONames[GEO Name])</f>
        <v>NAM</v>
      </c>
      <c r="H371" s="7" t="str">
        <f>"Q"&amp;ROUNDUP(MONTH(VolumeByClient[[#This Row],[Date]])/3,0)&amp;" "&amp;YEAR(VolumeByClient[[#This Row],[Date]])</f>
        <v>Q2 2020</v>
      </c>
      <c r="I371" s="7" t="str">
        <f>VLOOKUP(VolumeByClient[[#This Row],[Date]],Quarter[],3)</f>
        <v>Q2 2020</v>
      </c>
    </row>
    <row r="372" spans="1:9">
      <c r="A372" s="4" t="s">
        <v>26</v>
      </c>
      <c r="B372" s="4">
        <v>44012</v>
      </c>
      <c r="C372" s="6">
        <v>674</v>
      </c>
      <c r="D372" s="3">
        <f>LEN(VolumeByClient[[#This Row],[CLID]])</f>
        <v>7</v>
      </c>
      <c r="E372" s="3" t="str">
        <f>XLOOKUP(VolumeByClient[[#This Row],[CLID]],GeoByClient[MID],GeoByClient[GEOID])</f>
        <v>GEO1001</v>
      </c>
      <c r="F372" s="9" t="str">
        <f>INDEX(GeoByClient[GEOID],MATCH([CLID],GeoByClient[RIGHT],0))</f>
        <v>GEO1001</v>
      </c>
      <c r="G372" s="3" t="str">
        <f>XLOOKUP(VolumeByClient[[#This Row],[Xlookup Region ID]],GEONames[GEOID],GEONames[GEO Name])</f>
        <v>NAM</v>
      </c>
      <c r="H372" s="7" t="str">
        <f>"Q"&amp;ROUNDUP(MONTH(VolumeByClient[[#This Row],[Date]])/3,0)&amp;" "&amp;YEAR(VolumeByClient[[#This Row],[Date]])</f>
        <v>Q2 2020</v>
      </c>
      <c r="I372" s="7" t="str">
        <f>VLOOKUP(VolumeByClient[[#This Row],[Date]],Quarter[],3)</f>
        <v>Q2 2020</v>
      </c>
    </row>
    <row r="373" spans="1:9">
      <c r="A373" s="4" t="s">
        <v>26</v>
      </c>
      <c r="B373" s="4">
        <v>44043</v>
      </c>
      <c r="C373" s="6">
        <v>764</v>
      </c>
      <c r="D373" s="3">
        <f>LEN(VolumeByClient[[#This Row],[CLID]])</f>
        <v>7</v>
      </c>
      <c r="E373" s="3" t="str">
        <f>XLOOKUP(VolumeByClient[[#This Row],[CLID]],GeoByClient[MID],GeoByClient[GEOID])</f>
        <v>GEO1001</v>
      </c>
      <c r="F373" s="9" t="str">
        <f>INDEX(GeoByClient[GEOID],MATCH([CLID],GeoByClient[RIGHT],0))</f>
        <v>GEO1001</v>
      </c>
      <c r="G373" s="3" t="str">
        <f>XLOOKUP(VolumeByClient[[#This Row],[Xlookup Region ID]],GEONames[GEOID],GEONames[GEO Name])</f>
        <v>NAM</v>
      </c>
      <c r="H373" s="7" t="str">
        <f>"Q"&amp;ROUNDUP(MONTH(VolumeByClient[[#This Row],[Date]])/3,0)&amp;" "&amp;YEAR(VolumeByClient[[#This Row],[Date]])</f>
        <v>Q3 2020</v>
      </c>
      <c r="I373" s="7" t="str">
        <f>VLOOKUP(VolumeByClient[[#This Row],[Date]],Quarter[],3)</f>
        <v>Q3 2020</v>
      </c>
    </row>
    <row r="374" spans="1:9">
      <c r="A374" s="4" t="s">
        <v>26</v>
      </c>
      <c r="B374" s="4">
        <v>44074</v>
      </c>
      <c r="C374" s="6">
        <v>482</v>
      </c>
      <c r="D374" s="3">
        <f>LEN(VolumeByClient[[#This Row],[CLID]])</f>
        <v>7</v>
      </c>
      <c r="E374" s="3" t="str">
        <f>XLOOKUP(VolumeByClient[[#This Row],[CLID]],GeoByClient[MID],GeoByClient[GEOID])</f>
        <v>GEO1001</v>
      </c>
      <c r="F374" s="9" t="str">
        <f>INDEX(GeoByClient[GEOID],MATCH([CLID],GeoByClient[RIGHT],0))</f>
        <v>GEO1001</v>
      </c>
      <c r="G374" s="3" t="str">
        <f>XLOOKUP(VolumeByClient[[#This Row],[Xlookup Region ID]],GEONames[GEOID],GEONames[GEO Name])</f>
        <v>NAM</v>
      </c>
      <c r="H374" s="7" t="str">
        <f>"Q"&amp;ROUNDUP(MONTH(VolumeByClient[[#This Row],[Date]])/3,0)&amp;" "&amp;YEAR(VolumeByClient[[#This Row],[Date]])</f>
        <v>Q3 2020</v>
      </c>
      <c r="I374" s="7" t="str">
        <f>VLOOKUP(VolumeByClient[[#This Row],[Date]],Quarter[],3)</f>
        <v>Q3 2020</v>
      </c>
    </row>
    <row r="375" spans="1:9">
      <c r="A375" s="4" t="s">
        <v>26</v>
      </c>
      <c r="B375" s="4">
        <v>44104</v>
      </c>
      <c r="C375" s="6">
        <v>673</v>
      </c>
      <c r="D375" s="3">
        <f>LEN(VolumeByClient[[#This Row],[CLID]])</f>
        <v>7</v>
      </c>
      <c r="E375" s="3" t="str">
        <f>XLOOKUP(VolumeByClient[[#This Row],[CLID]],GeoByClient[MID],GeoByClient[GEOID])</f>
        <v>GEO1001</v>
      </c>
      <c r="F375" s="9" t="str">
        <f>INDEX(GeoByClient[GEOID],MATCH([CLID],GeoByClient[RIGHT],0))</f>
        <v>GEO1001</v>
      </c>
      <c r="G375" s="3" t="str">
        <f>XLOOKUP(VolumeByClient[[#This Row],[Xlookup Region ID]],GEONames[GEOID],GEONames[GEO Name])</f>
        <v>NAM</v>
      </c>
      <c r="H375" s="7" t="str">
        <f>"Q"&amp;ROUNDUP(MONTH(VolumeByClient[[#This Row],[Date]])/3,0)&amp;" "&amp;YEAR(VolumeByClient[[#This Row],[Date]])</f>
        <v>Q3 2020</v>
      </c>
      <c r="I375" s="7" t="str">
        <f>VLOOKUP(VolumeByClient[[#This Row],[Date]],Quarter[],3)</f>
        <v>Q3 2020</v>
      </c>
    </row>
    <row r="376" spans="1:9">
      <c r="A376" s="4" t="s">
        <v>26</v>
      </c>
      <c r="B376" s="4">
        <v>44135</v>
      </c>
      <c r="C376" s="6">
        <v>575</v>
      </c>
      <c r="D376" s="3">
        <f>LEN(VolumeByClient[[#This Row],[CLID]])</f>
        <v>7</v>
      </c>
      <c r="E376" s="3" t="str">
        <f>XLOOKUP(VolumeByClient[[#This Row],[CLID]],GeoByClient[MID],GeoByClient[GEOID])</f>
        <v>GEO1001</v>
      </c>
      <c r="F376" s="9" t="str">
        <f>INDEX(GeoByClient[GEOID],MATCH([CLID],GeoByClient[RIGHT],0))</f>
        <v>GEO1001</v>
      </c>
      <c r="G376" s="3" t="str">
        <f>XLOOKUP(VolumeByClient[[#This Row],[Xlookup Region ID]],GEONames[GEOID],GEONames[GEO Name])</f>
        <v>NAM</v>
      </c>
      <c r="H376" s="7" t="str">
        <f>"Q"&amp;ROUNDUP(MONTH(VolumeByClient[[#This Row],[Date]])/3,0)&amp;" "&amp;YEAR(VolumeByClient[[#This Row],[Date]])</f>
        <v>Q4 2020</v>
      </c>
      <c r="I376" s="7" t="str">
        <f>VLOOKUP(VolumeByClient[[#This Row],[Date]],Quarter[],3)</f>
        <v>Q4 2020</v>
      </c>
    </row>
    <row r="377" spans="1:9">
      <c r="A377" s="4" t="s">
        <v>26</v>
      </c>
      <c r="B377" s="4">
        <v>44165</v>
      </c>
      <c r="C377" s="6">
        <v>865</v>
      </c>
      <c r="D377" s="3">
        <f>LEN(VolumeByClient[[#This Row],[CLID]])</f>
        <v>7</v>
      </c>
      <c r="E377" s="3" t="str">
        <f>XLOOKUP(VolumeByClient[[#This Row],[CLID]],GeoByClient[MID],GeoByClient[GEOID])</f>
        <v>GEO1001</v>
      </c>
      <c r="F377" s="9" t="str">
        <f>INDEX(GeoByClient[GEOID],MATCH([CLID],GeoByClient[RIGHT],0))</f>
        <v>GEO1001</v>
      </c>
      <c r="G377" s="3" t="str">
        <f>XLOOKUP(VolumeByClient[[#This Row],[Xlookup Region ID]],GEONames[GEOID],GEONames[GEO Name])</f>
        <v>NAM</v>
      </c>
      <c r="H377" s="7" t="str">
        <f>"Q"&amp;ROUNDUP(MONTH(VolumeByClient[[#This Row],[Date]])/3,0)&amp;" "&amp;YEAR(VolumeByClient[[#This Row],[Date]])</f>
        <v>Q4 2020</v>
      </c>
      <c r="I377" s="7" t="str">
        <f>VLOOKUP(VolumeByClient[[#This Row],[Date]],Quarter[],3)</f>
        <v>Q4 2020</v>
      </c>
    </row>
    <row r="378" spans="1:9">
      <c r="A378" s="4" t="s">
        <v>26</v>
      </c>
      <c r="B378" s="4">
        <v>44196</v>
      </c>
      <c r="C378" s="6">
        <v>674</v>
      </c>
      <c r="D378" s="3">
        <f>LEN(VolumeByClient[[#This Row],[CLID]])</f>
        <v>7</v>
      </c>
      <c r="E378" s="3" t="str">
        <f>XLOOKUP(VolumeByClient[[#This Row],[CLID]],GeoByClient[MID],GeoByClient[GEOID])</f>
        <v>GEO1001</v>
      </c>
      <c r="F378" s="9" t="str">
        <f>INDEX(GeoByClient[GEOID],MATCH([CLID],GeoByClient[RIGHT],0))</f>
        <v>GEO1001</v>
      </c>
      <c r="G378" s="3" t="str">
        <f>XLOOKUP(VolumeByClient[[#This Row],[Xlookup Region ID]],GEONames[GEOID],GEONames[GEO Name])</f>
        <v>NAM</v>
      </c>
      <c r="H378" s="7" t="str">
        <f>"Q"&amp;ROUNDUP(MONTH(VolumeByClient[[#This Row],[Date]])/3,0)&amp;" "&amp;YEAR(VolumeByClient[[#This Row],[Date]])</f>
        <v>Q4 2020</v>
      </c>
      <c r="I378" s="7" t="str">
        <f>VLOOKUP(VolumeByClient[[#This Row],[Date]],Quarter[],3)</f>
        <v>Q4 2020</v>
      </c>
    </row>
    <row r="379" spans="1:9">
      <c r="A379" s="4" t="s">
        <v>26</v>
      </c>
      <c r="B379" s="4">
        <v>44377</v>
      </c>
      <c r="C379" s="6">
        <v>681</v>
      </c>
      <c r="D379" s="3">
        <f>LEN(VolumeByClient[[#This Row],[CLID]])</f>
        <v>7</v>
      </c>
      <c r="E379" s="3" t="str">
        <f>XLOOKUP(VolumeByClient[[#This Row],[CLID]],GeoByClient[MID],GeoByClient[GEOID])</f>
        <v>GEO1001</v>
      </c>
      <c r="F379" s="9" t="str">
        <f>INDEX(GeoByClient[GEOID],MATCH([CLID],GeoByClient[RIGHT],0))</f>
        <v>GEO1001</v>
      </c>
      <c r="G379" s="3" t="str">
        <f>XLOOKUP(VolumeByClient[[#This Row],[Xlookup Region ID]],GEONames[GEOID],GEONames[GEO Name])</f>
        <v>NAM</v>
      </c>
      <c r="H379" s="7" t="str">
        <f>"Q"&amp;ROUNDUP(MONTH(VolumeByClient[[#This Row],[Date]])/3,0)&amp;" "&amp;YEAR(VolumeByClient[[#This Row],[Date]])</f>
        <v>Q2 2021</v>
      </c>
      <c r="I379" s="7" t="str">
        <f>VLOOKUP(VolumeByClient[[#This Row],[Date]],Quarter[],3)</f>
        <v>Q2 2021</v>
      </c>
    </row>
    <row r="380" spans="1:9">
      <c r="A380" s="4" t="s">
        <v>26</v>
      </c>
      <c r="B380" s="4">
        <v>44347</v>
      </c>
      <c r="C380" s="6">
        <v>1136</v>
      </c>
      <c r="D380" s="3">
        <f>LEN(VolumeByClient[[#This Row],[CLID]])</f>
        <v>7</v>
      </c>
      <c r="E380" s="3" t="str">
        <f>XLOOKUP(VolumeByClient[[#This Row],[CLID]],GeoByClient[MID],GeoByClient[GEOID])</f>
        <v>GEO1001</v>
      </c>
      <c r="F380" s="9" t="str">
        <f>INDEX(GeoByClient[GEOID],MATCH([CLID],GeoByClient[RIGHT],0))</f>
        <v>GEO1001</v>
      </c>
      <c r="G380" s="3" t="str">
        <f>XLOOKUP(VolumeByClient[[#This Row],[Xlookup Region ID]],GEONames[GEOID],GEONames[GEO Name])</f>
        <v>NAM</v>
      </c>
      <c r="H380" s="7" t="str">
        <f>"Q"&amp;ROUNDUP(MONTH(VolumeByClient[[#This Row],[Date]])/3,0)&amp;" "&amp;YEAR(VolumeByClient[[#This Row],[Date]])</f>
        <v>Q2 2021</v>
      </c>
      <c r="I380" s="7" t="str">
        <f>VLOOKUP(VolumeByClient[[#This Row],[Date]],Quarter[],3)</f>
        <v>Q2 2021</v>
      </c>
    </row>
    <row r="381" spans="1:9">
      <c r="A381" s="4" t="s">
        <v>26</v>
      </c>
      <c r="B381" s="4">
        <v>44316</v>
      </c>
      <c r="C381" s="6">
        <v>1095</v>
      </c>
      <c r="D381" s="3">
        <f>LEN(VolumeByClient[[#This Row],[CLID]])</f>
        <v>7</v>
      </c>
      <c r="E381" s="3" t="str">
        <f>XLOOKUP(VolumeByClient[[#This Row],[CLID]],GeoByClient[MID],GeoByClient[GEOID])</f>
        <v>GEO1001</v>
      </c>
      <c r="F381" s="9" t="str">
        <f>INDEX(GeoByClient[GEOID],MATCH([CLID],GeoByClient[RIGHT],0))</f>
        <v>GEO1001</v>
      </c>
      <c r="G381" s="3" t="str">
        <f>XLOOKUP(VolumeByClient[[#This Row],[Xlookup Region ID]],GEONames[GEOID],GEONames[GEO Name])</f>
        <v>NAM</v>
      </c>
      <c r="H381" s="7" t="str">
        <f>"Q"&amp;ROUNDUP(MONTH(VolumeByClient[[#This Row],[Date]])/3,0)&amp;" "&amp;YEAR(VolumeByClient[[#This Row],[Date]])</f>
        <v>Q2 2021</v>
      </c>
      <c r="I381" s="7" t="str">
        <f>VLOOKUP(VolumeByClient[[#This Row],[Date]],Quarter[],3)</f>
        <v>Q2 2021</v>
      </c>
    </row>
    <row r="382" spans="1:9">
      <c r="A382" s="4" t="s">
        <v>26</v>
      </c>
      <c r="B382" s="4">
        <v>44286</v>
      </c>
      <c r="C382" s="6">
        <v>1043</v>
      </c>
      <c r="D382" s="3">
        <f>LEN(VolumeByClient[[#This Row],[CLID]])</f>
        <v>7</v>
      </c>
      <c r="E382" s="3" t="str">
        <f>XLOOKUP(VolumeByClient[[#This Row],[CLID]],GeoByClient[MID],GeoByClient[GEOID])</f>
        <v>GEO1001</v>
      </c>
      <c r="F382" s="9" t="str">
        <f>INDEX(GeoByClient[GEOID],MATCH([CLID],GeoByClient[RIGHT],0))</f>
        <v>GEO1001</v>
      </c>
      <c r="G382" s="3" t="str">
        <f>XLOOKUP(VolumeByClient[[#This Row],[Xlookup Region ID]],GEONames[GEOID],GEONames[GEO Name])</f>
        <v>NAM</v>
      </c>
      <c r="H382" s="7" t="str">
        <f>"Q"&amp;ROUNDUP(MONTH(VolumeByClient[[#This Row],[Date]])/3,0)&amp;" "&amp;YEAR(VolumeByClient[[#This Row],[Date]])</f>
        <v>Q1 2021</v>
      </c>
      <c r="I382" s="7" t="str">
        <f>VLOOKUP(VolumeByClient[[#This Row],[Date]],Quarter[],3)</f>
        <v>Q1 2021</v>
      </c>
    </row>
    <row r="383" spans="1:9">
      <c r="A383" s="4" t="s">
        <v>26</v>
      </c>
      <c r="B383" s="4">
        <v>44255</v>
      </c>
      <c r="C383" s="6">
        <v>797</v>
      </c>
      <c r="D383" s="3">
        <f>LEN(VolumeByClient[[#This Row],[CLID]])</f>
        <v>7</v>
      </c>
      <c r="E383" s="3" t="str">
        <f>XLOOKUP(VolumeByClient[[#This Row],[CLID]],GeoByClient[MID],GeoByClient[GEOID])</f>
        <v>GEO1001</v>
      </c>
      <c r="F383" s="9" t="str">
        <f>INDEX(GeoByClient[GEOID],MATCH([CLID],GeoByClient[RIGHT],0))</f>
        <v>GEO1001</v>
      </c>
      <c r="G383" s="3" t="str">
        <f>XLOOKUP(VolumeByClient[[#This Row],[Xlookup Region ID]],GEONames[GEOID],GEONames[GEO Name])</f>
        <v>NAM</v>
      </c>
      <c r="H383" s="7" t="str">
        <f>"Q"&amp;ROUNDUP(MONTH(VolumeByClient[[#This Row],[Date]])/3,0)&amp;" "&amp;YEAR(VolumeByClient[[#This Row],[Date]])</f>
        <v>Q1 2021</v>
      </c>
      <c r="I383" s="7" t="str">
        <f>VLOOKUP(VolumeByClient[[#This Row],[Date]],Quarter[],3)</f>
        <v>Q1 2021</v>
      </c>
    </row>
    <row r="384" spans="1:9">
      <c r="A384" s="4" t="s">
        <v>26</v>
      </c>
      <c r="B384" s="4">
        <v>44227</v>
      </c>
      <c r="C384" s="6">
        <v>859</v>
      </c>
      <c r="D384" s="3">
        <f>LEN(VolumeByClient[[#This Row],[CLID]])</f>
        <v>7</v>
      </c>
      <c r="E384" s="3" t="str">
        <f>XLOOKUP(VolumeByClient[[#This Row],[CLID]],GeoByClient[MID],GeoByClient[GEOID])</f>
        <v>GEO1001</v>
      </c>
      <c r="F384" s="9" t="str">
        <f>INDEX(GeoByClient[GEOID],MATCH([CLID],GeoByClient[RIGHT],0))</f>
        <v>GEO1001</v>
      </c>
      <c r="G384" s="3" t="str">
        <f>XLOOKUP(VolumeByClient[[#This Row],[Xlookup Region ID]],GEONames[GEOID],GEONames[GEO Name])</f>
        <v>NAM</v>
      </c>
      <c r="H384" s="7" t="str">
        <f>"Q"&amp;ROUNDUP(MONTH(VolumeByClient[[#This Row],[Date]])/3,0)&amp;" "&amp;YEAR(VolumeByClient[[#This Row],[Date]])</f>
        <v>Q1 2021</v>
      </c>
      <c r="I384" s="7" t="str">
        <f>VLOOKUP(VolumeByClient[[#This Row],[Date]],Quarter[],3)</f>
        <v>Q1 2021</v>
      </c>
    </row>
    <row r="385" spans="1:9">
      <c r="A385" s="4" t="s">
        <v>34</v>
      </c>
      <c r="B385" s="4">
        <v>44165</v>
      </c>
      <c r="C385" s="6">
        <v>916</v>
      </c>
      <c r="D385" s="3">
        <f>LEN(VolumeByClient[[#This Row],[CLID]])</f>
        <v>7</v>
      </c>
      <c r="E385" s="3" t="str">
        <f>XLOOKUP(VolumeByClient[[#This Row],[CLID]],GeoByClient[MID],GeoByClient[GEOID])</f>
        <v>GEO1001</v>
      </c>
      <c r="F385" s="9" t="str">
        <f>INDEX(GeoByClient[GEOID],MATCH([CLID],GeoByClient[RIGHT],0))</f>
        <v>GEO1001</v>
      </c>
      <c r="G385" s="3" t="str">
        <f>XLOOKUP(VolumeByClient[[#This Row],[Xlookup Region ID]],GEONames[GEOID],GEONames[GEO Name])</f>
        <v>NAM</v>
      </c>
      <c r="H385" s="7" t="str">
        <f>"Q"&amp;ROUNDUP(MONTH(VolumeByClient[[#This Row],[Date]])/3,0)&amp;" "&amp;YEAR(VolumeByClient[[#This Row],[Date]])</f>
        <v>Q4 2020</v>
      </c>
      <c r="I385" s="7" t="str">
        <f>VLOOKUP(VolumeByClient[[#This Row],[Date]],Quarter[],3)</f>
        <v>Q4 2020</v>
      </c>
    </row>
    <row r="386" spans="1:9">
      <c r="A386" s="4" t="s">
        <v>34</v>
      </c>
      <c r="B386" s="4">
        <v>44196</v>
      </c>
      <c r="C386" s="6">
        <v>1176</v>
      </c>
      <c r="D386" s="3">
        <f>LEN(VolumeByClient[[#This Row],[CLID]])</f>
        <v>7</v>
      </c>
      <c r="E386" s="3" t="str">
        <f>XLOOKUP(VolumeByClient[[#This Row],[CLID]],GeoByClient[MID],GeoByClient[GEOID])</f>
        <v>GEO1001</v>
      </c>
      <c r="F386" s="9" t="str">
        <f>INDEX(GeoByClient[GEOID],MATCH([CLID],GeoByClient[RIGHT],0))</f>
        <v>GEO1001</v>
      </c>
      <c r="G386" s="3" t="str">
        <f>XLOOKUP(VolumeByClient[[#This Row],[Xlookup Region ID]],GEONames[GEOID],GEONames[GEO Name])</f>
        <v>NAM</v>
      </c>
      <c r="H386" s="7" t="str">
        <f>"Q"&amp;ROUNDUP(MONTH(VolumeByClient[[#This Row],[Date]])/3,0)&amp;" "&amp;YEAR(VolumeByClient[[#This Row],[Date]])</f>
        <v>Q4 2020</v>
      </c>
      <c r="I386" s="7" t="str">
        <f>VLOOKUP(VolumeByClient[[#This Row],[Date]],Quarter[],3)</f>
        <v>Q4 2020</v>
      </c>
    </row>
    <row r="387" spans="1:9">
      <c r="A387" s="4" t="s">
        <v>34</v>
      </c>
      <c r="B387" s="4">
        <v>44377</v>
      </c>
      <c r="C387" s="6">
        <v>1193</v>
      </c>
      <c r="D387" s="3">
        <f>LEN(VolumeByClient[[#This Row],[CLID]])</f>
        <v>7</v>
      </c>
      <c r="E387" s="3" t="str">
        <f>XLOOKUP(VolumeByClient[[#This Row],[CLID]],GeoByClient[MID],GeoByClient[GEOID])</f>
        <v>GEO1001</v>
      </c>
      <c r="F387" s="9" t="str">
        <f>INDEX(GeoByClient[GEOID],MATCH([CLID],GeoByClient[RIGHT],0))</f>
        <v>GEO1001</v>
      </c>
      <c r="G387" s="3" t="str">
        <f>XLOOKUP(VolumeByClient[[#This Row],[Xlookup Region ID]],GEONames[GEOID],GEONames[GEO Name])</f>
        <v>NAM</v>
      </c>
      <c r="H387" s="7" t="str">
        <f>"Q"&amp;ROUNDUP(MONTH(VolumeByClient[[#This Row],[Date]])/3,0)&amp;" "&amp;YEAR(VolumeByClient[[#This Row],[Date]])</f>
        <v>Q2 2021</v>
      </c>
      <c r="I387" s="7" t="str">
        <f>VLOOKUP(VolumeByClient[[#This Row],[Date]],Quarter[],3)</f>
        <v>Q2 2021</v>
      </c>
    </row>
    <row r="388" spans="1:9">
      <c r="A388" s="4" t="s">
        <v>34</v>
      </c>
      <c r="B388" s="4">
        <v>44347</v>
      </c>
      <c r="C388" s="6">
        <v>1360</v>
      </c>
      <c r="D388" s="3">
        <f>LEN(VolumeByClient[[#This Row],[CLID]])</f>
        <v>7</v>
      </c>
      <c r="E388" s="3" t="str">
        <f>XLOOKUP(VolumeByClient[[#This Row],[CLID]],GeoByClient[MID],GeoByClient[GEOID])</f>
        <v>GEO1001</v>
      </c>
      <c r="F388" s="9" t="str">
        <f>INDEX(GeoByClient[GEOID],MATCH([CLID],GeoByClient[RIGHT],0))</f>
        <v>GEO1001</v>
      </c>
      <c r="G388" s="3" t="str">
        <f>XLOOKUP(VolumeByClient[[#This Row],[Xlookup Region ID]],GEONames[GEOID],GEONames[GEO Name])</f>
        <v>NAM</v>
      </c>
      <c r="H388" s="7" t="str">
        <f>"Q"&amp;ROUNDUP(MONTH(VolumeByClient[[#This Row],[Date]])/3,0)&amp;" "&amp;YEAR(VolumeByClient[[#This Row],[Date]])</f>
        <v>Q2 2021</v>
      </c>
      <c r="I388" s="7" t="str">
        <f>VLOOKUP(VolumeByClient[[#This Row],[Date]],Quarter[],3)</f>
        <v>Q2 2021</v>
      </c>
    </row>
    <row r="389" spans="1:9">
      <c r="A389" s="4" t="s">
        <v>34</v>
      </c>
      <c r="B389" s="4">
        <v>44316</v>
      </c>
      <c r="C389" s="6">
        <v>1768</v>
      </c>
      <c r="D389" s="3">
        <f>LEN(VolumeByClient[[#This Row],[CLID]])</f>
        <v>7</v>
      </c>
      <c r="E389" s="3" t="str">
        <f>XLOOKUP(VolumeByClient[[#This Row],[CLID]],GeoByClient[MID],GeoByClient[GEOID])</f>
        <v>GEO1001</v>
      </c>
      <c r="F389" s="9" t="str">
        <f>INDEX(GeoByClient[GEOID],MATCH([CLID],GeoByClient[RIGHT],0))</f>
        <v>GEO1001</v>
      </c>
      <c r="G389" s="3" t="str">
        <f>XLOOKUP(VolumeByClient[[#This Row],[Xlookup Region ID]],GEONames[GEOID],GEONames[GEO Name])</f>
        <v>NAM</v>
      </c>
      <c r="H389" s="7" t="str">
        <f>"Q"&amp;ROUNDUP(MONTH(VolumeByClient[[#This Row],[Date]])/3,0)&amp;" "&amp;YEAR(VolumeByClient[[#This Row],[Date]])</f>
        <v>Q2 2021</v>
      </c>
      <c r="I389" s="7" t="str">
        <f>VLOOKUP(VolumeByClient[[#This Row],[Date]],Quarter[],3)</f>
        <v>Q2 2021</v>
      </c>
    </row>
    <row r="390" spans="1:9">
      <c r="A390" s="4" t="s">
        <v>34</v>
      </c>
      <c r="B390" s="4">
        <v>44286</v>
      </c>
      <c r="C390" s="6">
        <v>1192</v>
      </c>
      <c r="D390" s="3">
        <f>LEN(VolumeByClient[[#This Row],[CLID]])</f>
        <v>7</v>
      </c>
      <c r="E390" s="3" t="str">
        <f>XLOOKUP(VolumeByClient[[#This Row],[CLID]],GeoByClient[MID],GeoByClient[GEOID])</f>
        <v>GEO1001</v>
      </c>
      <c r="F390" s="9" t="str">
        <f>INDEX(GeoByClient[GEOID],MATCH([CLID],GeoByClient[RIGHT],0))</f>
        <v>GEO1001</v>
      </c>
      <c r="G390" s="3" t="str">
        <f>XLOOKUP(VolumeByClient[[#This Row],[Xlookup Region ID]],GEONames[GEOID],GEONames[GEO Name])</f>
        <v>NAM</v>
      </c>
      <c r="H390" s="7" t="str">
        <f>"Q"&amp;ROUNDUP(MONTH(VolumeByClient[[#This Row],[Date]])/3,0)&amp;" "&amp;YEAR(VolumeByClient[[#This Row],[Date]])</f>
        <v>Q1 2021</v>
      </c>
      <c r="I390" s="7" t="str">
        <f>VLOOKUP(VolumeByClient[[#This Row],[Date]],Quarter[],3)</f>
        <v>Q1 2021</v>
      </c>
    </row>
    <row r="391" spans="1:9">
      <c r="A391" s="4" t="s">
        <v>34</v>
      </c>
      <c r="B391" s="4">
        <v>44255</v>
      </c>
      <c r="C391" s="6">
        <v>1332</v>
      </c>
      <c r="D391" s="3">
        <f>LEN(VolumeByClient[[#This Row],[CLID]])</f>
        <v>7</v>
      </c>
      <c r="E391" s="3" t="str">
        <f>XLOOKUP(VolumeByClient[[#This Row],[CLID]],GeoByClient[MID],GeoByClient[GEOID])</f>
        <v>GEO1001</v>
      </c>
      <c r="F391" s="9" t="str">
        <f>INDEX(GeoByClient[GEOID],MATCH([CLID],GeoByClient[RIGHT],0))</f>
        <v>GEO1001</v>
      </c>
      <c r="G391" s="3" t="str">
        <f>XLOOKUP(VolumeByClient[[#This Row],[Xlookup Region ID]],GEONames[GEOID],GEONames[GEO Name])</f>
        <v>NAM</v>
      </c>
      <c r="H391" s="7" t="str">
        <f>"Q"&amp;ROUNDUP(MONTH(VolumeByClient[[#This Row],[Date]])/3,0)&amp;" "&amp;YEAR(VolumeByClient[[#This Row],[Date]])</f>
        <v>Q1 2021</v>
      </c>
      <c r="I391" s="7" t="str">
        <f>VLOOKUP(VolumeByClient[[#This Row],[Date]],Quarter[],3)</f>
        <v>Q1 2021</v>
      </c>
    </row>
    <row r="392" spans="1:9">
      <c r="A392" s="4" t="s">
        <v>34</v>
      </c>
      <c r="B392" s="4">
        <v>44227</v>
      </c>
      <c r="C392" s="6">
        <v>941</v>
      </c>
      <c r="D392" s="3">
        <f>LEN(VolumeByClient[[#This Row],[CLID]])</f>
        <v>7</v>
      </c>
      <c r="E392" s="3" t="str">
        <f>XLOOKUP(VolumeByClient[[#This Row],[CLID]],GeoByClient[MID],GeoByClient[GEOID])</f>
        <v>GEO1001</v>
      </c>
      <c r="F392" s="9" t="str">
        <f>INDEX(GeoByClient[GEOID],MATCH([CLID],GeoByClient[RIGHT],0))</f>
        <v>GEO1001</v>
      </c>
      <c r="G392" s="3" t="str">
        <f>XLOOKUP(VolumeByClient[[#This Row],[Xlookup Region ID]],GEONames[GEOID],GEONames[GEO Name])</f>
        <v>NAM</v>
      </c>
      <c r="H392" s="7" t="str">
        <f>"Q"&amp;ROUNDUP(MONTH(VolumeByClient[[#This Row],[Date]])/3,0)&amp;" "&amp;YEAR(VolumeByClient[[#This Row],[Date]])</f>
        <v>Q1 2021</v>
      </c>
      <c r="I392" s="7" t="str">
        <f>VLOOKUP(VolumeByClient[[#This Row],[Date]],Quarter[],3)</f>
        <v>Q1 2021</v>
      </c>
    </row>
    <row r="393" spans="1:9">
      <c r="A393" s="4" t="s">
        <v>38</v>
      </c>
      <c r="B393" s="4">
        <v>43861</v>
      </c>
      <c r="C393" s="6">
        <v>1131</v>
      </c>
      <c r="D393" s="3">
        <f>LEN(VolumeByClient[[#This Row],[CLID]])</f>
        <v>7</v>
      </c>
      <c r="E393" s="3" t="str">
        <f>XLOOKUP(VolumeByClient[[#This Row],[CLID]],GeoByClient[MID],GeoByClient[GEOID])</f>
        <v>GEO1001</v>
      </c>
      <c r="F393" s="9" t="str">
        <f>INDEX(GeoByClient[GEOID],MATCH([CLID],GeoByClient[RIGHT],0))</f>
        <v>GEO1001</v>
      </c>
      <c r="G393" s="3" t="str">
        <f>XLOOKUP(VolumeByClient[[#This Row],[Xlookup Region ID]],GEONames[GEOID],GEONames[GEO Name])</f>
        <v>NAM</v>
      </c>
      <c r="H393" s="7" t="str">
        <f>"Q"&amp;ROUNDUP(MONTH(VolumeByClient[[#This Row],[Date]])/3,0)&amp;" "&amp;YEAR(VolumeByClient[[#This Row],[Date]])</f>
        <v>Q1 2020</v>
      </c>
      <c r="I393" s="7" t="str">
        <f>VLOOKUP(VolumeByClient[[#This Row],[Date]],Quarter[],3)</f>
        <v>Q1 2020</v>
      </c>
    </row>
    <row r="394" spans="1:9">
      <c r="A394" s="4" t="s">
        <v>38</v>
      </c>
      <c r="B394" s="4">
        <v>43890</v>
      </c>
      <c r="C394" s="6">
        <v>1268</v>
      </c>
      <c r="D394" s="3">
        <f>LEN(VolumeByClient[[#This Row],[CLID]])</f>
        <v>7</v>
      </c>
      <c r="E394" s="3" t="str">
        <f>XLOOKUP(VolumeByClient[[#This Row],[CLID]],GeoByClient[MID],GeoByClient[GEOID])</f>
        <v>GEO1001</v>
      </c>
      <c r="F394" s="9" t="str">
        <f>INDEX(GeoByClient[GEOID],MATCH([CLID],GeoByClient[RIGHT],0))</f>
        <v>GEO1001</v>
      </c>
      <c r="G394" s="3" t="str">
        <f>XLOOKUP(VolumeByClient[[#This Row],[Xlookup Region ID]],GEONames[GEOID],GEONames[GEO Name])</f>
        <v>NAM</v>
      </c>
      <c r="H394" s="7" t="str">
        <f>"Q"&amp;ROUNDUP(MONTH(VolumeByClient[[#This Row],[Date]])/3,0)&amp;" "&amp;YEAR(VolumeByClient[[#This Row],[Date]])</f>
        <v>Q1 2020</v>
      </c>
      <c r="I394" s="7" t="str">
        <f>VLOOKUP(VolumeByClient[[#This Row],[Date]],Quarter[],3)</f>
        <v>Q1 2020</v>
      </c>
    </row>
    <row r="395" spans="1:9">
      <c r="A395" s="4" t="s">
        <v>38</v>
      </c>
      <c r="B395" s="4">
        <v>43921</v>
      </c>
      <c r="C395" s="6">
        <v>1410</v>
      </c>
      <c r="D395" s="3">
        <f>LEN(VolumeByClient[[#This Row],[CLID]])</f>
        <v>7</v>
      </c>
      <c r="E395" s="3" t="str">
        <f>XLOOKUP(VolumeByClient[[#This Row],[CLID]],GeoByClient[MID],GeoByClient[GEOID])</f>
        <v>GEO1001</v>
      </c>
      <c r="F395" s="9" t="str">
        <f>INDEX(GeoByClient[GEOID],MATCH([CLID],GeoByClient[RIGHT],0))</f>
        <v>GEO1001</v>
      </c>
      <c r="G395" s="3" t="str">
        <f>XLOOKUP(VolumeByClient[[#This Row],[Xlookup Region ID]],GEONames[GEOID],GEONames[GEO Name])</f>
        <v>NAM</v>
      </c>
      <c r="H395" s="7" t="str">
        <f>"Q"&amp;ROUNDUP(MONTH(VolumeByClient[[#This Row],[Date]])/3,0)&amp;" "&amp;YEAR(VolumeByClient[[#This Row],[Date]])</f>
        <v>Q1 2020</v>
      </c>
      <c r="I395" s="7" t="str">
        <f>VLOOKUP(VolumeByClient[[#This Row],[Date]],Quarter[],3)</f>
        <v>Q1 2020</v>
      </c>
    </row>
    <row r="396" spans="1:9">
      <c r="A396" s="4" t="s">
        <v>38</v>
      </c>
      <c r="B396" s="4">
        <v>43951</v>
      </c>
      <c r="C396" s="6">
        <v>1688</v>
      </c>
      <c r="D396" s="3">
        <f>LEN(VolumeByClient[[#This Row],[CLID]])</f>
        <v>7</v>
      </c>
      <c r="E396" s="3" t="str">
        <f>XLOOKUP(VolumeByClient[[#This Row],[CLID]],GeoByClient[MID],GeoByClient[GEOID])</f>
        <v>GEO1001</v>
      </c>
      <c r="F396" s="9" t="str">
        <f>INDEX(GeoByClient[GEOID],MATCH([CLID],GeoByClient[RIGHT],0))</f>
        <v>GEO1001</v>
      </c>
      <c r="G396" s="3" t="str">
        <f>XLOOKUP(VolumeByClient[[#This Row],[Xlookup Region ID]],GEONames[GEOID],GEONames[GEO Name])</f>
        <v>NAM</v>
      </c>
      <c r="H396" s="7" t="str">
        <f>"Q"&amp;ROUNDUP(MONTH(VolumeByClient[[#This Row],[Date]])/3,0)&amp;" "&amp;YEAR(VolumeByClient[[#This Row],[Date]])</f>
        <v>Q2 2020</v>
      </c>
      <c r="I396" s="7" t="str">
        <f>VLOOKUP(VolumeByClient[[#This Row],[Date]],Quarter[],3)</f>
        <v>Q2 2020</v>
      </c>
    </row>
    <row r="397" spans="1:9">
      <c r="A397" s="4" t="s">
        <v>38</v>
      </c>
      <c r="B397" s="4">
        <v>43982</v>
      </c>
      <c r="C397" s="6">
        <v>1548</v>
      </c>
      <c r="D397" s="3">
        <f>LEN(VolumeByClient[[#This Row],[CLID]])</f>
        <v>7</v>
      </c>
      <c r="E397" s="3" t="str">
        <f>XLOOKUP(VolumeByClient[[#This Row],[CLID]],GeoByClient[MID],GeoByClient[GEOID])</f>
        <v>GEO1001</v>
      </c>
      <c r="F397" s="9" t="str">
        <f>INDEX(GeoByClient[GEOID],MATCH([CLID],GeoByClient[RIGHT],0))</f>
        <v>GEO1001</v>
      </c>
      <c r="G397" s="3" t="str">
        <f>XLOOKUP(VolumeByClient[[#This Row],[Xlookup Region ID]],GEONames[GEOID],GEONames[GEO Name])</f>
        <v>NAM</v>
      </c>
      <c r="H397" s="7" t="str">
        <f>"Q"&amp;ROUNDUP(MONTH(VolumeByClient[[#This Row],[Date]])/3,0)&amp;" "&amp;YEAR(VolumeByClient[[#This Row],[Date]])</f>
        <v>Q2 2020</v>
      </c>
      <c r="I397" s="7" t="str">
        <f>VLOOKUP(VolumeByClient[[#This Row],[Date]],Quarter[],3)</f>
        <v>Q2 2020</v>
      </c>
    </row>
    <row r="398" spans="1:9">
      <c r="A398" s="4" t="s">
        <v>38</v>
      </c>
      <c r="B398" s="4">
        <v>44012</v>
      </c>
      <c r="C398" s="6">
        <v>1127</v>
      </c>
      <c r="D398" s="3">
        <f>LEN(VolumeByClient[[#This Row],[CLID]])</f>
        <v>7</v>
      </c>
      <c r="E398" s="3" t="str">
        <f>XLOOKUP(VolumeByClient[[#This Row],[CLID]],GeoByClient[MID],GeoByClient[GEOID])</f>
        <v>GEO1001</v>
      </c>
      <c r="F398" s="9" t="str">
        <f>INDEX(GeoByClient[GEOID],MATCH([CLID],GeoByClient[RIGHT],0))</f>
        <v>GEO1001</v>
      </c>
      <c r="G398" s="3" t="str">
        <f>XLOOKUP(VolumeByClient[[#This Row],[Xlookup Region ID]],GEONames[GEOID],GEONames[GEO Name])</f>
        <v>NAM</v>
      </c>
      <c r="H398" s="7" t="str">
        <f>"Q"&amp;ROUNDUP(MONTH(VolumeByClient[[#This Row],[Date]])/3,0)&amp;" "&amp;YEAR(VolumeByClient[[#This Row],[Date]])</f>
        <v>Q2 2020</v>
      </c>
      <c r="I398" s="7" t="str">
        <f>VLOOKUP(VolumeByClient[[#This Row],[Date]],Quarter[],3)</f>
        <v>Q2 2020</v>
      </c>
    </row>
    <row r="399" spans="1:9">
      <c r="A399" s="4" t="s">
        <v>38</v>
      </c>
      <c r="B399" s="4">
        <v>44043</v>
      </c>
      <c r="C399" s="6">
        <v>984</v>
      </c>
      <c r="D399" s="3">
        <f>LEN(VolumeByClient[[#This Row],[CLID]])</f>
        <v>7</v>
      </c>
      <c r="E399" s="3" t="str">
        <f>XLOOKUP(VolumeByClient[[#This Row],[CLID]],GeoByClient[MID],GeoByClient[GEOID])</f>
        <v>GEO1001</v>
      </c>
      <c r="F399" s="9" t="str">
        <f>INDEX(GeoByClient[GEOID],MATCH([CLID],GeoByClient[RIGHT],0))</f>
        <v>GEO1001</v>
      </c>
      <c r="G399" s="3" t="str">
        <f>XLOOKUP(VolumeByClient[[#This Row],[Xlookup Region ID]],GEONames[GEOID],GEONames[GEO Name])</f>
        <v>NAM</v>
      </c>
      <c r="H399" s="7" t="str">
        <f>"Q"&amp;ROUNDUP(MONTH(VolumeByClient[[#This Row],[Date]])/3,0)&amp;" "&amp;YEAR(VolumeByClient[[#This Row],[Date]])</f>
        <v>Q3 2020</v>
      </c>
      <c r="I399" s="7" t="str">
        <f>VLOOKUP(VolumeByClient[[#This Row],[Date]],Quarter[],3)</f>
        <v>Q3 2020</v>
      </c>
    </row>
    <row r="400" spans="1:9">
      <c r="A400" s="4" t="s">
        <v>38</v>
      </c>
      <c r="B400" s="4">
        <v>44074</v>
      </c>
      <c r="C400" s="6">
        <v>850</v>
      </c>
      <c r="D400" s="3">
        <f>LEN(VolumeByClient[[#This Row],[CLID]])</f>
        <v>7</v>
      </c>
      <c r="E400" s="3" t="str">
        <f>XLOOKUP(VolumeByClient[[#This Row],[CLID]],GeoByClient[MID],GeoByClient[GEOID])</f>
        <v>GEO1001</v>
      </c>
      <c r="F400" s="9" t="str">
        <f>INDEX(GeoByClient[GEOID],MATCH([CLID],GeoByClient[RIGHT],0))</f>
        <v>GEO1001</v>
      </c>
      <c r="G400" s="3" t="str">
        <f>XLOOKUP(VolumeByClient[[#This Row],[Xlookup Region ID]],GEONames[GEOID],GEONames[GEO Name])</f>
        <v>NAM</v>
      </c>
      <c r="H400" s="7" t="str">
        <f>"Q"&amp;ROUNDUP(MONTH(VolumeByClient[[#This Row],[Date]])/3,0)&amp;" "&amp;YEAR(VolumeByClient[[#This Row],[Date]])</f>
        <v>Q3 2020</v>
      </c>
      <c r="I400" s="7" t="str">
        <f>VLOOKUP(VolumeByClient[[#This Row],[Date]],Quarter[],3)</f>
        <v>Q3 2020</v>
      </c>
    </row>
    <row r="401" spans="1:9">
      <c r="A401" s="4" t="s">
        <v>38</v>
      </c>
      <c r="B401" s="4">
        <v>44104</v>
      </c>
      <c r="C401" s="6">
        <v>850</v>
      </c>
      <c r="D401" s="3">
        <f>LEN(VolumeByClient[[#This Row],[CLID]])</f>
        <v>7</v>
      </c>
      <c r="E401" s="3" t="str">
        <f>XLOOKUP(VolumeByClient[[#This Row],[CLID]],GeoByClient[MID],GeoByClient[GEOID])</f>
        <v>GEO1001</v>
      </c>
      <c r="F401" s="9" t="str">
        <f>INDEX(GeoByClient[GEOID],MATCH([CLID],GeoByClient[RIGHT],0))</f>
        <v>GEO1001</v>
      </c>
      <c r="G401" s="3" t="str">
        <f>XLOOKUP(VolumeByClient[[#This Row],[Xlookup Region ID]],GEONames[GEOID],GEONames[GEO Name])</f>
        <v>NAM</v>
      </c>
      <c r="H401" s="7" t="str">
        <f>"Q"&amp;ROUNDUP(MONTH(VolumeByClient[[#This Row],[Date]])/3,0)&amp;" "&amp;YEAR(VolumeByClient[[#This Row],[Date]])</f>
        <v>Q3 2020</v>
      </c>
      <c r="I401" s="7" t="str">
        <f>VLOOKUP(VolumeByClient[[#This Row],[Date]],Quarter[],3)</f>
        <v>Q3 2020</v>
      </c>
    </row>
    <row r="402" spans="1:9">
      <c r="A402" s="4" t="s">
        <v>38</v>
      </c>
      <c r="B402" s="4">
        <v>44135</v>
      </c>
      <c r="C402" s="6">
        <v>986</v>
      </c>
      <c r="D402" s="3">
        <f>LEN(VolumeByClient[[#This Row],[CLID]])</f>
        <v>7</v>
      </c>
      <c r="E402" s="3" t="str">
        <f>XLOOKUP(VolumeByClient[[#This Row],[CLID]],GeoByClient[MID],GeoByClient[GEOID])</f>
        <v>GEO1001</v>
      </c>
      <c r="F402" s="9" t="str">
        <f>INDEX(GeoByClient[GEOID],MATCH([CLID],GeoByClient[RIGHT],0))</f>
        <v>GEO1001</v>
      </c>
      <c r="G402" s="3" t="str">
        <f>XLOOKUP(VolumeByClient[[#This Row],[Xlookup Region ID]],GEONames[GEOID],GEONames[GEO Name])</f>
        <v>NAM</v>
      </c>
      <c r="H402" s="7" t="str">
        <f>"Q"&amp;ROUNDUP(MONTH(VolumeByClient[[#This Row],[Date]])/3,0)&amp;" "&amp;YEAR(VolumeByClient[[#This Row],[Date]])</f>
        <v>Q4 2020</v>
      </c>
      <c r="I402" s="7" t="str">
        <f>VLOOKUP(VolumeByClient[[#This Row],[Date]],Quarter[],3)</f>
        <v>Q4 2020</v>
      </c>
    </row>
    <row r="403" spans="1:9">
      <c r="A403" s="4" t="s">
        <v>38</v>
      </c>
      <c r="B403" s="4">
        <v>44165</v>
      </c>
      <c r="C403" s="6">
        <v>1129</v>
      </c>
      <c r="D403" s="3">
        <f>LEN(VolumeByClient[[#This Row],[CLID]])</f>
        <v>7</v>
      </c>
      <c r="E403" s="3" t="str">
        <f>XLOOKUP(VolumeByClient[[#This Row],[CLID]],GeoByClient[MID],GeoByClient[GEOID])</f>
        <v>GEO1001</v>
      </c>
      <c r="F403" s="9" t="str">
        <f>INDEX(GeoByClient[GEOID],MATCH([CLID],GeoByClient[RIGHT],0))</f>
        <v>GEO1001</v>
      </c>
      <c r="G403" s="3" t="str">
        <f>XLOOKUP(VolumeByClient[[#This Row],[Xlookup Region ID]],GEONames[GEOID],GEONames[GEO Name])</f>
        <v>NAM</v>
      </c>
      <c r="H403" s="7" t="str">
        <f>"Q"&amp;ROUNDUP(MONTH(VolumeByClient[[#This Row],[Date]])/3,0)&amp;" "&amp;YEAR(VolumeByClient[[#This Row],[Date]])</f>
        <v>Q4 2020</v>
      </c>
      <c r="I403" s="7" t="str">
        <f>VLOOKUP(VolumeByClient[[#This Row],[Date]],Quarter[],3)</f>
        <v>Q4 2020</v>
      </c>
    </row>
    <row r="404" spans="1:9">
      <c r="A404" s="4" t="s">
        <v>38</v>
      </c>
      <c r="B404" s="4">
        <v>44196</v>
      </c>
      <c r="C404" s="6">
        <v>1131</v>
      </c>
      <c r="D404" s="3">
        <f>LEN(VolumeByClient[[#This Row],[CLID]])</f>
        <v>7</v>
      </c>
      <c r="E404" s="3" t="str">
        <f>XLOOKUP(VolumeByClient[[#This Row],[CLID]],GeoByClient[MID],GeoByClient[GEOID])</f>
        <v>GEO1001</v>
      </c>
      <c r="F404" s="9" t="str">
        <f>INDEX(GeoByClient[GEOID],MATCH([CLID],GeoByClient[RIGHT],0))</f>
        <v>GEO1001</v>
      </c>
      <c r="G404" s="3" t="str">
        <f>XLOOKUP(VolumeByClient[[#This Row],[Xlookup Region ID]],GEONames[GEOID],GEONames[GEO Name])</f>
        <v>NAM</v>
      </c>
      <c r="H404" s="7" t="str">
        <f>"Q"&amp;ROUNDUP(MONTH(VolumeByClient[[#This Row],[Date]])/3,0)&amp;" "&amp;YEAR(VolumeByClient[[#This Row],[Date]])</f>
        <v>Q4 2020</v>
      </c>
      <c r="I404" s="7" t="str">
        <f>VLOOKUP(VolumeByClient[[#This Row],[Date]],Quarter[],3)</f>
        <v>Q4 2020</v>
      </c>
    </row>
    <row r="405" spans="1:9">
      <c r="A405" s="4" t="s">
        <v>38</v>
      </c>
      <c r="B405" s="4">
        <v>44377</v>
      </c>
      <c r="C405" s="6">
        <v>1119</v>
      </c>
      <c r="D405" s="3">
        <f>LEN(VolumeByClient[[#This Row],[CLID]])</f>
        <v>7</v>
      </c>
      <c r="E405" s="3" t="str">
        <f>XLOOKUP(VolumeByClient[[#This Row],[CLID]],GeoByClient[MID],GeoByClient[GEOID])</f>
        <v>GEO1001</v>
      </c>
      <c r="F405" s="9" t="str">
        <f>INDEX(GeoByClient[GEOID],MATCH([CLID],GeoByClient[RIGHT],0))</f>
        <v>GEO1001</v>
      </c>
      <c r="G405" s="3" t="str">
        <f>XLOOKUP(VolumeByClient[[#This Row],[Xlookup Region ID]],GEONames[GEOID],GEONames[GEO Name])</f>
        <v>NAM</v>
      </c>
      <c r="H405" s="7" t="str">
        <f>"Q"&amp;ROUNDUP(MONTH(VolumeByClient[[#This Row],[Date]])/3,0)&amp;" "&amp;YEAR(VolumeByClient[[#This Row],[Date]])</f>
        <v>Q2 2021</v>
      </c>
      <c r="I405" s="7" t="str">
        <f>VLOOKUP(VolumeByClient[[#This Row],[Date]],Quarter[],3)</f>
        <v>Q2 2021</v>
      </c>
    </row>
    <row r="406" spans="1:9">
      <c r="A406" s="4" t="s">
        <v>38</v>
      </c>
      <c r="B406" s="4">
        <v>44347</v>
      </c>
      <c r="C406" s="6">
        <v>1598</v>
      </c>
      <c r="D406" s="3">
        <f>LEN(VolumeByClient[[#This Row],[CLID]])</f>
        <v>7</v>
      </c>
      <c r="E406" s="3" t="str">
        <f>XLOOKUP(VolumeByClient[[#This Row],[CLID]],GeoByClient[MID],GeoByClient[GEOID])</f>
        <v>GEO1001</v>
      </c>
      <c r="F406" s="9" t="str">
        <f>INDEX(GeoByClient[GEOID],MATCH([CLID],GeoByClient[RIGHT],0))</f>
        <v>GEO1001</v>
      </c>
      <c r="G406" s="3" t="str">
        <f>XLOOKUP(VolumeByClient[[#This Row],[Xlookup Region ID]],GEONames[GEOID],GEONames[GEO Name])</f>
        <v>NAM</v>
      </c>
      <c r="H406" s="7" t="str">
        <f>"Q"&amp;ROUNDUP(MONTH(VolumeByClient[[#This Row],[Date]])/3,0)&amp;" "&amp;YEAR(VolumeByClient[[#This Row],[Date]])</f>
        <v>Q2 2021</v>
      </c>
      <c r="I406" s="7" t="str">
        <f>VLOOKUP(VolumeByClient[[#This Row],[Date]],Quarter[],3)</f>
        <v>Q2 2021</v>
      </c>
    </row>
    <row r="407" spans="1:9">
      <c r="A407" s="4" t="s">
        <v>38</v>
      </c>
      <c r="B407" s="4">
        <v>44316</v>
      </c>
      <c r="C407" s="6">
        <v>1707</v>
      </c>
      <c r="D407" s="3">
        <f>LEN(VolumeByClient[[#This Row],[CLID]])</f>
        <v>7</v>
      </c>
      <c r="E407" s="3" t="str">
        <f>XLOOKUP(VolumeByClient[[#This Row],[CLID]],GeoByClient[MID],GeoByClient[GEOID])</f>
        <v>GEO1001</v>
      </c>
      <c r="F407" s="9" t="str">
        <f>INDEX(GeoByClient[GEOID],MATCH([CLID],GeoByClient[RIGHT],0))</f>
        <v>GEO1001</v>
      </c>
      <c r="G407" s="3" t="str">
        <f>XLOOKUP(VolumeByClient[[#This Row],[Xlookup Region ID]],GEONames[GEOID],GEONames[GEO Name])</f>
        <v>NAM</v>
      </c>
      <c r="H407" s="7" t="str">
        <f>"Q"&amp;ROUNDUP(MONTH(VolumeByClient[[#This Row],[Date]])/3,0)&amp;" "&amp;YEAR(VolumeByClient[[#This Row],[Date]])</f>
        <v>Q2 2021</v>
      </c>
      <c r="I407" s="7" t="str">
        <f>VLOOKUP(VolumeByClient[[#This Row],[Date]],Quarter[],3)</f>
        <v>Q2 2021</v>
      </c>
    </row>
    <row r="408" spans="1:9">
      <c r="A408" s="4" t="s">
        <v>38</v>
      </c>
      <c r="B408" s="4">
        <v>44286</v>
      </c>
      <c r="C408" s="6">
        <v>1404</v>
      </c>
      <c r="D408" s="3">
        <f>LEN(VolumeByClient[[#This Row],[CLID]])</f>
        <v>7</v>
      </c>
      <c r="E408" s="3" t="str">
        <f>XLOOKUP(VolumeByClient[[#This Row],[CLID]],GeoByClient[MID],GeoByClient[GEOID])</f>
        <v>GEO1001</v>
      </c>
      <c r="F408" s="9" t="str">
        <f>INDEX(GeoByClient[GEOID],MATCH([CLID],GeoByClient[RIGHT],0))</f>
        <v>GEO1001</v>
      </c>
      <c r="G408" s="3" t="str">
        <f>XLOOKUP(VolumeByClient[[#This Row],[Xlookup Region ID]],GEONames[GEOID],GEONames[GEO Name])</f>
        <v>NAM</v>
      </c>
      <c r="H408" s="7" t="str">
        <f>"Q"&amp;ROUNDUP(MONTH(VolumeByClient[[#This Row],[Date]])/3,0)&amp;" "&amp;YEAR(VolumeByClient[[#This Row],[Date]])</f>
        <v>Q1 2021</v>
      </c>
      <c r="I408" s="7" t="str">
        <f>VLOOKUP(VolumeByClient[[#This Row],[Date]],Quarter[],3)</f>
        <v>Q1 2021</v>
      </c>
    </row>
    <row r="409" spans="1:9">
      <c r="A409" s="4" t="s">
        <v>38</v>
      </c>
      <c r="B409" s="4">
        <v>44255</v>
      </c>
      <c r="C409" s="6">
        <v>1252</v>
      </c>
      <c r="D409" s="3">
        <f>LEN(VolumeByClient[[#This Row],[CLID]])</f>
        <v>7</v>
      </c>
      <c r="E409" s="3" t="str">
        <f>XLOOKUP(VolumeByClient[[#This Row],[CLID]],GeoByClient[MID],GeoByClient[GEOID])</f>
        <v>GEO1001</v>
      </c>
      <c r="F409" s="9" t="str">
        <f>INDEX(GeoByClient[GEOID],MATCH([CLID],GeoByClient[RIGHT],0))</f>
        <v>GEO1001</v>
      </c>
      <c r="G409" s="3" t="str">
        <f>XLOOKUP(VolumeByClient[[#This Row],[Xlookup Region ID]],GEONames[GEOID],GEONames[GEO Name])</f>
        <v>NAM</v>
      </c>
      <c r="H409" s="7" t="str">
        <f>"Q"&amp;ROUNDUP(MONTH(VolumeByClient[[#This Row],[Date]])/3,0)&amp;" "&amp;YEAR(VolumeByClient[[#This Row],[Date]])</f>
        <v>Q1 2021</v>
      </c>
      <c r="I409" s="7" t="str">
        <f>VLOOKUP(VolumeByClient[[#This Row],[Date]],Quarter[],3)</f>
        <v>Q1 2021</v>
      </c>
    </row>
    <row r="410" spans="1:9">
      <c r="A410" s="4" t="s">
        <v>38</v>
      </c>
      <c r="B410" s="4">
        <v>44227</v>
      </c>
      <c r="C410" s="6">
        <v>1119</v>
      </c>
      <c r="D410" s="3">
        <f>LEN(VolumeByClient[[#This Row],[CLID]])</f>
        <v>7</v>
      </c>
      <c r="E410" s="3" t="str">
        <f>XLOOKUP(VolumeByClient[[#This Row],[CLID]],GeoByClient[MID],GeoByClient[GEOID])</f>
        <v>GEO1001</v>
      </c>
      <c r="F410" s="9" t="str">
        <f>INDEX(GeoByClient[GEOID],MATCH([CLID],GeoByClient[RIGHT],0))</f>
        <v>GEO1001</v>
      </c>
      <c r="G410" s="3" t="str">
        <f>XLOOKUP(VolumeByClient[[#This Row],[Xlookup Region ID]],GEONames[GEOID],GEONames[GEO Name])</f>
        <v>NAM</v>
      </c>
      <c r="H410" s="7" t="str">
        <f>"Q"&amp;ROUNDUP(MONTH(VolumeByClient[[#This Row],[Date]])/3,0)&amp;" "&amp;YEAR(VolumeByClient[[#This Row],[Date]])</f>
        <v>Q1 2021</v>
      </c>
      <c r="I410" s="7" t="str">
        <f>VLOOKUP(VolumeByClient[[#This Row],[Date]],Quarter[],3)</f>
        <v>Q1 2021</v>
      </c>
    </row>
    <row r="411" spans="1:9">
      <c r="A411" s="4" t="s">
        <v>13</v>
      </c>
      <c r="B411" s="4">
        <v>43861</v>
      </c>
      <c r="C411" s="6">
        <v>318</v>
      </c>
      <c r="D411" s="3">
        <f>LEN(VolumeByClient[[#This Row],[CLID]])</f>
        <v>7</v>
      </c>
      <c r="E411" s="3" t="str">
        <f>XLOOKUP(VolumeByClient[[#This Row],[CLID]],GeoByClient[MID],GeoByClient[GEOID])</f>
        <v>GEO1002</v>
      </c>
      <c r="F411" s="9" t="str">
        <f>INDEX(GeoByClient[GEOID],MATCH([CLID],GeoByClient[RIGHT],0))</f>
        <v>GEO1002</v>
      </c>
      <c r="G411" s="3" t="str">
        <f>XLOOKUP(VolumeByClient[[#This Row],[Xlookup Region ID]],GEONames[GEOID],GEONames[GEO Name])</f>
        <v>APAC</v>
      </c>
      <c r="H411" s="7" t="str">
        <f>"Q"&amp;ROUNDUP(MONTH(VolumeByClient[[#This Row],[Date]])/3,0)&amp;" "&amp;YEAR(VolumeByClient[[#This Row],[Date]])</f>
        <v>Q1 2020</v>
      </c>
      <c r="I411" s="7" t="str">
        <f>VLOOKUP(VolumeByClient[[#This Row],[Date]],Quarter[],3)</f>
        <v>Q1 2020</v>
      </c>
    </row>
    <row r="412" spans="1:9">
      <c r="A412" s="4" t="s">
        <v>13</v>
      </c>
      <c r="B412" s="4">
        <v>43890</v>
      </c>
      <c r="C412" s="6">
        <v>453</v>
      </c>
      <c r="D412" s="3">
        <f>LEN(VolumeByClient[[#This Row],[CLID]])</f>
        <v>7</v>
      </c>
      <c r="E412" s="3" t="str">
        <f>XLOOKUP(VolumeByClient[[#This Row],[CLID]],GeoByClient[MID],GeoByClient[GEOID])</f>
        <v>GEO1002</v>
      </c>
      <c r="F412" s="9" t="str">
        <f>INDEX(GeoByClient[GEOID],MATCH([CLID],GeoByClient[RIGHT],0))</f>
        <v>GEO1002</v>
      </c>
      <c r="G412" s="3" t="str">
        <f>XLOOKUP(VolumeByClient[[#This Row],[Xlookup Region ID]],GEONames[GEOID],GEONames[GEO Name])</f>
        <v>APAC</v>
      </c>
      <c r="H412" s="7" t="str">
        <f>"Q"&amp;ROUNDUP(MONTH(VolumeByClient[[#This Row],[Date]])/3,0)&amp;" "&amp;YEAR(VolumeByClient[[#This Row],[Date]])</f>
        <v>Q1 2020</v>
      </c>
      <c r="I412" s="7" t="str">
        <f>VLOOKUP(VolumeByClient[[#This Row],[Date]],Quarter[],3)</f>
        <v>Q1 2020</v>
      </c>
    </row>
    <row r="413" spans="1:9">
      <c r="A413" s="4" t="s">
        <v>13</v>
      </c>
      <c r="B413" s="4">
        <v>43921</v>
      </c>
      <c r="C413" s="6">
        <v>411</v>
      </c>
      <c r="D413" s="3">
        <f>LEN(VolumeByClient[[#This Row],[CLID]])</f>
        <v>7</v>
      </c>
      <c r="E413" s="3" t="str">
        <f>XLOOKUP(VolumeByClient[[#This Row],[CLID]],GeoByClient[MID],GeoByClient[GEOID])</f>
        <v>GEO1002</v>
      </c>
      <c r="F413" s="9" t="str">
        <f>INDEX(GeoByClient[GEOID],MATCH([CLID],GeoByClient[RIGHT],0))</f>
        <v>GEO1002</v>
      </c>
      <c r="G413" s="3" t="str">
        <f>XLOOKUP(VolumeByClient[[#This Row],[Xlookup Region ID]],GEONames[GEOID],GEONames[GEO Name])</f>
        <v>APAC</v>
      </c>
      <c r="H413" s="7" t="str">
        <f>"Q"&amp;ROUNDUP(MONTH(VolumeByClient[[#This Row],[Date]])/3,0)&amp;" "&amp;YEAR(VolumeByClient[[#This Row],[Date]])</f>
        <v>Q1 2020</v>
      </c>
      <c r="I413" s="7" t="str">
        <f>VLOOKUP(VolumeByClient[[#This Row],[Date]],Quarter[],3)</f>
        <v>Q1 2020</v>
      </c>
    </row>
    <row r="414" spans="1:9">
      <c r="A414" s="4" t="s">
        <v>13</v>
      </c>
      <c r="B414" s="4">
        <v>43951</v>
      </c>
      <c r="C414" s="6">
        <v>588</v>
      </c>
      <c r="D414" s="3">
        <f>LEN(VolumeByClient[[#This Row],[CLID]])</f>
        <v>7</v>
      </c>
      <c r="E414" s="3" t="str">
        <f>XLOOKUP(VolumeByClient[[#This Row],[CLID]],GeoByClient[MID],GeoByClient[GEOID])</f>
        <v>GEO1002</v>
      </c>
      <c r="F414" s="9" t="str">
        <f>INDEX(GeoByClient[GEOID],MATCH([CLID],GeoByClient[RIGHT],0))</f>
        <v>GEO1002</v>
      </c>
      <c r="G414" s="3" t="str">
        <f>XLOOKUP(VolumeByClient[[#This Row],[Xlookup Region ID]],GEONames[GEOID],GEONames[GEO Name])</f>
        <v>APAC</v>
      </c>
      <c r="H414" s="7" t="str">
        <f>"Q"&amp;ROUNDUP(MONTH(VolumeByClient[[#This Row],[Date]])/3,0)&amp;" "&amp;YEAR(VolumeByClient[[#This Row],[Date]])</f>
        <v>Q2 2020</v>
      </c>
      <c r="I414" s="7" t="str">
        <f>VLOOKUP(VolumeByClient[[#This Row],[Date]],Quarter[],3)</f>
        <v>Q2 2020</v>
      </c>
    </row>
    <row r="415" spans="1:9">
      <c r="A415" s="4" t="s">
        <v>13</v>
      </c>
      <c r="B415" s="4">
        <v>43982</v>
      </c>
      <c r="C415" s="6">
        <v>457</v>
      </c>
      <c r="D415" s="3">
        <f>LEN(VolumeByClient[[#This Row],[CLID]])</f>
        <v>7</v>
      </c>
      <c r="E415" s="3" t="str">
        <f>XLOOKUP(VolumeByClient[[#This Row],[CLID]],GeoByClient[MID],GeoByClient[GEOID])</f>
        <v>GEO1002</v>
      </c>
      <c r="F415" s="9" t="str">
        <f>INDEX(GeoByClient[GEOID],MATCH([CLID],GeoByClient[RIGHT],0))</f>
        <v>GEO1002</v>
      </c>
      <c r="G415" s="3" t="str">
        <f>XLOOKUP(VolumeByClient[[#This Row],[Xlookup Region ID]],GEONames[GEOID],GEONames[GEO Name])</f>
        <v>APAC</v>
      </c>
      <c r="H415" s="7" t="str">
        <f>"Q"&amp;ROUNDUP(MONTH(VolumeByClient[[#This Row],[Date]])/3,0)&amp;" "&amp;YEAR(VolumeByClient[[#This Row],[Date]])</f>
        <v>Q2 2020</v>
      </c>
      <c r="I415" s="7" t="str">
        <f>VLOOKUP(VolumeByClient[[#This Row],[Date]],Quarter[],3)</f>
        <v>Q2 2020</v>
      </c>
    </row>
    <row r="416" spans="1:9">
      <c r="A416" s="4" t="s">
        <v>13</v>
      </c>
      <c r="B416" s="4">
        <v>44012</v>
      </c>
      <c r="C416" s="6">
        <v>410</v>
      </c>
      <c r="D416" s="3">
        <f>LEN(VolumeByClient[[#This Row],[CLID]])</f>
        <v>7</v>
      </c>
      <c r="E416" s="3" t="str">
        <f>XLOOKUP(VolumeByClient[[#This Row],[CLID]],GeoByClient[MID],GeoByClient[GEOID])</f>
        <v>GEO1002</v>
      </c>
      <c r="F416" s="9" t="str">
        <f>INDEX(GeoByClient[GEOID],MATCH([CLID],GeoByClient[RIGHT],0))</f>
        <v>GEO1002</v>
      </c>
      <c r="G416" s="3" t="str">
        <f>XLOOKUP(VolumeByClient[[#This Row],[Xlookup Region ID]],GEONames[GEOID],GEONames[GEO Name])</f>
        <v>APAC</v>
      </c>
      <c r="H416" s="7" t="str">
        <f>"Q"&amp;ROUNDUP(MONTH(VolumeByClient[[#This Row],[Date]])/3,0)&amp;" "&amp;YEAR(VolumeByClient[[#This Row],[Date]])</f>
        <v>Q2 2020</v>
      </c>
      <c r="I416" s="7" t="str">
        <f>VLOOKUP(VolumeByClient[[#This Row],[Date]],Quarter[],3)</f>
        <v>Q2 2020</v>
      </c>
    </row>
    <row r="417" spans="1:9">
      <c r="A417" s="4" t="s">
        <v>13</v>
      </c>
      <c r="B417" s="4">
        <v>44043</v>
      </c>
      <c r="C417" s="6">
        <v>273</v>
      </c>
      <c r="D417" s="3">
        <f>LEN(VolumeByClient[[#This Row],[CLID]])</f>
        <v>7</v>
      </c>
      <c r="E417" s="3" t="str">
        <f>XLOOKUP(VolumeByClient[[#This Row],[CLID]],GeoByClient[MID],GeoByClient[GEOID])</f>
        <v>GEO1002</v>
      </c>
      <c r="F417" s="9" t="str">
        <f>INDEX(GeoByClient[GEOID],MATCH([CLID],GeoByClient[RIGHT],0))</f>
        <v>GEO1002</v>
      </c>
      <c r="G417" s="3" t="str">
        <f>XLOOKUP(VolumeByClient[[#This Row],[Xlookup Region ID]],GEONames[GEOID],GEONames[GEO Name])</f>
        <v>APAC</v>
      </c>
      <c r="H417" s="7" t="str">
        <f>"Q"&amp;ROUNDUP(MONTH(VolumeByClient[[#This Row],[Date]])/3,0)&amp;" "&amp;YEAR(VolumeByClient[[#This Row],[Date]])</f>
        <v>Q3 2020</v>
      </c>
      <c r="I417" s="7" t="str">
        <f>VLOOKUP(VolumeByClient[[#This Row],[Date]],Quarter[],3)</f>
        <v>Q3 2020</v>
      </c>
    </row>
    <row r="418" spans="1:9">
      <c r="A418" s="4" t="s">
        <v>13</v>
      </c>
      <c r="B418" s="4">
        <v>44074</v>
      </c>
      <c r="C418" s="6">
        <v>317</v>
      </c>
      <c r="D418" s="3">
        <f>LEN(VolumeByClient[[#This Row],[CLID]])</f>
        <v>7</v>
      </c>
      <c r="E418" s="3" t="str">
        <f>XLOOKUP(VolumeByClient[[#This Row],[CLID]],GeoByClient[MID],GeoByClient[GEOID])</f>
        <v>GEO1002</v>
      </c>
      <c r="F418" s="9" t="str">
        <f>INDEX(GeoByClient[GEOID],MATCH([CLID],GeoByClient[RIGHT],0))</f>
        <v>GEO1002</v>
      </c>
      <c r="G418" s="3" t="str">
        <f>XLOOKUP(VolumeByClient[[#This Row],[Xlookup Region ID]],GEONames[GEOID],GEONames[GEO Name])</f>
        <v>APAC</v>
      </c>
      <c r="H418" s="7" t="str">
        <f>"Q"&amp;ROUNDUP(MONTH(VolumeByClient[[#This Row],[Date]])/3,0)&amp;" "&amp;YEAR(VolumeByClient[[#This Row],[Date]])</f>
        <v>Q3 2020</v>
      </c>
      <c r="I418" s="7" t="str">
        <f>VLOOKUP(VolumeByClient[[#This Row],[Date]],Quarter[],3)</f>
        <v>Q3 2020</v>
      </c>
    </row>
    <row r="419" spans="1:9">
      <c r="A419" s="4" t="s">
        <v>13</v>
      </c>
      <c r="B419" s="4">
        <v>44104</v>
      </c>
      <c r="C419" s="6">
        <v>233</v>
      </c>
      <c r="D419" s="3">
        <f>LEN(VolumeByClient[[#This Row],[CLID]])</f>
        <v>7</v>
      </c>
      <c r="E419" s="3" t="str">
        <f>XLOOKUP(VolumeByClient[[#This Row],[CLID]],GeoByClient[MID],GeoByClient[GEOID])</f>
        <v>GEO1002</v>
      </c>
      <c r="F419" s="9" t="str">
        <f>INDEX(GeoByClient[GEOID],MATCH([CLID],GeoByClient[RIGHT],0))</f>
        <v>GEO1002</v>
      </c>
      <c r="G419" s="3" t="str">
        <f>XLOOKUP(VolumeByClient[[#This Row],[Xlookup Region ID]],GEONames[GEOID],GEONames[GEO Name])</f>
        <v>APAC</v>
      </c>
      <c r="H419" s="7" t="str">
        <f>"Q"&amp;ROUNDUP(MONTH(VolumeByClient[[#This Row],[Date]])/3,0)&amp;" "&amp;YEAR(VolumeByClient[[#This Row],[Date]])</f>
        <v>Q3 2020</v>
      </c>
      <c r="I419" s="7" t="str">
        <f>VLOOKUP(VolumeByClient[[#This Row],[Date]],Quarter[],3)</f>
        <v>Q3 2020</v>
      </c>
    </row>
    <row r="420" spans="1:9">
      <c r="A420" s="4" t="s">
        <v>13</v>
      </c>
      <c r="B420" s="4">
        <v>44135</v>
      </c>
      <c r="C420" s="6">
        <v>367</v>
      </c>
      <c r="D420" s="3">
        <f>LEN(VolumeByClient[[#This Row],[CLID]])</f>
        <v>7</v>
      </c>
      <c r="E420" s="3" t="str">
        <f>XLOOKUP(VolumeByClient[[#This Row],[CLID]],GeoByClient[MID],GeoByClient[GEOID])</f>
        <v>GEO1002</v>
      </c>
      <c r="F420" s="9" t="str">
        <f>INDEX(GeoByClient[GEOID],MATCH([CLID],GeoByClient[RIGHT],0))</f>
        <v>GEO1002</v>
      </c>
      <c r="G420" s="3" t="str">
        <f>XLOOKUP(VolumeByClient[[#This Row],[Xlookup Region ID]],GEONames[GEOID],GEONames[GEO Name])</f>
        <v>APAC</v>
      </c>
      <c r="H420" s="7" t="str">
        <f>"Q"&amp;ROUNDUP(MONTH(VolumeByClient[[#This Row],[Date]])/3,0)&amp;" "&amp;YEAR(VolumeByClient[[#This Row],[Date]])</f>
        <v>Q4 2020</v>
      </c>
      <c r="I420" s="7" t="str">
        <f>VLOOKUP(VolumeByClient[[#This Row],[Date]],Quarter[],3)</f>
        <v>Q4 2020</v>
      </c>
    </row>
    <row r="421" spans="1:9">
      <c r="A421" s="4" t="s">
        <v>13</v>
      </c>
      <c r="B421" s="4">
        <v>44165</v>
      </c>
      <c r="C421" s="6">
        <v>322</v>
      </c>
      <c r="D421" s="3">
        <f>LEN(VolumeByClient[[#This Row],[CLID]])</f>
        <v>7</v>
      </c>
      <c r="E421" s="3" t="str">
        <f>XLOOKUP(VolumeByClient[[#This Row],[CLID]],GeoByClient[MID],GeoByClient[GEOID])</f>
        <v>GEO1002</v>
      </c>
      <c r="F421" s="9" t="str">
        <f>INDEX(GeoByClient[GEOID],MATCH([CLID],GeoByClient[RIGHT],0))</f>
        <v>GEO1002</v>
      </c>
      <c r="G421" s="3" t="str">
        <f>XLOOKUP(VolumeByClient[[#This Row],[Xlookup Region ID]],GEONames[GEOID],GEONames[GEO Name])</f>
        <v>APAC</v>
      </c>
      <c r="H421" s="7" t="str">
        <f>"Q"&amp;ROUNDUP(MONTH(VolumeByClient[[#This Row],[Date]])/3,0)&amp;" "&amp;YEAR(VolumeByClient[[#This Row],[Date]])</f>
        <v>Q4 2020</v>
      </c>
      <c r="I421" s="7" t="str">
        <f>VLOOKUP(VolumeByClient[[#This Row],[Date]],Quarter[],3)</f>
        <v>Q4 2020</v>
      </c>
    </row>
    <row r="422" spans="1:9">
      <c r="A422" s="4" t="s">
        <v>13</v>
      </c>
      <c r="B422" s="4">
        <v>44196</v>
      </c>
      <c r="C422" s="6">
        <v>407</v>
      </c>
      <c r="D422" s="3">
        <f>LEN(VolumeByClient[[#This Row],[CLID]])</f>
        <v>7</v>
      </c>
      <c r="E422" s="3" t="str">
        <f>XLOOKUP(VolumeByClient[[#This Row],[CLID]],GeoByClient[MID],GeoByClient[GEOID])</f>
        <v>GEO1002</v>
      </c>
      <c r="F422" s="9" t="str">
        <f>INDEX(GeoByClient[GEOID],MATCH([CLID],GeoByClient[RIGHT],0))</f>
        <v>GEO1002</v>
      </c>
      <c r="G422" s="3" t="str">
        <f>XLOOKUP(VolumeByClient[[#This Row],[Xlookup Region ID]],GEONames[GEOID],GEONames[GEO Name])</f>
        <v>APAC</v>
      </c>
      <c r="H422" s="7" t="str">
        <f>"Q"&amp;ROUNDUP(MONTH(VolumeByClient[[#This Row],[Date]])/3,0)&amp;" "&amp;YEAR(VolumeByClient[[#This Row],[Date]])</f>
        <v>Q4 2020</v>
      </c>
      <c r="I422" s="7" t="str">
        <f>VLOOKUP(VolumeByClient[[#This Row],[Date]],Quarter[],3)</f>
        <v>Q4 2020</v>
      </c>
    </row>
    <row r="423" spans="1:9">
      <c r="A423" s="4" t="s">
        <v>13</v>
      </c>
      <c r="B423" s="4">
        <v>44377</v>
      </c>
      <c r="C423" s="6">
        <v>409</v>
      </c>
      <c r="D423" s="3">
        <f>LEN(VolumeByClient[[#This Row],[CLID]])</f>
        <v>7</v>
      </c>
      <c r="E423" s="3" t="str">
        <f>XLOOKUP(VolumeByClient[[#This Row],[CLID]],GeoByClient[MID],GeoByClient[GEOID])</f>
        <v>GEO1002</v>
      </c>
      <c r="F423" s="9" t="str">
        <f>INDEX(GeoByClient[GEOID],MATCH([CLID],GeoByClient[RIGHT],0))</f>
        <v>GEO1002</v>
      </c>
      <c r="G423" s="3" t="str">
        <f>XLOOKUP(VolumeByClient[[#This Row],[Xlookup Region ID]],GEONames[GEOID],GEONames[GEO Name])</f>
        <v>APAC</v>
      </c>
      <c r="H423" s="7" t="str">
        <f>"Q"&amp;ROUNDUP(MONTH(VolumeByClient[[#This Row],[Date]])/3,0)&amp;" "&amp;YEAR(VolumeByClient[[#This Row],[Date]])</f>
        <v>Q2 2021</v>
      </c>
      <c r="I423" s="7" t="str">
        <f>VLOOKUP(VolumeByClient[[#This Row],[Date]],Quarter[],3)</f>
        <v>Q2 2021</v>
      </c>
    </row>
    <row r="424" spans="1:9">
      <c r="A424" s="4" t="s">
        <v>13</v>
      </c>
      <c r="B424" s="4">
        <v>44347</v>
      </c>
      <c r="C424" s="6">
        <v>459</v>
      </c>
      <c r="D424" s="3">
        <f>LEN(VolumeByClient[[#This Row],[CLID]])</f>
        <v>7</v>
      </c>
      <c r="E424" s="3" t="str">
        <f>XLOOKUP(VolumeByClient[[#This Row],[CLID]],GeoByClient[MID],GeoByClient[GEOID])</f>
        <v>GEO1002</v>
      </c>
      <c r="F424" s="9" t="str">
        <f>INDEX(GeoByClient[GEOID],MATCH([CLID],GeoByClient[RIGHT],0))</f>
        <v>GEO1002</v>
      </c>
      <c r="G424" s="3" t="str">
        <f>XLOOKUP(VolumeByClient[[#This Row],[Xlookup Region ID]],GEONames[GEOID],GEONames[GEO Name])</f>
        <v>APAC</v>
      </c>
      <c r="H424" s="7" t="str">
        <f>"Q"&amp;ROUNDUP(MONTH(VolumeByClient[[#This Row],[Date]])/3,0)&amp;" "&amp;YEAR(VolumeByClient[[#This Row],[Date]])</f>
        <v>Q2 2021</v>
      </c>
      <c r="I424" s="7" t="str">
        <f>VLOOKUP(VolumeByClient[[#This Row],[Date]],Quarter[],3)</f>
        <v>Q2 2021</v>
      </c>
    </row>
    <row r="425" spans="1:9">
      <c r="A425" s="4" t="s">
        <v>13</v>
      </c>
      <c r="B425" s="4">
        <v>44316</v>
      </c>
      <c r="C425" s="6">
        <v>591</v>
      </c>
      <c r="D425" s="3">
        <f>LEN(VolumeByClient[[#This Row],[CLID]])</f>
        <v>7</v>
      </c>
      <c r="E425" s="3" t="str">
        <f>XLOOKUP(VolumeByClient[[#This Row],[CLID]],GeoByClient[MID],GeoByClient[GEOID])</f>
        <v>GEO1002</v>
      </c>
      <c r="F425" s="9" t="str">
        <f>INDEX(GeoByClient[GEOID],MATCH([CLID],GeoByClient[RIGHT],0))</f>
        <v>GEO1002</v>
      </c>
      <c r="G425" s="3" t="str">
        <f>XLOOKUP(VolumeByClient[[#This Row],[Xlookup Region ID]],GEONames[GEOID],GEONames[GEO Name])</f>
        <v>APAC</v>
      </c>
      <c r="H425" s="7" t="str">
        <f>"Q"&amp;ROUNDUP(MONTH(VolumeByClient[[#This Row],[Date]])/3,0)&amp;" "&amp;YEAR(VolumeByClient[[#This Row],[Date]])</f>
        <v>Q2 2021</v>
      </c>
      <c r="I425" s="7" t="str">
        <f>VLOOKUP(VolumeByClient[[#This Row],[Date]],Quarter[],3)</f>
        <v>Q2 2021</v>
      </c>
    </row>
    <row r="426" spans="1:9">
      <c r="A426" s="4" t="s">
        <v>13</v>
      </c>
      <c r="B426" s="4">
        <v>44286</v>
      </c>
      <c r="C426" s="6">
        <v>421</v>
      </c>
      <c r="D426" s="3">
        <f>LEN(VolumeByClient[[#This Row],[CLID]])</f>
        <v>7</v>
      </c>
      <c r="E426" s="3" t="str">
        <f>XLOOKUP(VolumeByClient[[#This Row],[CLID]],GeoByClient[MID],GeoByClient[GEOID])</f>
        <v>GEO1002</v>
      </c>
      <c r="F426" s="9" t="str">
        <f>INDEX(GeoByClient[GEOID],MATCH([CLID],GeoByClient[RIGHT],0))</f>
        <v>GEO1002</v>
      </c>
      <c r="G426" s="3" t="str">
        <f>XLOOKUP(VolumeByClient[[#This Row],[Xlookup Region ID]],GEONames[GEOID],GEONames[GEO Name])</f>
        <v>APAC</v>
      </c>
      <c r="H426" s="7" t="str">
        <f>"Q"&amp;ROUNDUP(MONTH(VolumeByClient[[#This Row],[Date]])/3,0)&amp;" "&amp;YEAR(VolumeByClient[[#This Row],[Date]])</f>
        <v>Q1 2021</v>
      </c>
      <c r="I426" s="7" t="str">
        <f>VLOOKUP(VolumeByClient[[#This Row],[Date]],Quarter[],3)</f>
        <v>Q1 2021</v>
      </c>
    </row>
    <row r="427" spans="1:9">
      <c r="A427" s="4" t="s">
        <v>13</v>
      </c>
      <c r="B427" s="4">
        <v>44255</v>
      </c>
      <c r="C427" s="6">
        <v>456</v>
      </c>
      <c r="D427" s="3">
        <f>LEN(VolumeByClient[[#This Row],[CLID]])</f>
        <v>7</v>
      </c>
      <c r="E427" s="3" t="str">
        <f>XLOOKUP(VolumeByClient[[#This Row],[CLID]],GeoByClient[MID],GeoByClient[GEOID])</f>
        <v>GEO1002</v>
      </c>
      <c r="F427" s="9" t="str">
        <f>INDEX(GeoByClient[GEOID],MATCH([CLID],GeoByClient[RIGHT],0))</f>
        <v>GEO1002</v>
      </c>
      <c r="G427" s="3" t="str">
        <f>XLOOKUP(VolumeByClient[[#This Row],[Xlookup Region ID]],GEONames[GEOID],GEONames[GEO Name])</f>
        <v>APAC</v>
      </c>
      <c r="H427" s="7" t="str">
        <f>"Q"&amp;ROUNDUP(MONTH(VolumeByClient[[#This Row],[Date]])/3,0)&amp;" "&amp;YEAR(VolumeByClient[[#This Row],[Date]])</f>
        <v>Q1 2021</v>
      </c>
      <c r="I427" s="7" t="str">
        <f>VLOOKUP(VolumeByClient[[#This Row],[Date]],Quarter[],3)</f>
        <v>Q1 2021</v>
      </c>
    </row>
    <row r="428" spans="1:9">
      <c r="A428" s="4" t="s">
        <v>13</v>
      </c>
      <c r="B428" s="4">
        <v>44227</v>
      </c>
      <c r="C428" s="6">
        <v>316</v>
      </c>
      <c r="D428" s="3">
        <f>LEN(VolumeByClient[[#This Row],[CLID]])</f>
        <v>7</v>
      </c>
      <c r="E428" s="3" t="str">
        <f>XLOOKUP(VolumeByClient[[#This Row],[CLID]],GeoByClient[MID],GeoByClient[GEOID])</f>
        <v>GEO1002</v>
      </c>
      <c r="F428" s="9" t="str">
        <f>INDEX(GeoByClient[GEOID],MATCH([CLID],GeoByClient[RIGHT],0))</f>
        <v>GEO1002</v>
      </c>
      <c r="G428" s="3" t="str">
        <f>XLOOKUP(VolumeByClient[[#This Row],[Xlookup Region ID]],GEONames[GEOID],GEONames[GEO Name])</f>
        <v>APAC</v>
      </c>
      <c r="H428" s="7" t="str">
        <f>"Q"&amp;ROUNDUP(MONTH(VolumeByClient[[#This Row],[Date]])/3,0)&amp;" "&amp;YEAR(VolumeByClient[[#This Row],[Date]])</f>
        <v>Q1 2021</v>
      </c>
      <c r="I428" s="7" t="str">
        <f>VLOOKUP(VolumeByClient[[#This Row],[Date]],Quarter[],3)</f>
        <v>Q1 2021</v>
      </c>
    </row>
    <row r="429" spans="1:9">
      <c r="A429" s="4" t="s">
        <v>48</v>
      </c>
      <c r="B429" s="4">
        <v>43861</v>
      </c>
      <c r="C429" s="6">
        <v>1488</v>
      </c>
      <c r="D429" s="3">
        <f>LEN(VolumeByClient[[#This Row],[CLID]])</f>
        <v>7</v>
      </c>
      <c r="E429" s="3" t="str">
        <f>XLOOKUP(VolumeByClient[[#This Row],[CLID]],GeoByClient[MID],GeoByClient[GEOID])</f>
        <v>GEO1001</v>
      </c>
      <c r="F429" s="9" t="str">
        <f>INDEX(GeoByClient[GEOID],MATCH([CLID],GeoByClient[RIGHT],0))</f>
        <v>GEO1001</v>
      </c>
      <c r="G429" s="3" t="str">
        <f>XLOOKUP(VolumeByClient[[#This Row],[Xlookup Region ID]],GEONames[GEOID],GEONames[GEO Name])</f>
        <v>NAM</v>
      </c>
      <c r="H429" s="7" t="str">
        <f>"Q"&amp;ROUNDUP(MONTH(VolumeByClient[[#This Row],[Date]])/3,0)&amp;" "&amp;YEAR(VolumeByClient[[#This Row],[Date]])</f>
        <v>Q1 2020</v>
      </c>
      <c r="I429" s="7" t="str">
        <f>VLOOKUP(VolumeByClient[[#This Row],[Date]],Quarter[],3)</f>
        <v>Q1 2020</v>
      </c>
    </row>
    <row r="430" spans="1:9">
      <c r="A430" s="4" t="s">
        <v>48</v>
      </c>
      <c r="B430" s="4">
        <v>43890</v>
      </c>
      <c r="C430" s="6">
        <v>1674</v>
      </c>
      <c r="D430" s="3">
        <f>LEN(VolumeByClient[[#This Row],[CLID]])</f>
        <v>7</v>
      </c>
      <c r="E430" s="3" t="str">
        <f>XLOOKUP(VolumeByClient[[#This Row],[CLID]],GeoByClient[MID],GeoByClient[GEOID])</f>
        <v>GEO1001</v>
      </c>
      <c r="F430" s="9" t="str">
        <f>INDEX(GeoByClient[GEOID],MATCH([CLID],GeoByClient[RIGHT],0))</f>
        <v>GEO1001</v>
      </c>
      <c r="G430" s="3" t="str">
        <f>XLOOKUP(VolumeByClient[[#This Row],[Xlookup Region ID]],GEONames[GEOID],GEONames[GEO Name])</f>
        <v>NAM</v>
      </c>
      <c r="H430" s="7" t="str">
        <f>"Q"&amp;ROUNDUP(MONTH(VolumeByClient[[#This Row],[Date]])/3,0)&amp;" "&amp;YEAR(VolumeByClient[[#This Row],[Date]])</f>
        <v>Q1 2020</v>
      </c>
      <c r="I430" s="7" t="str">
        <f>VLOOKUP(VolumeByClient[[#This Row],[Date]],Quarter[],3)</f>
        <v>Q1 2020</v>
      </c>
    </row>
    <row r="431" spans="1:9">
      <c r="A431" s="4" t="s">
        <v>48</v>
      </c>
      <c r="B431" s="4">
        <v>43921</v>
      </c>
      <c r="C431" s="6">
        <v>1862</v>
      </c>
      <c r="D431" s="3">
        <f>LEN(VolumeByClient[[#This Row],[CLID]])</f>
        <v>7</v>
      </c>
      <c r="E431" s="3" t="str">
        <f>XLOOKUP(VolumeByClient[[#This Row],[CLID]],GeoByClient[MID],GeoByClient[GEOID])</f>
        <v>GEO1001</v>
      </c>
      <c r="F431" s="9" t="str">
        <f>INDEX(GeoByClient[GEOID],MATCH([CLID],GeoByClient[RIGHT],0))</f>
        <v>GEO1001</v>
      </c>
      <c r="G431" s="3" t="str">
        <f>XLOOKUP(VolumeByClient[[#This Row],[Xlookup Region ID]],GEONames[GEOID],GEONames[GEO Name])</f>
        <v>NAM</v>
      </c>
      <c r="H431" s="7" t="str">
        <f>"Q"&amp;ROUNDUP(MONTH(VolumeByClient[[#This Row],[Date]])/3,0)&amp;" "&amp;YEAR(VolumeByClient[[#This Row],[Date]])</f>
        <v>Q1 2020</v>
      </c>
      <c r="I431" s="7" t="str">
        <f>VLOOKUP(VolumeByClient[[#This Row],[Date]],Quarter[],3)</f>
        <v>Q1 2020</v>
      </c>
    </row>
    <row r="432" spans="1:9">
      <c r="A432" s="4" t="s">
        <v>48</v>
      </c>
      <c r="B432" s="4">
        <v>43951</v>
      </c>
      <c r="C432" s="6">
        <v>2231</v>
      </c>
      <c r="D432" s="3">
        <f>LEN(VolumeByClient[[#This Row],[CLID]])</f>
        <v>7</v>
      </c>
      <c r="E432" s="3" t="str">
        <f>XLOOKUP(VolumeByClient[[#This Row],[CLID]],GeoByClient[MID],GeoByClient[GEOID])</f>
        <v>GEO1001</v>
      </c>
      <c r="F432" s="9" t="str">
        <f>INDEX(GeoByClient[GEOID],MATCH([CLID],GeoByClient[RIGHT],0))</f>
        <v>GEO1001</v>
      </c>
      <c r="G432" s="3" t="str">
        <f>XLOOKUP(VolumeByClient[[#This Row],[Xlookup Region ID]],GEONames[GEOID],GEONames[GEO Name])</f>
        <v>NAM</v>
      </c>
      <c r="H432" s="7" t="str">
        <f>"Q"&amp;ROUNDUP(MONTH(VolumeByClient[[#This Row],[Date]])/3,0)&amp;" "&amp;YEAR(VolumeByClient[[#This Row],[Date]])</f>
        <v>Q2 2020</v>
      </c>
      <c r="I432" s="7" t="str">
        <f>VLOOKUP(VolumeByClient[[#This Row],[Date]],Quarter[],3)</f>
        <v>Q2 2020</v>
      </c>
    </row>
    <row r="433" spans="1:9">
      <c r="A433" s="4" t="s">
        <v>48</v>
      </c>
      <c r="B433" s="4">
        <v>43982</v>
      </c>
      <c r="C433" s="6">
        <v>2049</v>
      </c>
      <c r="D433" s="3">
        <f>LEN(VolumeByClient[[#This Row],[CLID]])</f>
        <v>7</v>
      </c>
      <c r="E433" s="3" t="str">
        <f>XLOOKUP(VolumeByClient[[#This Row],[CLID]],GeoByClient[MID],GeoByClient[GEOID])</f>
        <v>GEO1001</v>
      </c>
      <c r="F433" s="9" t="str">
        <f>INDEX(GeoByClient[GEOID],MATCH([CLID],GeoByClient[RIGHT],0))</f>
        <v>GEO1001</v>
      </c>
      <c r="G433" s="3" t="str">
        <f>XLOOKUP(VolumeByClient[[#This Row],[Xlookup Region ID]],GEONames[GEOID],GEONames[GEO Name])</f>
        <v>NAM</v>
      </c>
      <c r="H433" s="7" t="str">
        <f>"Q"&amp;ROUNDUP(MONTH(VolumeByClient[[#This Row],[Date]])/3,0)&amp;" "&amp;YEAR(VolumeByClient[[#This Row],[Date]])</f>
        <v>Q2 2020</v>
      </c>
      <c r="I433" s="7" t="str">
        <f>VLOOKUP(VolumeByClient[[#This Row],[Date]],Quarter[],3)</f>
        <v>Q2 2020</v>
      </c>
    </row>
    <row r="434" spans="1:9">
      <c r="A434" s="4" t="s">
        <v>48</v>
      </c>
      <c r="B434" s="4">
        <v>44012</v>
      </c>
      <c r="C434" s="6">
        <v>1489</v>
      </c>
      <c r="D434" s="3">
        <f>LEN(VolumeByClient[[#This Row],[CLID]])</f>
        <v>7</v>
      </c>
      <c r="E434" s="3" t="str">
        <f>XLOOKUP(VolumeByClient[[#This Row],[CLID]],GeoByClient[MID],GeoByClient[GEOID])</f>
        <v>GEO1001</v>
      </c>
      <c r="F434" s="9" t="str">
        <f>INDEX(GeoByClient[GEOID],MATCH([CLID],GeoByClient[RIGHT],0))</f>
        <v>GEO1001</v>
      </c>
      <c r="G434" s="3" t="str">
        <f>XLOOKUP(VolumeByClient[[#This Row],[Xlookup Region ID]],GEONames[GEOID],GEONames[GEO Name])</f>
        <v>NAM</v>
      </c>
      <c r="H434" s="7" t="str">
        <f>"Q"&amp;ROUNDUP(MONTH(VolumeByClient[[#This Row],[Date]])/3,0)&amp;" "&amp;YEAR(VolumeByClient[[#This Row],[Date]])</f>
        <v>Q2 2020</v>
      </c>
      <c r="I434" s="7" t="str">
        <f>VLOOKUP(VolumeByClient[[#This Row],[Date]],Quarter[],3)</f>
        <v>Q2 2020</v>
      </c>
    </row>
    <row r="435" spans="1:9">
      <c r="A435" s="4" t="s">
        <v>48</v>
      </c>
      <c r="B435" s="4">
        <v>44043</v>
      </c>
      <c r="C435" s="6">
        <v>1301</v>
      </c>
      <c r="D435" s="3">
        <f>LEN(VolumeByClient[[#This Row],[CLID]])</f>
        <v>7</v>
      </c>
      <c r="E435" s="3" t="str">
        <f>XLOOKUP(VolumeByClient[[#This Row],[CLID]],GeoByClient[MID],GeoByClient[GEOID])</f>
        <v>GEO1001</v>
      </c>
      <c r="F435" s="9" t="str">
        <f>INDEX(GeoByClient[GEOID],MATCH([CLID],GeoByClient[RIGHT],0))</f>
        <v>GEO1001</v>
      </c>
      <c r="G435" s="3" t="str">
        <f>XLOOKUP(VolumeByClient[[#This Row],[Xlookup Region ID]],GEONames[GEOID],GEONames[GEO Name])</f>
        <v>NAM</v>
      </c>
      <c r="H435" s="7" t="str">
        <f>"Q"&amp;ROUNDUP(MONTH(VolumeByClient[[#This Row],[Date]])/3,0)&amp;" "&amp;YEAR(VolumeByClient[[#This Row],[Date]])</f>
        <v>Q3 2020</v>
      </c>
      <c r="I435" s="7" t="str">
        <f>VLOOKUP(VolumeByClient[[#This Row],[Date]],Quarter[],3)</f>
        <v>Q3 2020</v>
      </c>
    </row>
    <row r="436" spans="1:9">
      <c r="A436" s="4" t="s">
        <v>48</v>
      </c>
      <c r="B436" s="4">
        <v>44074</v>
      </c>
      <c r="C436" s="6">
        <v>1118</v>
      </c>
      <c r="D436" s="3">
        <f>LEN(VolumeByClient[[#This Row],[CLID]])</f>
        <v>7</v>
      </c>
      <c r="E436" s="3" t="str">
        <f>XLOOKUP(VolumeByClient[[#This Row],[CLID]],GeoByClient[MID],GeoByClient[GEOID])</f>
        <v>GEO1001</v>
      </c>
      <c r="F436" s="9" t="str">
        <f>INDEX(GeoByClient[GEOID],MATCH([CLID],GeoByClient[RIGHT],0))</f>
        <v>GEO1001</v>
      </c>
      <c r="G436" s="3" t="str">
        <f>XLOOKUP(VolumeByClient[[#This Row],[Xlookup Region ID]],GEONames[GEOID],GEONames[GEO Name])</f>
        <v>NAM</v>
      </c>
      <c r="H436" s="7" t="str">
        <f>"Q"&amp;ROUNDUP(MONTH(VolumeByClient[[#This Row],[Date]])/3,0)&amp;" "&amp;YEAR(VolumeByClient[[#This Row],[Date]])</f>
        <v>Q3 2020</v>
      </c>
      <c r="I436" s="7" t="str">
        <f>VLOOKUP(VolumeByClient[[#This Row],[Date]],Quarter[],3)</f>
        <v>Q3 2020</v>
      </c>
    </row>
    <row r="437" spans="1:9">
      <c r="A437" s="4" t="s">
        <v>48</v>
      </c>
      <c r="B437" s="4">
        <v>44104</v>
      </c>
      <c r="C437" s="6">
        <v>1117</v>
      </c>
      <c r="D437" s="3">
        <f>LEN(VolumeByClient[[#This Row],[CLID]])</f>
        <v>7</v>
      </c>
      <c r="E437" s="3" t="str">
        <f>XLOOKUP(VolumeByClient[[#This Row],[CLID]],GeoByClient[MID],GeoByClient[GEOID])</f>
        <v>GEO1001</v>
      </c>
      <c r="F437" s="9" t="str">
        <f>INDEX(GeoByClient[GEOID],MATCH([CLID],GeoByClient[RIGHT],0))</f>
        <v>GEO1001</v>
      </c>
      <c r="G437" s="3" t="str">
        <f>XLOOKUP(VolumeByClient[[#This Row],[Xlookup Region ID]],GEONames[GEOID],GEONames[GEO Name])</f>
        <v>NAM</v>
      </c>
      <c r="H437" s="7" t="str">
        <f>"Q"&amp;ROUNDUP(MONTH(VolumeByClient[[#This Row],[Date]])/3,0)&amp;" "&amp;YEAR(VolumeByClient[[#This Row],[Date]])</f>
        <v>Q3 2020</v>
      </c>
      <c r="I437" s="7" t="str">
        <f>VLOOKUP(VolumeByClient[[#This Row],[Date]],Quarter[],3)</f>
        <v>Q3 2020</v>
      </c>
    </row>
    <row r="438" spans="1:9">
      <c r="A438" s="4" t="s">
        <v>48</v>
      </c>
      <c r="B438" s="4">
        <v>44135</v>
      </c>
      <c r="C438" s="6">
        <v>1301</v>
      </c>
      <c r="D438" s="3">
        <f>LEN(VolumeByClient[[#This Row],[CLID]])</f>
        <v>7</v>
      </c>
      <c r="E438" s="3" t="str">
        <f>XLOOKUP(VolumeByClient[[#This Row],[CLID]],GeoByClient[MID],GeoByClient[GEOID])</f>
        <v>GEO1001</v>
      </c>
      <c r="F438" s="9" t="str">
        <f>INDEX(GeoByClient[GEOID],MATCH([CLID],GeoByClient[RIGHT],0))</f>
        <v>GEO1001</v>
      </c>
      <c r="G438" s="3" t="str">
        <f>XLOOKUP(VolumeByClient[[#This Row],[Xlookup Region ID]],GEONames[GEOID],GEONames[GEO Name])</f>
        <v>NAM</v>
      </c>
      <c r="H438" s="7" t="str">
        <f>"Q"&amp;ROUNDUP(MONTH(VolumeByClient[[#This Row],[Date]])/3,0)&amp;" "&amp;YEAR(VolumeByClient[[#This Row],[Date]])</f>
        <v>Q4 2020</v>
      </c>
      <c r="I438" s="7" t="str">
        <f>VLOOKUP(VolumeByClient[[#This Row],[Date]],Quarter[],3)</f>
        <v>Q4 2020</v>
      </c>
    </row>
    <row r="439" spans="1:9">
      <c r="A439" s="4" t="s">
        <v>48</v>
      </c>
      <c r="B439" s="4">
        <v>44165</v>
      </c>
      <c r="C439" s="6">
        <v>1488</v>
      </c>
      <c r="D439" s="3">
        <f>LEN(VolumeByClient[[#This Row],[CLID]])</f>
        <v>7</v>
      </c>
      <c r="E439" s="3" t="str">
        <f>XLOOKUP(VolumeByClient[[#This Row],[CLID]],GeoByClient[MID],GeoByClient[GEOID])</f>
        <v>GEO1001</v>
      </c>
      <c r="F439" s="9" t="str">
        <f>INDEX(GeoByClient[GEOID],MATCH([CLID],GeoByClient[RIGHT],0))</f>
        <v>GEO1001</v>
      </c>
      <c r="G439" s="3" t="str">
        <f>XLOOKUP(VolumeByClient[[#This Row],[Xlookup Region ID]],GEONames[GEOID],GEONames[GEO Name])</f>
        <v>NAM</v>
      </c>
      <c r="H439" s="7" t="str">
        <f>"Q"&amp;ROUNDUP(MONTH(VolumeByClient[[#This Row],[Date]])/3,0)&amp;" "&amp;YEAR(VolumeByClient[[#This Row],[Date]])</f>
        <v>Q4 2020</v>
      </c>
      <c r="I439" s="7" t="str">
        <f>VLOOKUP(VolumeByClient[[#This Row],[Date]],Quarter[],3)</f>
        <v>Q4 2020</v>
      </c>
    </row>
    <row r="440" spans="1:9">
      <c r="A440" s="4" t="s">
        <v>48</v>
      </c>
      <c r="B440" s="4">
        <v>44196</v>
      </c>
      <c r="C440" s="6">
        <v>1489</v>
      </c>
      <c r="D440" s="3">
        <f>LEN(VolumeByClient[[#This Row],[CLID]])</f>
        <v>7</v>
      </c>
      <c r="E440" s="3" t="str">
        <f>XLOOKUP(VolumeByClient[[#This Row],[CLID]],GeoByClient[MID],GeoByClient[GEOID])</f>
        <v>GEO1001</v>
      </c>
      <c r="F440" s="9" t="str">
        <f>INDEX(GeoByClient[GEOID],MATCH([CLID],GeoByClient[RIGHT],0))</f>
        <v>GEO1001</v>
      </c>
      <c r="G440" s="3" t="str">
        <f>XLOOKUP(VolumeByClient[[#This Row],[Xlookup Region ID]],GEONames[GEOID],GEONames[GEO Name])</f>
        <v>NAM</v>
      </c>
      <c r="H440" s="7" t="str">
        <f>"Q"&amp;ROUNDUP(MONTH(VolumeByClient[[#This Row],[Date]])/3,0)&amp;" "&amp;YEAR(VolumeByClient[[#This Row],[Date]])</f>
        <v>Q4 2020</v>
      </c>
      <c r="I440" s="7" t="str">
        <f>VLOOKUP(VolumeByClient[[#This Row],[Date]],Quarter[],3)</f>
        <v>Q4 2020</v>
      </c>
    </row>
    <row r="441" spans="1:9">
      <c r="A441" s="4" t="s">
        <v>48</v>
      </c>
      <c r="B441" s="4">
        <v>44377</v>
      </c>
      <c r="C441" s="6">
        <v>1551</v>
      </c>
      <c r="D441" s="3">
        <f>LEN(VolumeByClient[[#This Row],[CLID]])</f>
        <v>7</v>
      </c>
      <c r="E441" s="3" t="str">
        <f>XLOOKUP(VolumeByClient[[#This Row],[CLID]],GeoByClient[MID],GeoByClient[GEOID])</f>
        <v>GEO1001</v>
      </c>
      <c r="F441" s="9" t="str">
        <f>INDEX(GeoByClient[GEOID],MATCH([CLID],GeoByClient[RIGHT],0))</f>
        <v>GEO1001</v>
      </c>
      <c r="G441" s="3" t="str">
        <f>XLOOKUP(VolumeByClient[[#This Row],[Xlookup Region ID]],GEONames[GEOID],GEONames[GEO Name])</f>
        <v>NAM</v>
      </c>
      <c r="H441" s="7" t="str">
        <f>"Q"&amp;ROUNDUP(MONTH(VolumeByClient[[#This Row],[Date]])/3,0)&amp;" "&amp;YEAR(VolumeByClient[[#This Row],[Date]])</f>
        <v>Q2 2021</v>
      </c>
      <c r="I441" s="7" t="str">
        <f>VLOOKUP(VolumeByClient[[#This Row],[Date]],Quarter[],3)</f>
        <v>Q2 2021</v>
      </c>
    </row>
    <row r="442" spans="1:9">
      <c r="A442" s="4" t="s">
        <v>48</v>
      </c>
      <c r="B442" s="4">
        <v>44347</v>
      </c>
      <c r="C442" s="6">
        <v>2067</v>
      </c>
      <c r="D442" s="3">
        <f>LEN(VolumeByClient[[#This Row],[CLID]])</f>
        <v>7</v>
      </c>
      <c r="E442" s="3" t="str">
        <f>XLOOKUP(VolumeByClient[[#This Row],[CLID]],GeoByClient[MID],GeoByClient[GEOID])</f>
        <v>GEO1001</v>
      </c>
      <c r="F442" s="9" t="str">
        <f>INDEX(GeoByClient[GEOID],MATCH([CLID],GeoByClient[RIGHT],0))</f>
        <v>GEO1001</v>
      </c>
      <c r="G442" s="3" t="str">
        <f>XLOOKUP(VolumeByClient[[#This Row],[Xlookup Region ID]],GEONames[GEOID],GEONames[GEO Name])</f>
        <v>NAM</v>
      </c>
      <c r="H442" s="7" t="str">
        <f>"Q"&amp;ROUNDUP(MONTH(VolumeByClient[[#This Row],[Date]])/3,0)&amp;" "&amp;YEAR(VolumeByClient[[#This Row],[Date]])</f>
        <v>Q2 2021</v>
      </c>
      <c r="I442" s="7" t="str">
        <f>VLOOKUP(VolumeByClient[[#This Row],[Date]],Quarter[],3)</f>
        <v>Q2 2021</v>
      </c>
    </row>
    <row r="443" spans="1:9">
      <c r="A443" s="4" t="s">
        <v>48</v>
      </c>
      <c r="B443" s="4">
        <v>44316</v>
      </c>
      <c r="C443" s="6">
        <v>2277</v>
      </c>
      <c r="D443" s="3">
        <f>LEN(VolumeByClient[[#This Row],[CLID]])</f>
        <v>7</v>
      </c>
      <c r="E443" s="3" t="str">
        <f>XLOOKUP(VolumeByClient[[#This Row],[CLID]],GeoByClient[MID],GeoByClient[GEOID])</f>
        <v>GEO1001</v>
      </c>
      <c r="F443" s="9" t="str">
        <f>INDEX(GeoByClient[GEOID],MATCH([CLID],GeoByClient[RIGHT],0))</f>
        <v>GEO1001</v>
      </c>
      <c r="G443" s="3" t="str">
        <f>XLOOKUP(VolumeByClient[[#This Row],[Xlookup Region ID]],GEONames[GEOID],GEONames[GEO Name])</f>
        <v>NAM</v>
      </c>
      <c r="H443" s="7" t="str">
        <f>"Q"&amp;ROUNDUP(MONTH(VolumeByClient[[#This Row],[Date]])/3,0)&amp;" "&amp;YEAR(VolumeByClient[[#This Row],[Date]])</f>
        <v>Q2 2021</v>
      </c>
      <c r="I443" s="7" t="str">
        <f>VLOOKUP(VolumeByClient[[#This Row],[Date]],Quarter[],3)</f>
        <v>Q2 2021</v>
      </c>
    </row>
    <row r="444" spans="1:9">
      <c r="A444" s="4" t="s">
        <v>48</v>
      </c>
      <c r="B444" s="4">
        <v>44286</v>
      </c>
      <c r="C444" s="6">
        <v>1854</v>
      </c>
      <c r="D444" s="3">
        <f>LEN(VolumeByClient[[#This Row],[CLID]])</f>
        <v>7</v>
      </c>
      <c r="E444" s="3" t="str">
        <f>XLOOKUP(VolumeByClient[[#This Row],[CLID]],GeoByClient[MID],GeoByClient[GEOID])</f>
        <v>GEO1001</v>
      </c>
      <c r="F444" s="9" t="str">
        <f>INDEX(GeoByClient[GEOID],MATCH([CLID],GeoByClient[RIGHT],0))</f>
        <v>GEO1001</v>
      </c>
      <c r="G444" s="3" t="str">
        <f>XLOOKUP(VolumeByClient[[#This Row],[Xlookup Region ID]],GEONames[GEOID],GEONames[GEO Name])</f>
        <v>NAM</v>
      </c>
      <c r="H444" s="7" t="str">
        <f>"Q"&amp;ROUNDUP(MONTH(VolumeByClient[[#This Row],[Date]])/3,0)&amp;" "&amp;YEAR(VolumeByClient[[#This Row],[Date]])</f>
        <v>Q1 2021</v>
      </c>
      <c r="I444" s="7" t="str">
        <f>VLOOKUP(VolumeByClient[[#This Row],[Date]],Quarter[],3)</f>
        <v>Q1 2021</v>
      </c>
    </row>
    <row r="445" spans="1:9">
      <c r="A445" s="4" t="s">
        <v>48</v>
      </c>
      <c r="B445" s="4">
        <v>44255</v>
      </c>
      <c r="C445" s="6">
        <v>1665</v>
      </c>
      <c r="D445" s="3">
        <f>LEN(VolumeByClient[[#This Row],[CLID]])</f>
        <v>7</v>
      </c>
      <c r="E445" s="3" t="str">
        <f>XLOOKUP(VolumeByClient[[#This Row],[CLID]],GeoByClient[MID],GeoByClient[GEOID])</f>
        <v>GEO1001</v>
      </c>
      <c r="F445" s="9" t="str">
        <f>INDEX(GeoByClient[GEOID],MATCH([CLID],GeoByClient[RIGHT],0))</f>
        <v>GEO1001</v>
      </c>
      <c r="G445" s="3" t="str">
        <f>XLOOKUP(VolumeByClient[[#This Row],[Xlookup Region ID]],GEONames[GEOID],GEONames[GEO Name])</f>
        <v>NAM</v>
      </c>
      <c r="H445" s="7" t="str">
        <f>"Q"&amp;ROUNDUP(MONTH(VolumeByClient[[#This Row],[Date]])/3,0)&amp;" "&amp;YEAR(VolumeByClient[[#This Row],[Date]])</f>
        <v>Q1 2021</v>
      </c>
      <c r="I445" s="7" t="str">
        <f>VLOOKUP(VolumeByClient[[#This Row],[Date]],Quarter[],3)</f>
        <v>Q1 2021</v>
      </c>
    </row>
    <row r="446" spans="1:9">
      <c r="A446" s="4" t="s">
        <v>48</v>
      </c>
      <c r="B446" s="4">
        <v>44227</v>
      </c>
      <c r="C446" s="6">
        <v>1516</v>
      </c>
      <c r="D446" s="3">
        <f>LEN(VolumeByClient[[#This Row],[CLID]])</f>
        <v>7</v>
      </c>
      <c r="E446" s="3" t="str">
        <f>XLOOKUP(VolumeByClient[[#This Row],[CLID]],GeoByClient[MID],GeoByClient[GEOID])</f>
        <v>GEO1001</v>
      </c>
      <c r="F446" s="9" t="str">
        <f>INDEX(GeoByClient[GEOID],MATCH([CLID],GeoByClient[RIGHT],0))</f>
        <v>GEO1001</v>
      </c>
      <c r="G446" s="3" t="str">
        <f>XLOOKUP(VolumeByClient[[#This Row],[Xlookup Region ID]],GEONames[GEOID],GEONames[GEO Name])</f>
        <v>NAM</v>
      </c>
      <c r="H446" s="7" t="str">
        <f>"Q"&amp;ROUNDUP(MONTH(VolumeByClient[[#This Row],[Date]])/3,0)&amp;" "&amp;YEAR(VolumeByClient[[#This Row],[Date]])</f>
        <v>Q1 2021</v>
      </c>
      <c r="I446" s="7" t="str">
        <f>VLOOKUP(VolumeByClient[[#This Row],[Date]],Quarter[],3)</f>
        <v>Q1 2021</v>
      </c>
    </row>
    <row r="447" spans="1:9">
      <c r="A447" s="4" t="s">
        <v>24</v>
      </c>
      <c r="B447" s="4">
        <v>43861</v>
      </c>
      <c r="C447" s="6">
        <v>644</v>
      </c>
      <c r="D447" s="3">
        <f>LEN(VolumeByClient[[#This Row],[CLID]])</f>
        <v>7</v>
      </c>
      <c r="E447" s="3" t="str">
        <f>XLOOKUP(VolumeByClient[[#This Row],[CLID]],GeoByClient[MID],GeoByClient[GEOID])</f>
        <v>GEO1002</v>
      </c>
      <c r="F447" s="9" t="str">
        <f>INDEX(GeoByClient[GEOID],MATCH([CLID],GeoByClient[RIGHT],0))</f>
        <v>GEO1002</v>
      </c>
      <c r="G447" s="3" t="str">
        <f>XLOOKUP(VolumeByClient[[#This Row],[Xlookup Region ID]],GEONames[GEOID],GEONames[GEO Name])</f>
        <v>APAC</v>
      </c>
      <c r="H447" s="7" t="str">
        <f>"Q"&amp;ROUNDUP(MONTH(VolumeByClient[[#This Row],[Date]])/3,0)&amp;" "&amp;YEAR(VolumeByClient[[#This Row],[Date]])</f>
        <v>Q1 2020</v>
      </c>
      <c r="I447" s="7" t="str">
        <f>VLOOKUP(VolumeByClient[[#This Row],[Date]],Quarter[],3)</f>
        <v>Q1 2020</v>
      </c>
    </row>
    <row r="448" spans="1:9">
      <c r="A448" s="4" t="s">
        <v>24</v>
      </c>
      <c r="B448" s="4">
        <v>43890</v>
      </c>
      <c r="C448" s="6">
        <v>814</v>
      </c>
      <c r="D448" s="3">
        <f>LEN(VolumeByClient[[#This Row],[CLID]])</f>
        <v>7</v>
      </c>
      <c r="E448" s="3" t="str">
        <f>XLOOKUP(VolumeByClient[[#This Row],[CLID]],GeoByClient[MID],GeoByClient[GEOID])</f>
        <v>GEO1002</v>
      </c>
      <c r="F448" s="9" t="str">
        <f>INDEX(GeoByClient[GEOID],MATCH([CLID],GeoByClient[RIGHT],0))</f>
        <v>GEO1002</v>
      </c>
      <c r="G448" s="3" t="str">
        <f>XLOOKUP(VolumeByClient[[#This Row],[Xlookup Region ID]],GEONames[GEOID],GEONames[GEO Name])</f>
        <v>APAC</v>
      </c>
      <c r="H448" s="7" t="str">
        <f>"Q"&amp;ROUNDUP(MONTH(VolumeByClient[[#This Row],[Date]])/3,0)&amp;" "&amp;YEAR(VolumeByClient[[#This Row],[Date]])</f>
        <v>Q1 2020</v>
      </c>
      <c r="I448" s="7" t="str">
        <f>VLOOKUP(VolumeByClient[[#This Row],[Date]],Quarter[],3)</f>
        <v>Q1 2020</v>
      </c>
    </row>
    <row r="449" spans="1:9">
      <c r="A449" s="4" t="s">
        <v>24</v>
      </c>
      <c r="B449" s="4">
        <v>43921</v>
      </c>
      <c r="C449" s="6">
        <v>814</v>
      </c>
      <c r="D449" s="3">
        <f>LEN(VolumeByClient[[#This Row],[CLID]])</f>
        <v>7</v>
      </c>
      <c r="E449" s="3" t="str">
        <f>XLOOKUP(VolumeByClient[[#This Row],[CLID]],GeoByClient[MID],GeoByClient[GEOID])</f>
        <v>GEO1002</v>
      </c>
      <c r="F449" s="9" t="str">
        <f>INDEX(GeoByClient[GEOID],MATCH([CLID],GeoByClient[RIGHT],0))</f>
        <v>GEO1002</v>
      </c>
      <c r="G449" s="3" t="str">
        <f>XLOOKUP(VolumeByClient[[#This Row],[Xlookup Region ID]],GEONames[GEOID],GEONames[GEO Name])</f>
        <v>APAC</v>
      </c>
      <c r="H449" s="7" t="str">
        <f>"Q"&amp;ROUNDUP(MONTH(VolumeByClient[[#This Row],[Date]])/3,0)&amp;" "&amp;YEAR(VolumeByClient[[#This Row],[Date]])</f>
        <v>Q1 2020</v>
      </c>
      <c r="I449" s="7" t="str">
        <f>VLOOKUP(VolumeByClient[[#This Row],[Date]],Quarter[],3)</f>
        <v>Q1 2020</v>
      </c>
    </row>
    <row r="450" spans="1:9">
      <c r="A450" s="4" t="s">
        <v>24</v>
      </c>
      <c r="B450" s="4">
        <v>43951</v>
      </c>
      <c r="C450" s="6">
        <v>1068</v>
      </c>
      <c r="D450" s="3">
        <f>LEN(VolumeByClient[[#This Row],[CLID]])</f>
        <v>7</v>
      </c>
      <c r="E450" s="3" t="str">
        <f>XLOOKUP(VolumeByClient[[#This Row],[CLID]],GeoByClient[MID],GeoByClient[GEOID])</f>
        <v>GEO1002</v>
      </c>
      <c r="F450" s="9" t="str">
        <f>INDEX(GeoByClient[GEOID],MATCH([CLID],GeoByClient[RIGHT],0))</f>
        <v>GEO1002</v>
      </c>
      <c r="G450" s="3" t="str">
        <f>XLOOKUP(VolumeByClient[[#This Row],[Xlookup Region ID]],GEONames[GEOID],GEONames[GEO Name])</f>
        <v>APAC</v>
      </c>
      <c r="H450" s="7" t="str">
        <f>"Q"&amp;ROUNDUP(MONTH(VolumeByClient[[#This Row],[Date]])/3,0)&amp;" "&amp;YEAR(VolumeByClient[[#This Row],[Date]])</f>
        <v>Q2 2020</v>
      </c>
      <c r="I450" s="7" t="str">
        <f>VLOOKUP(VolumeByClient[[#This Row],[Date]],Quarter[],3)</f>
        <v>Q2 2020</v>
      </c>
    </row>
    <row r="451" spans="1:9">
      <c r="A451" s="4" t="s">
        <v>24</v>
      </c>
      <c r="B451" s="4">
        <v>43982</v>
      </c>
      <c r="C451" s="6">
        <v>899</v>
      </c>
      <c r="D451" s="3">
        <f>LEN(VolumeByClient[[#This Row],[CLID]])</f>
        <v>7</v>
      </c>
      <c r="E451" s="3" t="str">
        <f>XLOOKUP(VolumeByClient[[#This Row],[CLID]],GeoByClient[MID],GeoByClient[GEOID])</f>
        <v>GEO1002</v>
      </c>
      <c r="F451" s="9" t="str">
        <f>INDEX(GeoByClient[GEOID],MATCH([CLID],GeoByClient[RIGHT],0))</f>
        <v>GEO1002</v>
      </c>
      <c r="G451" s="3" t="str">
        <f>XLOOKUP(VolumeByClient[[#This Row],[Xlookup Region ID]],GEONames[GEOID],GEONames[GEO Name])</f>
        <v>APAC</v>
      </c>
      <c r="H451" s="7" t="str">
        <f>"Q"&amp;ROUNDUP(MONTH(VolumeByClient[[#This Row],[Date]])/3,0)&amp;" "&amp;YEAR(VolumeByClient[[#This Row],[Date]])</f>
        <v>Q2 2020</v>
      </c>
      <c r="I451" s="7" t="str">
        <f>VLOOKUP(VolumeByClient[[#This Row],[Date]],Quarter[],3)</f>
        <v>Q2 2020</v>
      </c>
    </row>
    <row r="452" spans="1:9">
      <c r="A452" s="4" t="s">
        <v>24</v>
      </c>
      <c r="B452" s="4">
        <v>44012</v>
      </c>
      <c r="C452" s="6">
        <v>732</v>
      </c>
      <c r="D452" s="3">
        <f>LEN(VolumeByClient[[#This Row],[CLID]])</f>
        <v>7</v>
      </c>
      <c r="E452" s="3" t="str">
        <f>XLOOKUP(VolumeByClient[[#This Row],[CLID]],GeoByClient[MID],GeoByClient[GEOID])</f>
        <v>GEO1002</v>
      </c>
      <c r="F452" s="9" t="str">
        <f>INDEX(GeoByClient[GEOID],MATCH([CLID],GeoByClient[RIGHT],0))</f>
        <v>GEO1002</v>
      </c>
      <c r="G452" s="3" t="str">
        <f>XLOOKUP(VolumeByClient[[#This Row],[Xlookup Region ID]],GEONames[GEOID],GEONames[GEO Name])</f>
        <v>APAC</v>
      </c>
      <c r="H452" s="7" t="str">
        <f>"Q"&amp;ROUNDUP(MONTH(VolumeByClient[[#This Row],[Date]])/3,0)&amp;" "&amp;YEAR(VolumeByClient[[#This Row],[Date]])</f>
        <v>Q2 2020</v>
      </c>
      <c r="I452" s="7" t="str">
        <f>VLOOKUP(VolumeByClient[[#This Row],[Date]],Quarter[],3)</f>
        <v>Q2 2020</v>
      </c>
    </row>
    <row r="453" spans="1:9">
      <c r="A453" s="4" t="s">
        <v>24</v>
      </c>
      <c r="B453" s="4">
        <v>44043</v>
      </c>
      <c r="C453" s="6">
        <v>560</v>
      </c>
      <c r="D453" s="3">
        <f>LEN(VolumeByClient[[#This Row],[CLID]])</f>
        <v>7</v>
      </c>
      <c r="E453" s="3" t="str">
        <f>XLOOKUP(VolumeByClient[[#This Row],[CLID]],GeoByClient[MID],GeoByClient[GEOID])</f>
        <v>GEO1002</v>
      </c>
      <c r="F453" s="9" t="str">
        <f>INDEX(GeoByClient[GEOID],MATCH([CLID],GeoByClient[RIGHT],0))</f>
        <v>GEO1002</v>
      </c>
      <c r="G453" s="3" t="str">
        <f>XLOOKUP(VolumeByClient[[#This Row],[Xlookup Region ID]],GEONames[GEOID],GEONames[GEO Name])</f>
        <v>APAC</v>
      </c>
      <c r="H453" s="7" t="str">
        <f>"Q"&amp;ROUNDUP(MONTH(VolumeByClient[[#This Row],[Date]])/3,0)&amp;" "&amp;YEAR(VolumeByClient[[#This Row],[Date]])</f>
        <v>Q3 2020</v>
      </c>
      <c r="I453" s="7" t="str">
        <f>VLOOKUP(VolumeByClient[[#This Row],[Date]],Quarter[],3)</f>
        <v>Q3 2020</v>
      </c>
    </row>
    <row r="454" spans="1:9">
      <c r="A454" s="4" t="s">
        <v>24</v>
      </c>
      <c r="B454" s="4">
        <v>44074</v>
      </c>
      <c r="C454" s="6">
        <v>557</v>
      </c>
      <c r="D454" s="3">
        <f>LEN(VolumeByClient[[#This Row],[CLID]])</f>
        <v>7</v>
      </c>
      <c r="E454" s="3" t="str">
        <f>XLOOKUP(VolumeByClient[[#This Row],[CLID]],GeoByClient[MID],GeoByClient[GEOID])</f>
        <v>GEO1002</v>
      </c>
      <c r="F454" s="9" t="str">
        <f>INDEX(GeoByClient[GEOID],MATCH([CLID],GeoByClient[RIGHT],0))</f>
        <v>GEO1002</v>
      </c>
      <c r="G454" s="3" t="str">
        <f>XLOOKUP(VolumeByClient[[#This Row],[Xlookup Region ID]],GEONames[GEOID],GEONames[GEO Name])</f>
        <v>APAC</v>
      </c>
      <c r="H454" s="7" t="str">
        <f>"Q"&amp;ROUNDUP(MONTH(VolumeByClient[[#This Row],[Date]])/3,0)&amp;" "&amp;YEAR(VolumeByClient[[#This Row],[Date]])</f>
        <v>Q3 2020</v>
      </c>
      <c r="I454" s="7" t="str">
        <f>VLOOKUP(VolumeByClient[[#This Row],[Date]],Quarter[],3)</f>
        <v>Q3 2020</v>
      </c>
    </row>
    <row r="455" spans="1:9">
      <c r="A455" s="4" t="s">
        <v>24</v>
      </c>
      <c r="B455" s="4">
        <v>44104</v>
      </c>
      <c r="C455" s="6">
        <v>473</v>
      </c>
      <c r="D455" s="3">
        <f>LEN(VolumeByClient[[#This Row],[CLID]])</f>
        <v>7</v>
      </c>
      <c r="E455" s="3" t="str">
        <f>XLOOKUP(VolumeByClient[[#This Row],[CLID]],GeoByClient[MID],GeoByClient[GEOID])</f>
        <v>GEO1002</v>
      </c>
      <c r="F455" s="9" t="str">
        <f>INDEX(GeoByClient[GEOID],MATCH([CLID],GeoByClient[RIGHT],0))</f>
        <v>GEO1002</v>
      </c>
      <c r="G455" s="3" t="str">
        <f>XLOOKUP(VolumeByClient[[#This Row],[Xlookup Region ID]],GEONames[GEOID],GEONames[GEO Name])</f>
        <v>APAC</v>
      </c>
      <c r="H455" s="7" t="str">
        <f>"Q"&amp;ROUNDUP(MONTH(VolumeByClient[[#This Row],[Date]])/3,0)&amp;" "&amp;YEAR(VolumeByClient[[#This Row],[Date]])</f>
        <v>Q3 2020</v>
      </c>
      <c r="I455" s="7" t="str">
        <f>VLOOKUP(VolumeByClient[[#This Row],[Date]],Quarter[],3)</f>
        <v>Q3 2020</v>
      </c>
    </row>
    <row r="456" spans="1:9">
      <c r="A456" s="4" t="s">
        <v>24</v>
      </c>
      <c r="B456" s="4">
        <v>44135</v>
      </c>
      <c r="C456" s="6">
        <v>645</v>
      </c>
      <c r="D456" s="3">
        <f>LEN(VolumeByClient[[#This Row],[CLID]])</f>
        <v>7</v>
      </c>
      <c r="E456" s="3" t="str">
        <f>XLOOKUP(VolumeByClient[[#This Row],[CLID]],GeoByClient[MID],GeoByClient[GEOID])</f>
        <v>GEO1002</v>
      </c>
      <c r="F456" s="9" t="str">
        <f>INDEX(GeoByClient[GEOID],MATCH([CLID],GeoByClient[RIGHT],0))</f>
        <v>GEO1002</v>
      </c>
      <c r="G456" s="3" t="str">
        <f>XLOOKUP(VolumeByClient[[#This Row],[Xlookup Region ID]],GEONames[GEOID],GEONames[GEO Name])</f>
        <v>APAC</v>
      </c>
      <c r="H456" s="7" t="str">
        <f>"Q"&amp;ROUNDUP(MONTH(VolumeByClient[[#This Row],[Date]])/3,0)&amp;" "&amp;YEAR(VolumeByClient[[#This Row],[Date]])</f>
        <v>Q4 2020</v>
      </c>
      <c r="I456" s="7" t="str">
        <f>VLOOKUP(VolumeByClient[[#This Row],[Date]],Quarter[],3)</f>
        <v>Q4 2020</v>
      </c>
    </row>
    <row r="457" spans="1:9">
      <c r="A457" s="4" t="s">
        <v>24</v>
      </c>
      <c r="B457" s="4">
        <v>44165</v>
      </c>
      <c r="C457" s="6">
        <v>643</v>
      </c>
      <c r="D457" s="3">
        <f>LEN(VolumeByClient[[#This Row],[CLID]])</f>
        <v>7</v>
      </c>
      <c r="E457" s="3" t="str">
        <f>XLOOKUP(VolumeByClient[[#This Row],[CLID]],GeoByClient[MID],GeoByClient[GEOID])</f>
        <v>GEO1002</v>
      </c>
      <c r="F457" s="9" t="str">
        <f>INDEX(GeoByClient[GEOID],MATCH([CLID],GeoByClient[RIGHT],0))</f>
        <v>GEO1002</v>
      </c>
      <c r="G457" s="3" t="str">
        <f>XLOOKUP(VolumeByClient[[#This Row],[Xlookup Region ID]],GEONames[GEOID],GEONames[GEO Name])</f>
        <v>APAC</v>
      </c>
      <c r="H457" s="7" t="str">
        <f>"Q"&amp;ROUNDUP(MONTH(VolumeByClient[[#This Row],[Date]])/3,0)&amp;" "&amp;YEAR(VolumeByClient[[#This Row],[Date]])</f>
        <v>Q4 2020</v>
      </c>
      <c r="I457" s="7" t="str">
        <f>VLOOKUP(VolumeByClient[[#This Row],[Date]],Quarter[],3)</f>
        <v>Q4 2020</v>
      </c>
    </row>
    <row r="458" spans="1:9">
      <c r="A458" s="4" t="s">
        <v>24</v>
      </c>
      <c r="B458" s="4">
        <v>44196</v>
      </c>
      <c r="C458" s="6">
        <v>726</v>
      </c>
      <c r="D458" s="3">
        <f>LEN(VolumeByClient[[#This Row],[CLID]])</f>
        <v>7</v>
      </c>
      <c r="E458" s="3" t="str">
        <f>XLOOKUP(VolumeByClient[[#This Row],[CLID]],GeoByClient[MID],GeoByClient[GEOID])</f>
        <v>GEO1002</v>
      </c>
      <c r="F458" s="9" t="str">
        <f>INDEX(GeoByClient[GEOID],MATCH([CLID],GeoByClient[RIGHT],0))</f>
        <v>GEO1002</v>
      </c>
      <c r="G458" s="3" t="str">
        <f>XLOOKUP(VolumeByClient[[#This Row],[Xlookup Region ID]],GEONames[GEOID],GEONames[GEO Name])</f>
        <v>APAC</v>
      </c>
      <c r="H458" s="7" t="str">
        <f>"Q"&amp;ROUNDUP(MONTH(VolumeByClient[[#This Row],[Date]])/3,0)&amp;" "&amp;YEAR(VolumeByClient[[#This Row],[Date]])</f>
        <v>Q4 2020</v>
      </c>
      <c r="I458" s="7" t="str">
        <f>VLOOKUP(VolumeByClient[[#This Row],[Date]],Quarter[],3)</f>
        <v>Q4 2020</v>
      </c>
    </row>
    <row r="459" spans="1:9">
      <c r="A459" s="4" t="s">
        <v>24</v>
      </c>
      <c r="B459" s="4">
        <v>44377</v>
      </c>
      <c r="C459" s="6">
        <v>755</v>
      </c>
      <c r="D459" s="3">
        <f>LEN(VolumeByClient[[#This Row],[CLID]])</f>
        <v>7</v>
      </c>
      <c r="E459" s="3" t="str">
        <f>XLOOKUP(VolumeByClient[[#This Row],[CLID]],GeoByClient[MID],GeoByClient[GEOID])</f>
        <v>GEO1002</v>
      </c>
      <c r="F459" s="9" t="str">
        <f>INDEX(GeoByClient[GEOID],MATCH([CLID],GeoByClient[RIGHT],0))</f>
        <v>GEO1002</v>
      </c>
      <c r="G459" s="3" t="str">
        <f>XLOOKUP(VolumeByClient[[#This Row],[Xlookup Region ID]],GEONames[GEOID],GEONames[GEO Name])</f>
        <v>APAC</v>
      </c>
      <c r="H459" s="7" t="str">
        <f>"Q"&amp;ROUNDUP(MONTH(VolumeByClient[[#This Row],[Date]])/3,0)&amp;" "&amp;YEAR(VolumeByClient[[#This Row],[Date]])</f>
        <v>Q2 2021</v>
      </c>
      <c r="I459" s="7" t="str">
        <f>VLOOKUP(VolumeByClient[[#This Row],[Date]],Quarter[],3)</f>
        <v>Q2 2021</v>
      </c>
    </row>
    <row r="460" spans="1:9">
      <c r="A460" s="4" t="s">
        <v>24</v>
      </c>
      <c r="B460" s="4">
        <v>44347</v>
      </c>
      <c r="C460" s="6">
        <v>892</v>
      </c>
      <c r="D460" s="3">
        <f>LEN(VolumeByClient[[#This Row],[CLID]])</f>
        <v>7</v>
      </c>
      <c r="E460" s="3" t="str">
        <f>XLOOKUP(VolumeByClient[[#This Row],[CLID]],GeoByClient[MID],GeoByClient[GEOID])</f>
        <v>GEO1002</v>
      </c>
      <c r="F460" s="9" t="str">
        <f>INDEX(GeoByClient[GEOID],MATCH([CLID],GeoByClient[RIGHT],0))</f>
        <v>GEO1002</v>
      </c>
      <c r="G460" s="3" t="str">
        <f>XLOOKUP(VolumeByClient[[#This Row],[Xlookup Region ID]],GEONames[GEOID],GEONames[GEO Name])</f>
        <v>APAC</v>
      </c>
      <c r="H460" s="7" t="str">
        <f>"Q"&amp;ROUNDUP(MONTH(VolumeByClient[[#This Row],[Date]])/3,0)&amp;" "&amp;YEAR(VolumeByClient[[#This Row],[Date]])</f>
        <v>Q2 2021</v>
      </c>
      <c r="I460" s="7" t="str">
        <f>VLOOKUP(VolumeByClient[[#This Row],[Date]],Quarter[],3)</f>
        <v>Q2 2021</v>
      </c>
    </row>
    <row r="461" spans="1:9">
      <c r="A461" s="4" t="s">
        <v>24</v>
      </c>
      <c r="B461" s="4">
        <v>44316</v>
      </c>
      <c r="C461" s="6">
        <v>1125</v>
      </c>
      <c r="D461" s="3">
        <f>LEN(VolumeByClient[[#This Row],[CLID]])</f>
        <v>7</v>
      </c>
      <c r="E461" s="3" t="str">
        <f>XLOOKUP(VolumeByClient[[#This Row],[CLID]],GeoByClient[MID],GeoByClient[GEOID])</f>
        <v>GEO1002</v>
      </c>
      <c r="F461" s="9" t="str">
        <f>INDEX(GeoByClient[GEOID],MATCH([CLID],GeoByClient[RIGHT],0))</f>
        <v>GEO1002</v>
      </c>
      <c r="G461" s="3" t="str">
        <f>XLOOKUP(VolumeByClient[[#This Row],[Xlookup Region ID]],GEONames[GEOID],GEONames[GEO Name])</f>
        <v>APAC</v>
      </c>
      <c r="H461" s="7" t="str">
        <f>"Q"&amp;ROUNDUP(MONTH(VolumeByClient[[#This Row],[Date]])/3,0)&amp;" "&amp;YEAR(VolumeByClient[[#This Row],[Date]])</f>
        <v>Q2 2021</v>
      </c>
      <c r="I461" s="7" t="str">
        <f>VLOOKUP(VolumeByClient[[#This Row],[Date]],Quarter[],3)</f>
        <v>Q2 2021</v>
      </c>
    </row>
    <row r="462" spans="1:9">
      <c r="A462" s="4" t="s">
        <v>24</v>
      </c>
      <c r="B462" s="4">
        <v>44286</v>
      </c>
      <c r="C462" s="6">
        <v>828</v>
      </c>
      <c r="D462" s="3">
        <f>LEN(VolumeByClient[[#This Row],[CLID]])</f>
        <v>7</v>
      </c>
      <c r="E462" s="3" t="str">
        <f>XLOOKUP(VolumeByClient[[#This Row],[CLID]],GeoByClient[MID],GeoByClient[GEOID])</f>
        <v>GEO1002</v>
      </c>
      <c r="F462" s="9" t="str">
        <f>INDEX(GeoByClient[GEOID],MATCH([CLID],GeoByClient[RIGHT],0))</f>
        <v>GEO1002</v>
      </c>
      <c r="G462" s="3" t="str">
        <f>XLOOKUP(VolumeByClient[[#This Row],[Xlookup Region ID]],GEONames[GEOID],GEONames[GEO Name])</f>
        <v>APAC</v>
      </c>
      <c r="H462" s="7" t="str">
        <f>"Q"&amp;ROUNDUP(MONTH(VolumeByClient[[#This Row],[Date]])/3,0)&amp;" "&amp;YEAR(VolumeByClient[[#This Row],[Date]])</f>
        <v>Q1 2021</v>
      </c>
      <c r="I462" s="7" t="str">
        <f>VLOOKUP(VolumeByClient[[#This Row],[Date]],Quarter[],3)</f>
        <v>Q1 2021</v>
      </c>
    </row>
    <row r="463" spans="1:9">
      <c r="A463" s="4" t="s">
        <v>24</v>
      </c>
      <c r="B463" s="4">
        <v>44255</v>
      </c>
      <c r="C463" s="6">
        <v>855</v>
      </c>
      <c r="D463" s="3">
        <f>LEN(VolumeByClient[[#This Row],[CLID]])</f>
        <v>7</v>
      </c>
      <c r="E463" s="3" t="str">
        <f>XLOOKUP(VolumeByClient[[#This Row],[CLID]],GeoByClient[MID],GeoByClient[GEOID])</f>
        <v>GEO1002</v>
      </c>
      <c r="F463" s="9" t="str">
        <f>INDEX(GeoByClient[GEOID],MATCH([CLID],GeoByClient[RIGHT],0))</f>
        <v>GEO1002</v>
      </c>
      <c r="G463" s="3" t="str">
        <f>XLOOKUP(VolumeByClient[[#This Row],[Xlookup Region ID]],GEONames[GEOID],GEONames[GEO Name])</f>
        <v>APAC</v>
      </c>
      <c r="H463" s="7" t="str">
        <f>"Q"&amp;ROUNDUP(MONTH(VolumeByClient[[#This Row],[Date]])/3,0)&amp;" "&amp;YEAR(VolumeByClient[[#This Row],[Date]])</f>
        <v>Q1 2021</v>
      </c>
      <c r="I463" s="7" t="str">
        <f>VLOOKUP(VolumeByClient[[#This Row],[Date]],Quarter[],3)</f>
        <v>Q1 2021</v>
      </c>
    </row>
    <row r="464" spans="1:9">
      <c r="A464" s="4" t="s">
        <v>24</v>
      </c>
      <c r="B464" s="4">
        <v>44227</v>
      </c>
      <c r="C464" s="6">
        <v>668</v>
      </c>
      <c r="D464" s="3">
        <f>LEN(VolumeByClient[[#This Row],[CLID]])</f>
        <v>7</v>
      </c>
      <c r="E464" s="3" t="str">
        <f>XLOOKUP(VolumeByClient[[#This Row],[CLID]],GeoByClient[MID],GeoByClient[GEOID])</f>
        <v>GEO1002</v>
      </c>
      <c r="F464" s="9" t="str">
        <f>INDEX(GeoByClient[GEOID],MATCH([CLID],GeoByClient[RIGHT],0))</f>
        <v>GEO1002</v>
      </c>
      <c r="G464" s="3" t="str">
        <f>XLOOKUP(VolumeByClient[[#This Row],[Xlookup Region ID]],GEONames[GEOID],GEONames[GEO Name])</f>
        <v>APAC</v>
      </c>
      <c r="H464" s="7" t="str">
        <f>"Q"&amp;ROUNDUP(MONTH(VolumeByClient[[#This Row],[Date]])/3,0)&amp;" "&amp;YEAR(VolumeByClient[[#This Row],[Date]])</f>
        <v>Q1 2021</v>
      </c>
      <c r="I464" s="7" t="str">
        <f>VLOOKUP(VolumeByClient[[#This Row],[Date]],Quarter[],3)</f>
        <v>Q1 2021</v>
      </c>
    </row>
    <row r="465" spans="1:9">
      <c r="A465" s="4" t="s">
        <v>52</v>
      </c>
      <c r="B465" s="4">
        <v>43861</v>
      </c>
      <c r="C465" s="6">
        <v>6731</v>
      </c>
      <c r="D465" s="3">
        <f>LEN(VolumeByClient[[#This Row],[CLID]])</f>
        <v>7</v>
      </c>
      <c r="E465" s="3" t="str">
        <f>XLOOKUP(VolumeByClient[[#This Row],[CLID]],GeoByClient[MID],GeoByClient[GEOID])</f>
        <v>GEO1001</v>
      </c>
      <c r="F465" s="9" t="str">
        <f>INDEX(GeoByClient[GEOID],MATCH([CLID],GeoByClient[RIGHT],0))</f>
        <v>GEO1001</v>
      </c>
      <c r="G465" s="3" t="str">
        <f>XLOOKUP(VolumeByClient[[#This Row],[Xlookup Region ID]],GEONames[GEOID],GEONames[GEO Name])</f>
        <v>NAM</v>
      </c>
      <c r="H465" s="7" t="str">
        <f>"Q"&amp;ROUNDUP(MONTH(VolumeByClient[[#This Row],[Date]])/3,0)&amp;" "&amp;YEAR(VolumeByClient[[#This Row],[Date]])</f>
        <v>Q1 2020</v>
      </c>
      <c r="I465" s="7" t="str">
        <f>VLOOKUP(VolumeByClient[[#This Row],[Date]],Quarter[],3)</f>
        <v>Q1 2020</v>
      </c>
    </row>
    <row r="466" spans="1:9">
      <c r="A466" s="4" t="s">
        <v>52</v>
      </c>
      <c r="B466" s="4">
        <v>43890</v>
      </c>
      <c r="C466" s="6">
        <v>5312</v>
      </c>
      <c r="D466" s="3">
        <f>LEN(VolumeByClient[[#This Row],[CLID]])</f>
        <v>7</v>
      </c>
      <c r="E466" s="3" t="str">
        <f>XLOOKUP(VolumeByClient[[#This Row],[CLID]],GeoByClient[MID],GeoByClient[GEOID])</f>
        <v>GEO1001</v>
      </c>
      <c r="F466" s="9" t="str">
        <f>INDEX(GeoByClient[GEOID],MATCH([CLID],GeoByClient[RIGHT],0))</f>
        <v>GEO1001</v>
      </c>
      <c r="G466" s="3" t="str">
        <f>XLOOKUP(VolumeByClient[[#This Row],[Xlookup Region ID]],GEONames[GEOID],GEONames[GEO Name])</f>
        <v>NAM</v>
      </c>
      <c r="H466" s="7" t="str">
        <f>"Q"&amp;ROUNDUP(MONTH(VolumeByClient[[#This Row],[Date]])/3,0)&amp;" "&amp;YEAR(VolumeByClient[[#This Row],[Date]])</f>
        <v>Q1 2020</v>
      </c>
      <c r="I466" s="7" t="str">
        <f>VLOOKUP(VolumeByClient[[#This Row],[Date]],Quarter[],3)</f>
        <v>Q1 2020</v>
      </c>
    </row>
    <row r="467" spans="1:9">
      <c r="A467" s="4" t="s">
        <v>52</v>
      </c>
      <c r="B467" s="4">
        <v>43921</v>
      </c>
      <c r="C467" s="6">
        <v>8146</v>
      </c>
      <c r="D467" s="3">
        <f>LEN(VolumeByClient[[#This Row],[CLID]])</f>
        <v>7</v>
      </c>
      <c r="E467" s="3" t="str">
        <f>XLOOKUP(VolumeByClient[[#This Row],[CLID]],GeoByClient[MID],GeoByClient[GEOID])</f>
        <v>GEO1001</v>
      </c>
      <c r="F467" s="9" t="str">
        <f>INDEX(GeoByClient[GEOID],MATCH([CLID],GeoByClient[RIGHT],0))</f>
        <v>GEO1001</v>
      </c>
      <c r="G467" s="3" t="str">
        <f>XLOOKUP(VolumeByClient[[#This Row],[Xlookup Region ID]],GEONames[GEOID],GEONames[GEO Name])</f>
        <v>NAM</v>
      </c>
      <c r="H467" s="7" t="str">
        <f>"Q"&amp;ROUNDUP(MONTH(VolumeByClient[[#This Row],[Date]])/3,0)&amp;" "&amp;YEAR(VolumeByClient[[#This Row],[Date]])</f>
        <v>Q1 2020</v>
      </c>
      <c r="I467" s="7" t="str">
        <f>VLOOKUP(VolumeByClient[[#This Row],[Date]],Quarter[],3)</f>
        <v>Q1 2020</v>
      </c>
    </row>
    <row r="468" spans="1:9">
      <c r="A468" s="4" t="s">
        <v>52</v>
      </c>
      <c r="B468" s="4">
        <v>43951</v>
      </c>
      <c r="C468" s="6">
        <v>7438</v>
      </c>
      <c r="D468" s="3">
        <f>LEN(VolumeByClient[[#This Row],[CLID]])</f>
        <v>7</v>
      </c>
      <c r="E468" s="3" t="str">
        <f>XLOOKUP(VolumeByClient[[#This Row],[CLID]],GeoByClient[MID],GeoByClient[GEOID])</f>
        <v>GEO1001</v>
      </c>
      <c r="F468" s="9" t="str">
        <f>INDEX(GeoByClient[GEOID],MATCH([CLID],GeoByClient[RIGHT],0))</f>
        <v>GEO1001</v>
      </c>
      <c r="G468" s="3" t="str">
        <f>XLOOKUP(VolumeByClient[[#This Row],[Xlookup Region ID]],GEONames[GEOID],GEONames[GEO Name])</f>
        <v>NAM</v>
      </c>
      <c r="H468" s="7" t="str">
        <f>"Q"&amp;ROUNDUP(MONTH(VolumeByClient[[#This Row],[Date]])/3,0)&amp;" "&amp;YEAR(VolumeByClient[[#This Row],[Date]])</f>
        <v>Q2 2020</v>
      </c>
      <c r="I468" s="7" t="str">
        <f>VLOOKUP(VolumeByClient[[#This Row],[Date]],Quarter[],3)</f>
        <v>Q2 2020</v>
      </c>
    </row>
    <row r="469" spans="1:9">
      <c r="A469" s="4" t="s">
        <v>52</v>
      </c>
      <c r="B469" s="4">
        <v>43982</v>
      </c>
      <c r="C469" s="6">
        <v>8850</v>
      </c>
      <c r="D469" s="3">
        <f>LEN(VolumeByClient[[#This Row],[CLID]])</f>
        <v>7</v>
      </c>
      <c r="E469" s="3" t="str">
        <f>XLOOKUP(VolumeByClient[[#This Row],[CLID]],GeoByClient[MID],GeoByClient[GEOID])</f>
        <v>GEO1001</v>
      </c>
      <c r="F469" s="9" t="str">
        <f>INDEX(GeoByClient[GEOID],MATCH([CLID],GeoByClient[RIGHT],0))</f>
        <v>GEO1001</v>
      </c>
      <c r="G469" s="3" t="str">
        <f>XLOOKUP(VolumeByClient[[#This Row],[Xlookup Region ID]],GEONames[GEOID],GEONames[GEO Name])</f>
        <v>NAM</v>
      </c>
      <c r="H469" s="7" t="str">
        <f>"Q"&amp;ROUNDUP(MONTH(VolumeByClient[[#This Row],[Date]])/3,0)&amp;" "&amp;YEAR(VolumeByClient[[#This Row],[Date]])</f>
        <v>Q2 2020</v>
      </c>
      <c r="I469" s="7" t="str">
        <f>VLOOKUP(VolumeByClient[[#This Row],[Date]],Quarter[],3)</f>
        <v>Q2 2020</v>
      </c>
    </row>
    <row r="470" spans="1:9">
      <c r="A470" s="4" t="s">
        <v>52</v>
      </c>
      <c r="B470" s="4">
        <v>44012</v>
      </c>
      <c r="C470" s="6">
        <v>4608</v>
      </c>
      <c r="D470" s="3">
        <f>LEN(VolumeByClient[[#This Row],[CLID]])</f>
        <v>7</v>
      </c>
      <c r="E470" s="3" t="str">
        <f>XLOOKUP(VolumeByClient[[#This Row],[CLID]],GeoByClient[MID],GeoByClient[GEOID])</f>
        <v>GEO1001</v>
      </c>
      <c r="F470" s="9" t="str">
        <f>INDEX(GeoByClient[GEOID],MATCH([CLID],GeoByClient[RIGHT],0))</f>
        <v>GEO1001</v>
      </c>
      <c r="G470" s="3" t="str">
        <f>XLOOKUP(VolumeByClient[[#This Row],[Xlookup Region ID]],GEONames[GEOID],GEONames[GEO Name])</f>
        <v>NAM</v>
      </c>
      <c r="H470" s="7" t="str">
        <f>"Q"&amp;ROUNDUP(MONTH(VolumeByClient[[#This Row],[Date]])/3,0)&amp;" "&amp;YEAR(VolumeByClient[[#This Row],[Date]])</f>
        <v>Q2 2020</v>
      </c>
      <c r="I470" s="7" t="str">
        <f>VLOOKUP(VolumeByClient[[#This Row],[Date]],Quarter[],3)</f>
        <v>Q2 2020</v>
      </c>
    </row>
    <row r="471" spans="1:9">
      <c r="A471" s="4" t="s">
        <v>52</v>
      </c>
      <c r="B471" s="4">
        <v>44043</v>
      </c>
      <c r="C471" s="6">
        <v>6024</v>
      </c>
      <c r="D471" s="3">
        <f>LEN(VolumeByClient[[#This Row],[CLID]])</f>
        <v>7</v>
      </c>
      <c r="E471" s="3" t="str">
        <f>XLOOKUP(VolumeByClient[[#This Row],[CLID]],GeoByClient[MID],GeoByClient[GEOID])</f>
        <v>GEO1001</v>
      </c>
      <c r="F471" s="9" t="str">
        <f>INDEX(GeoByClient[GEOID],MATCH([CLID],GeoByClient[RIGHT],0))</f>
        <v>GEO1001</v>
      </c>
      <c r="G471" s="3" t="str">
        <f>XLOOKUP(VolumeByClient[[#This Row],[Xlookup Region ID]],GEONames[GEOID],GEONames[GEO Name])</f>
        <v>NAM</v>
      </c>
      <c r="H471" s="7" t="str">
        <f>"Q"&amp;ROUNDUP(MONTH(VolumeByClient[[#This Row],[Date]])/3,0)&amp;" "&amp;YEAR(VolumeByClient[[#This Row],[Date]])</f>
        <v>Q3 2020</v>
      </c>
      <c r="I471" s="7" t="str">
        <f>VLOOKUP(VolumeByClient[[#This Row],[Date]],Quarter[],3)</f>
        <v>Q3 2020</v>
      </c>
    </row>
    <row r="472" spans="1:9">
      <c r="A472" s="4" t="s">
        <v>52</v>
      </c>
      <c r="B472" s="4">
        <v>44074</v>
      </c>
      <c r="C472" s="6">
        <v>3188</v>
      </c>
      <c r="D472" s="3">
        <f>LEN(VolumeByClient[[#This Row],[CLID]])</f>
        <v>7</v>
      </c>
      <c r="E472" s="3" t="str">
        <f>XLOOKUP(VolumeByClient[[#This Row],[CLID]],GeoByClient[MID],GeoByClient[GEOID])</f>
        <v>GEO1001</v>
      </c>
      <c r="F472" s="9" t="str">
        <f>INDEX(GeoByClient[GEOID],MATCH([CLID],GeoByClient[RIGHT],0))</f>
        <v>GEO1001</v>
      </c>
      <c r="G472" s="3" t="str">
        <f>XLOOKUP(VolumeByClient[[#This Row],[Xlookup Region ID]],GEONames[GEOID],GEONames[GEO Name])</f>
        <v>NAM</v>
      </c>
      <c r="H472" s="7" t="str">
        <f>"Q"&amp;ROUNDUP(MONTH(VolumeByClient[[#This Row],[Date]])/3,0)&amp;" "&amp;YEAR(VolumeByClient[[#This Row],[Date]])</f>
        <v>Q3 2020</v>
      </c>
      <c r="I472" s="7" t="str">
        <f>VLOOKUP(VolumeByClient[[#This Row],[Date]],Quarter[],3)</f>
        <v>Q3 2020</v>
      </c>
    </row>
    <row r="473" spans="1:9">
      <c r="A473" s="4" t="s">
        <v>52</v>
      </c>
      <c r="B473" s="4">
        <v>44104</v>
      </c>
      <c r="C473" s="6">
        <v>5313</v>
      </c>
      <c r="D473" s="3">
        <f>LEN(VolumeByClient[[#This Row],[CLID]])</f>
        <v>7</v>
      </c>
      <c r="E473" s="3" t="str">
        <f>XLOOKUP(VolumeByClient[[#This Row],[CLID]],GeoByClient[MID],GeoByClient[GEOID])</f>
        <v>GEO1001</v>
      </c>
      <c r="F473" s="9" t="str">
        <f>INDEX(GeoByClient[GEOID],MATCH([CLID],GeoByClient[RIGHT],0))</f>
        <v>GEO1001</v>
      </c>
      <c r="G473" s="3" t="str">
        <f>XLOOKUP(VolumeByClient[[#This Row],[Xlookup Region ID]],GEONames[GEOID],GEONames[GEO Name])</f>
        <v>NAM</v>
      </c>
      <c r="H473" s="7" t="str">
        <f>"Q"&amp;ROUNDUP(MONTH(VolumeByClient[[#This Row],[Date]])/3,0)&amp;" "&amp;YEAR(VolumeByClient[[#This Row],[Date]])</f>
        <v>Q3 2020</v>
      </c>
      <c r="I473" s="7" t="str">
        <f>VLOOKUP(VolumeByClient[[#This Row],[Date]],Quarter[],3)</f>
        <v>Q3 2020</v>
      </c>
    </row>
    <row r="474" spans="1:9">
      <c r="A474" s="4" t="s">
        <v>52</v>
      </c>
      <c r="B474" s="4">
        <v>44135</v>
      </c>
      <c r="C474" s="6">
        <v>3897</v>
      </c>
      <c r="D474" s="3">
        <f>LEN(VolumeByClient[[#This Row],[CLID]])</f>
        <v>7</v>
      </c>
      <c r="E474" s="3" t="str">
        <f>XLOOKUP(VolumeByClient[[#This Row],[CLID]],GeoByClient[MID],GeoByClient[GEOID])</f>
        <v>GEO1001</v>
      </c>
      <c r="F474" s="9" t="str">
        <f>INDEX(GeoByClient[GEOID],MATCH([CLID],GeoByClient[RIGHT],0))</f>
        <v>GEO1001</v>
      </c>
      <c r="G474" s="3" t="str">
        <f>XLOOKUP(VolumeByClient[[#This Row],[Xlookup Region ID]],GEONames[GEOID],GEONames[GEO Name])</f>
        <v>NAM</v>
      </c>
      <c r="H474" s="7" t="str">
        <f>"Q"&amp;ROUNDUP(MONTH(VolumeByClient[[#This Row],[Date]])/3,0)&amp;" "&amp;YEAR(VolumeByClient[[#This Row],[Date]])</f>
        <v>Q4 2020</v>
      </c>
      <c r="I474" s="7" t="str">
        <f>VLOOKUP(VolumeByClient[[#This Row],[Date]],Quarter[],3)</f>
        <v>Q4 2020</v>
      </c>
    </row>
    <row r="475" spans="1:9">
      <c r="A475" s="4" t="s">
        <v>52</v>
      </c>
      <c r="B475" s="4">
        <v>44165</v>
      </c>
      <c r="C475" s="6">
        <v>6730</v>
      </c>
      <c r="D475" s="3">
        <f>LEN(VolumeByClient[[#This Row],[CLID]])</f>
        <v>7</v>
      </c>
      <c r="E475" s="3" t="str">
        <f>XLOOKUP(VolumeByClient[[#This Row],[CLID]],GeoByClient[MID],GeoByClient[GEOID])</f>
        <v>GEO1001</v>
      </c>
      <c r="F475" s="9" t="str">
        <f>INDEX(GeoByClient[GEOID],MATCH([CLID],GeoByClient[RIGHT],0))</f>
        <v>GEO1001</v>
      </c>
      <c r="G475" s="3" t="str">
        <f>XLOOKUP(VolumeByClient[[#This Row],[Xlookup Region ID]],GEONames[GEOID],GEONames[GEO Name])</f>
        <v>NAM</v>
      </c>
      <c r="H475" s="7" t="str">
        <f>"Q"&amp;ROUNDUP(MONTH(VolumeByClient[[#This Row],[Date]])/3,0)&amp;" "&amp;YEAR(VolumeByClient[[#This Row],[Date]])</f>
        <v>Q4 2020</v>
      </c>
      <c r="I475" s="7" t="str">
        <f>VLOOKUP(VolumeByClient[[#This Row],[Date]],Quarter[],3)</f>
        <v>Q4 2020</v>
      </c>
    </row>
    <row r="476" spans="1:9">
      <c r="A476" s="4" t="s">
        <v>52</v>
      </c>
      <c r="B476" s="4">
        <v>44196</v>
      </c>
      <c r="C476" s="6">
        <v>4607</v>
      </c>
      <c r="D476" s="3">
        <f>LEN(VolumeByClient[[#This Row],[CLID]])</f>
        <v>7</v>
      </c>
      <c r="E476" s="3" t="str">
        <f>XLOOKUP(VolumeByClient[[#This Row],[CLID]],GeoByClient[MID],GeoByClient[GEOID])</f>
        <v>GEO1001</v>
      </c>
      <c r="F476" s="9" t="str">
        <f>INDEX(GeoByClient[GEOID],MATCH([CLID],GeoByClient[RIGHT],0))</f>
        <v>GEO1001</v>
      </c>
      <c r="G476" s="3" t="str">
        <f>XLOOKUP(VolumeByClient[[#This Row],[Xlookup Region ID]],GEONames[GEOID],GEONames[GEO Name])</f>
        <v>NAM</v>
      </c>
      <c r="H476" s="7" t="str">
        <f>"Q"&amp;ROUNDUP(MONTH(VolumeByClient[[#This Row],[Date]])/3,0)&amp;" "&amp;YEAR(VolumeByClient[[#This Row],[Date]])</f>
        <v>Q4 2020</v>
      </c>
      <c r="I476" s="7" t="str">
        <f>VLOOKUP(VolumeByClient[[#This Row],[Date]],Quarter[],3)</f>
        <v>Q4 2020</v>
      </c>
    </row>
    <row r="477" spans="1:9">
      <c r="A477" s="4" t="s">
        <v>52</v>
      </c>
      <c r="B477" s="4">
        <v>44377</v>
      </c>
      <c r="C477" s="6">
        <v>4556</v>
      </c>
      <c r="D477" s="3">
        <f>LEN(VolumeByClient[[#This Row],[CLID]])</f>
        <v>7</v>
      </c>
      <c r="E477" s="3" t="str">
        <f>XLOOKUP(VolumeByClient[[#This Row],[CLID]],GeoByClient[MID],GeoByClient[GEOID])</f>
        <v>GEO1001</v>
      </c>
      <c r="F477" s="9" t="str">
        <f>INDEX(GeoByClient[GEOID],MATCH([CLID],GeoByClient[RIGHT],0))</f>
        <v>GEO1001</v>
      </c>
      <c r="G477" s="3" t="str">
        <f>XLOOKUP(VolumeByClient[[#This Row],[Xlookup Region ID]],GEONames[GEOID],GEONames[GEO Name])</f>
        <v>NAM</v>
      </c>
      <c r="H477" s="7" t="str">
        <f>"Q"&amp;ROUNDUP(MONTH(VolumeByClient[[#This Row],[Date]])/3,0)&amp;" "&amp;YEAR(VolumeByClient[[#This Row],[Date]])</f>
        <v>Q2 2021</v>
      </c>
      <c r="I477" s="7" t="str">
        <f>VLOOKUP(VolumeByClient[[#This Row],[Date]],Quarter[],3)</f>
        <v>Q2 2021</v>
      </c>
    </row>
    <row r="478" spans="1:9">
      <c r="A478" s="4" t="s">
        <v>52</v>
      </c>
      <c r="B478" s="4">
        <v>44347</v>
      </c>
      <c r="C478" s="6">
        <v>8806</v>
      </c>
      <c r="D478" s="3">
        <f>LEN(VolumeByClient[[#This Row],[CLID]])</f>
        <v>7</v>
      </c>
      <c r="E478" s="3" t="str">
        <f>XLOOKUP(VolumeByClient[[#This Row],[CLID]],GeoByClient[MID],GeoByClient[GEOID])</f>
        <v>GEO1001</v>
      </c>
      <c r="F478" s="9" t="str">
        <f>INDEX(GeoByClient[GEOID],MATCH([CLID],GeoByClient[RIGHT],0))</f>
        <v>GEO1001</v>
      </c>
      <c r="G478" s="3" t="str">
        <f>XLOOKUP(VolumeByClient[[#This Row],[Xlookup Region ID]],GEONames[GEOID],GEONames[GEO Name])</f>
        <v>NAM</v>
      </c>
      <c r="H478" s="7" t="str">
        <f>"Q"&amp;ROUNDUP(MONTH(VolumeByClient[[#This Row],[Date]])/3,0)&amp;" "&amp;YEAR(VolumeByClient[[#This Row],[Date]])</f>
        <v>Q2 2021</v>
      </c>
      <c r="I478" s="7" t="str">
        <f>VLOOKUP(VolumeByClient[[#This Row],[Date]],Quarter[],3)</f>
        <v>Q2 2021</v>
      </c>
    </row>
    <row r="479" spans="1:9">
      <c r="A479" s="4" t="s">
        <v>52</v>
      </c>
      <c r="B479" s="4">
        <v>44316</v>
      </c>
      <c r="C479" s="6">
        <v>7735</v>
      </c>
      <c r="D479" s="3">
        <f>LEN(VolumeByClient[[#This Row],[CLID]])</f>
        <v>7</v>
      </c>
      <c r="E479" s="3" t="str">
        <f>XLOOKUP(VolumeByClient[[#This Row],[CLID]],GeoByClient[MID],GeoByClient[GEOID])</f>
        <v>GEO1001</v>
      </c>
      <c r="F479" s="9" t="str">
        <f>INDEX(GeoByClient[GEOID],MATCH([CLID],GeoByClient[RIGHT],0))</f>
        <v>GEO1001</v>
      </c>
      <c r="G479" s="3" t="str">
        <f>XLOOKUP(VolumeByClient[[#This Row],[Xlookup Region ID]],GEONames[GEOID],GEONames[GEO Name])</f>
        <v>NAM</v>
      </c>
      <c r="H479" s="7" t="str">
        <f>"Q"&amp;ROUNDUP(MONTH(VolumeByClient[[#This Row],[Date]])/3,0)&amp;" "&amp;YEAR(VolumeByClient[[#This Row],[Date]])</f>
        <v>Q2 2021</v>
      </c>
      <c r="I479" s="7" t="str">
        <f>VLOOKUP(VolumeByClient[[#This Row],[Date]],Quarter[],3)</f>
        <v>Q2 2021</v>
      </c>
    </row>
    <row r="480" spans="1:9">
      <c r="A480" s="4" t="s">
        <v>52</v>
      </c>
      <c r="B480" s="4">
        <v>44286</v>
      </c>
      <c r="C480" s="6">
        <v>8064</v>
      </c>
      <c r="D480" s="3">
        <f>LEN(VolumeByClient[[#This Row],[CLID]])</f>
        <v>7</v>
      </c>
      <c r="E480" s="3" t="str">
        <f>XLOOKUP(VolumeByClient[[#This Row],[CLID]],GeoByClient[MID],GeoByClient[GEOID])</f>
        <v>GEO1001</v>
      </c>
      <c r="F480" s="9" t="str">
        <f>INDEX(GeoByClient[GEOID],MATCH([CLID],GeoByClient[RIGHT],0))</f>
        <v>GEO1001</v>
      </c>
      <c r="G480" s="3" t="str">
        <f>XLOOKUP(VolumeByClient[[#This Row],[Xlookup Region ID]],GEONames[GEOID],GEONames[GEO Name])</f>
        <v>NAM</v>
      </c>
      <c r="H480" s="7" t="str">
        <f>"Q"&amp;ROUNDUP(MONTH(VolumeByClient[[#This Row],[Date]])/3,0)&amp;" "&amp;YEAR(VolumeByClient[[#This Row],[Date]])</f>
        <v>Q1 2021</v>
      </c>
      <c r="I480" s="7" t="str">
        <f>VLOOKUP(VolumeByClient[[#This Row],[Date]],Quarter[],3)</f>
        <v>Q1 2021</v>
      </c>
    </row>
    <row r="481" spans="1:9">
      <c r="A481" s="4" t="s">
        <v>52</v>
      </c>
      <c r="B481" s="4">
        <v>44255</v>
      </c>
      <c r="C481" s="6">
        <v>5257</v>
      </c>
      <c r="D481" s="3">
        <f>LEN(VolumeByClient[[#This Row],[CLID]])</f>
        <v>7</v>
      </c>
      <c r="E481" s="3" t="str">
        <f>XLOOKUP(VolumeByClient[[#This Row],[CLID]],GeoByClient[MID],GeoByClient[GEOID])</f>
        <v>GEO1001</v>
      </c>
      <c r="F481" s="9" t="str">
        <f>INDEX(GeoByClient[GEOID],MATCH([CLID],GeoByClient[RIGHT],0))</f>
        <v>GEO1001</v>
      </c>
      <c r="G481" s="3" t="str">
        <f>XLOOKUP(VolumeByClient[[#This Row],[Xlookup Region ID]],GEONames[GEOID],GEONames[GEO Name])</f>
        <v>NAM</v>
      </c>
      <c r="H481" s="7" t="str">
        <f>"Q"&amp;ROUNDUP(MONTH(VolumeByClient[[#This Row],[Date]])/3,0)&amp;" "&amp;YEAR(VolumeByClient[[#This Row],[Date]])</f>
        <v>Q1 2021</v>
      </c>
      <c r="I481" s="7" t="str">
        <f>VLOOKUP(VolumeByClient[[#This Row],[Date]],Quarter[],3)</f>
        <v>Q1 2021</v>
      </c>
    </row>
    <row r="482" spans="1:9">
      <c r="A482" s="4" t="s">
        <v>52</v>
      </c>
      <c r="B482" s="4">
        <v>44227</v>
      </c>
      <c r="C482" s="6">
        <v>6996</v>
      </c>
      <c r="D482" s="3">
        <f>LEN(VolumeByClient[[#This Row],[CLID]])</f>
        <v>7</v>
      </c>
      <c r="E482" s="3" t="str">
        <f>XLOOKUP(VolumeByClient[[#This Row],[CLID]],GeoByClient[MID],GeoByClient[GEOID])</f>
        <v>GEO1001</v>
      </c>
      <c r="F482" s="9" t="str">
        <f>INDEX(GeoByClient[GEOID],MATCH([CLID],GeoByClient[RIGHT],0))</f>
        <v>GEO1001</v>
      </c>
      <c r="G482" s="3" t="str">
        <f>XLOOKUP(VolumeByClient[[#This Row],[Xlookup Region ID]],GEONames[GEOID],GEONames[GEO Name])</f>
        <v>NAM</v>
      </c>
      <c r="H482" s="7" t="str">
        <f>"Q"&amp;ROUNDUP(MONTH(VolumeByClient[[#This Row],[Date]])/3,0)&amp;" "&amp;YEAR(VolumeByClient[[#This Row],[Date]])</f>
        <v>Q1 2021</v>
      </c>
      <c r="I482" s="7" t="str">
        <f>VLOOKUP(VolumeByClient[[#This Row],[Date]],Quarter[],3)</f>
        <v>Q1 2021</v>
      </c>
    </row>
    <row r="483" spans="1:9">
      <c r="A483" s="4" t="s">
        <v>37</v>
      </c>
      <c r="B483" s="4">
        <v>43861</v>
      </c>
      <c r="C483" s="6">
        <v>1087</v>
      </c>
      <c r="D483" s="3">
        <f>LEN(VolumeByClient[[#This Row],[CLID]])</f>
        <v>7</v>
      </c>
      <c r="E483" s="3" t="str">
        <f>XLOOKUP(VolumeByClient[[#This Row],[CLID]],GeoByClient[MID],GeoByClient[GEOID])</f>
        <v>GEO1001</v>
      </c>
      <c r="F483" s="9" t="str">
        <f>INDEX(GeoByClient[GEOID],MATCH([CLID],GeoByClient[RIGHT],0))</f>
        <v>GEO1001</v>
      </c>
      <c r="G483" s="3" t="str">
        <f>XLOOKUP(VolumeByClient[[#This Row],[Xlookup Region ID]],GEONames[GEOID],GEONames[GEO Name])</f>
        <v>NAM</v>
      </c>
      <c r="H483" s="7" t="str">
        <f>"Q"&amp;ROUNDUP(MONTH(VolumeByClient[[#This Row],[Date]])/3,0)&amp;" "&amp;YEAR(VolumeByClient[[#This Row],[Date]])</f>
        <v>Q1 2020</v>
      </c>
      <c r="I483" s="7" t="str">
        <f>VLOOKUP(VolumeByClient[[#This Row],[Date]],Quarter[],3)</f>
        <v>Q1 2020</v>
      </c>
    </row>
    <row r="484" spans="1:9">
      <c r="A484" s="4" t="s">
        <v>37</v>
      </c>
      <c r="B484" s="4">
        <v>43890</v>
      </c>
      <c r="C484" s="6">
        <v>1224</v>
      </c>
      <c r="D484" s="3">
        <f>LEN(VolumeByClient[[#This Row],[CLID]])</f>
        <v>7</v>
      </c>
      <c r="E484" s="3" t="str">
        <f>XLOOKUP(VolumeByClient[[#This Row],[CLID]],GeoByClient[MID],GeoByClient[GEOID])</f>
        <v>GEO1001</v>
      </c>
      <c r="F484" s="9" t="str">
        <f>INDEX(GeoByClient[GEOID],MATCH([CLID],GeoByClient[RIGHT],0))</f>
        <v>GEO1001</v>
      </c>
      <c r="G484" s="3" t="str">
        <f>XLOOKUP(VolumeByClient[[#This Row],[Xlookup Region ID]],GEONames[GEOID],GEONames[GEO Name])</f>
        <v>NAM</v>
      </c>
      <c r="H484" s="7" t="str">
        <f>"Q"&amp;ROUNDUP(MONTH(VolumeByClient[[#This Row],[Date]])/3,0)&amp;" "&amp;YEAR(VolumeByClient[[#This Row],[Date]])</f>
        <v>Q1 2020</v>
      </c>
      <c r="I484" s="7" t="str">
        <f>VLOOKUP(VolumeByClient[[#This Row],[Date]],Quarter[],3)</f>
        <v>Q1 2020</v>
      </c>
    </row>
    <row r="485" spans="1:9">
      <c r="A485" s="4" t="s">
        <v>37</v>
      </c>
      <c r="B485" s="4">
        <v>43921</v>
      </c>
      <c r="C485" s="6">
        <v>1362</v>
      </c>
      <c r="D485" s="3">
        <f>LEN(VolumeByClient[[#This Row],[CLID]])</f>
        <v>7</v>
      </c>
      <c r="E485" s="3" t="str">
        <f>XLOOKUP(VolumeByClient[[#This Row],[CLID]],GeoByClient[MID],GeoByClient[GEOID])</f>
        <v>GEO1001</v>
      </c>
      <c r="F485" s="9" t="str">
        <f>INDEX(GeoByClient[GEOID],MATCH([CLID],GeoByClient[RIGHT],0))</f>
        <v>GEO1001</v>
      </c>
      <c r="G485" s="3" t="str">
        <f>XLOOKUP(VolumeByClient[[#This Row],[Xlookup Region ID]],GEONames[GEOID],GEONames[GEO Name])</f>
        <v>NAM</v>
      </c>
      <c r="H485" s="7" t="str">
        <f>"Q"&amp;ROUNDUP(MONTH(VolumeByClient[[#This Row],[Date]])/3,0)&amp;" "&amp;YEAR(VolumeByClient[[#This Row],[Date]])</f>
        <v>Q1 2020</v>
      </c>
      <c r="I485" s="7" t="str">
        <f>VLOOKUP(VolumeByClient[[#This Row],[Date]],Quarter[],3)</f>
        <v>Q1 2020</v>
      </c>
    </row>
    <row r="486" spans="1:9">
      <c r="A486" s="4" t="s">
        <v>37</v>
      </c>
      <c r="B486" s="4">
        <v>43951</v>
      </c>
      <c r="C486" s="6">
        <v>1633</v>
      </c>
      <c r="D486" s="3">
        <f>LEN(VolumeByClient[[#This Row],[CLID]])</f>
        <v>7</v>
      </c>
      <c r="E486" s="3" t="str">
        <f>XLOOKUP(VolumeByClient[[#This Row],[CLID]],GeoByClient[MID],GeoByClient[GEOID])</f>
        <v>GEO1001</v>
      </c>
      <c r="F486" s="9" t="str">
        <f>INDEX(GeoByClient[GEOID],MATCH([CLID],GeoByClient[RIGHT],0))</f>
        <v>GEO1001</v>
      </c>
      <c r="G486" s="3" t="str">
        <f>XLOOKUP(VolumeByClient[[#This Row],[Xlookup Region ID]],GEONames[GEOID],GEONames[GEO Name])</f>
        <v>NAM</v>
      </c>
      <c r="H486" s="7" t="str">
        <f>"Q"&amp;ROUNDUP(MONTH(VolumeByClient[[#This Row],[Date]])/3,0)&amp;" "&amp;YEAR(VolumeByClient[[#This Row],[Date]])</f>
        <v>Q2 2020</v>
      </c>
      <c r="I486" s="7" t="str">
        <f>VLOOKUP(VolumeByClient[[#This Row],[Date]],Quarter[],3)</f>
        <v>Q2 2020</v>
      </c>
    </row>
    <row r="487" spans="1:9">
      <c r="A487" s="4" t="s">
        <v>37</v>
      </c>
      <c r="B487" s="4">
        <v>43982</v>
      </c>
      <c r="C487" s="6">
        <v>1492</v>
      </c>
      <c r="D487" s="3">
        <f>LEN(VolumeByClient[[#This Row],[CLID]])</f>
        <v>7</v>
      </c>
      <c r="E487" s="3" t="str">
        <f>XLOOKUP(VolumeByClient[[#This Row],[CLID]],GeoByClient[MID],GeoByClient[GEOID])</f>
        <v>GEO1001</v>
      </c>
      <c r="F487" s="9" t="str">
        <f>INDEX(GeoByClient[GEOID],MATCH([CLID],GeoByClient[RIGHT],0))</f>
        <v>GEO1001</v>
      </c>
      <c r="G487" s="3" t="str">
        <f>XLOOKUP(VolumeByClient[[#This Row],[Xlookup Region ID]],GEONames[GEOID],GEONames[GEO Name])</f>
        <v>NAM</v>
      </c>
      <c r="H487" s="7" t="str">
        <f>"Q"&amp;ROUNDUP(MONTH(VolumeByClient[[#This Row],[Date]])/3,0)&amp;" "&amp;YEAR(VolumeByClient[[#This Row],[Date]])</f>
        <v>Q2 2020</v>
      </c>
      <c r="I487" s="7" t="str">
        <f>VLOOKUP(VolumeByClient[[#This Row],[Date]],Quarter[],3)</f>
        <v>Q2 2020</v>
      </c>
    </row>
    <row r="488" spans="1:9">
      <c r="A488" s="4" t="s">
        <v>37</v>
      </c>
      <c r="B488" s="4">
        <v>44012</v>
      </c>
      <c r="C488" s="6">
        <v>1091</v>
      </c>
      <c r="D488" s="3">
        <f>LEN(VolumeByClient[[#This Row],[CLID]])</f>
        <v>7</v>
      </c>
      <c r="E488" s="3" t="str">
        <f>XLOOKUP(VolumeByClient[[#This Row],[CLID]],GeoByClient[MID],GeoByClient[GEOID])</f>
        <v>GEO1001</v>
      </c>
      <c r="F488" s="9" t="str">
        <f>INDEX(GeoByClient[GEOID],MATCH([CLID],GeoByClient[RIGHT],0))</f>
        <v>GEO1001</v>
      </c>
      <c r="G488" s="3" t="str">
        <f>XLOOKUP(VolumeByClient[[#This Row],[Xlookup Region ID]],GEONames[GEOID],GEONames[GEO Name])</f>
        <v>NAM</v>
      </c>
      <c r="H488" s="7" t="str">
        <f>"Q"&amp;ROUNDUP(MONTH(VolumeByClient[[#This Row],[Date]])/3,0)&amp;" "&amp;YEAR(VolumeByClient[[#This Row],[Date]])</f>
        <v>Q2 2020</v>
      </c>
      <c r="I488" s="7" t="str">
        <f>VLOOKUP(VolumeByClient[[#This Row],[Date]],Quarter[],3)</f>
        <v>Q2 2020</v>
      </c>
    </row>
    <row r="489" spans="1:9">
      <c r="A489" s="4" t="s">
        <v>37</v>
      </c>
      <c r="B489" s="4">
        <v>44043</v>
      </c>
      <c r="C489" s="6">
        <v>950</v>
      </c>
      <c r="D489" s="3">
        <f>LEN(VolumeByClient[[#This Row],[CLID]])</f>
        <v>7</v>
      </c>
      <c r="E489" s="3" t="str">
        <f>XLOOKUP(VolumeByClient[[#This Row],[CLID]],GeoByClient[MID],GeoByClient[GEOID])</f>
        <v>GEO1001</v>
      </c>
      <c r="F489" s="9" t="str">
        <f>INDEX(GeoByClient[GEOID],MATCH([CLID],GeoByClient[RIGHT],0))</f>
        <v>GEO1001</v>
      </c>
      <c r="G489" s="3" t="str">
        <f>XLOOKUP(VolumeByClient[[#This Row],[Xlookup Region ID]],GEONames[GEOID],GEONames[GEO Name])</f>
        <v>NAM</v>
      </c>
      <c r="H489" s="7" t="str">
        <f>"Q"&amp;ROUNDUP(MONTH(VolumeByClient[[#This Row],[Date]])/3,0)&amp;" "&amp;YEAR(VolumeByClient[[#This Row],[Date]])</f>
        <v>Q3 2020</v>
      </c>
      <c r="I489" s="7" t="str">
        <f>VLOOKUP(VolumeByClient[[#This Row],[Date]],Quarter[],3)</f>
        <v>Q3 2020</v>
      </c>
    </row>
    <row r="490" spans="1:9">
      <c r="A490" s="4" t="s">
        <v>37</v>
      </c>
      <c r="B490" s="4">
        <v>44074</v>
      </c>
      <c r="C490" s="6">
        <v>818</v>
      </c>
      <c r="D490" s="3">
        <f>LEN(VolumeByClient[[#This Row],[CLID]])</f>
        <v>7</v>
      </c>
      <c r="E490" s="3" t="str">
        <f>XLOOKUP(VolumeByClient[[#This Row],[CLID]],GeoByClient[MID],GeoByClient[GEOID])</f>
        <v>GEO1001</v>
      </c>
      <c r="F490" s="9" t="str">
        <f>INDEX(GeoByClient[GEOID],MATCH([CLID],GeoByClient[RIGHT],0))</f>
        <v>GEO1001</v>
      </c>
      <c r="G490" s="3" t="str">
        <f>XLOOKUP(VolumeByClient[[#This Row],[Xlookup Region ID]],GEONames[GEOID],GEONames[GEO Name])</f>
        <v>NAM</v>
      </c>
      <c r="H490" s="7" t="str">
        <f>"Q"&amp;ROUNDUP(MONTH(VolumeByClient[[#This Row],[Date]])/3,0)&amp;" "&amp;YEAR(VolumeByClient[[#This Row],[Date]])</f>
        <v>Q3 2020</v>
      </c>
      <c r="I490" s="7" t="str">
        <f>VLOOKUP(VolumeByClient[[#This Row],[Date]],Quarter[],3)</f>
        <v>Q3 2020</v>
      </c>
    </row>
    <row r="491" spans="1:9">
      <c r="A491" s="4" t="s">
        <v>37</v>
      </c>
      <c r="B491" s="4">
        <v>44104</v>
      </c>
      <c r="C491" s="6">
        <v>820</v>
      </c>
      <c r="D491" s="3">
        <f>LEN(VolumeByClient[[#This Row],[CLID]])</f>
        <v>7</v>
      </c>
      <c r="E491" s="3" t="str">
        <f>XLOOKUP(VolumeByClient[[#This Row],[CLID]],GeoByClient[MID],GeoByClient[GEOID])</f>
        <v>GEO1001</v>
      </c>
      <c r="F491" s="9" t="str">
        <f>INDEX(GeoByClient[GEOID],MATCH([CLID],GeoByClient[RIGHT],0))</f>
        <v>GEO1001</v>
      </c>
      <c r="G491" s="3" t="str">
        <f>XLOOKUP(VolumeByClient[[#This Row],[Xlookup Region ID]],GEONames[GEOID],GEONames[GEO Name])</f>
        <v>NAM</v>
      </c>
      <c r="H491" s="7" t="str">
        <f>"Q"&amp;ROUNDUP(MONTH(VolumeByClient[[#This Row],[Date]])/3,0)&amp;" "&amp;YEAR(VolumeByClient[[#This Row],[Date]])</f>
        <v>Q3 2020</v>
      </c>
      <c r="I491" s="7" t="str">
        <f>VLOOKUP(VolumeByClient[[#This Row],[Date]],Quarter[],3)</f>
        <v>Q3 2020</v>
      </c>
    </row>
    <row r="492" spans="1:9">
      <c r="A492" s="4" t="s">
        <v>37</v>
      </c>
      <c r="B492" s="4">
        <v>44135</v>
      </c>
      <c r="C492" s="6">
        <v>954</v>
      </c>
      <c r="D492" s="3">
        <f>LEN(VolumeByClient[[#This Row],[CLID]])</f>
        <v>7</v>
      </c>
      <c r="E492" s="3" t="str">
        <f>XLOOKUP(VolumeByClient[[#This Row],[CLID]],GeoByClient[MID],GeoByClient[GEOID])</f>
        <v>GEO1001</v>
      </c>
      <c r="F492" s="9" t="str">
        <f>INDEX(GeoByClient[GEOID],MATCH([CLID],GeoByClient[RIGHT],0))</f>
        <v>GEO1001</v>
      </c>
      <c r="G492" s="3" t="str">
        <f>XLOOKUP(VolumeByClient[[#This Row],[Xlookup Region ID]],GEONames[GEOID],GEONames[GEO Name])</f>
        <v>NAM</v>
      </c>
      <c r="H492" s="7" t="str">
        <f>"Q"&amp;ROUNDUP(MONTH(VolumeByClient[[#This Row],[Date]])/3,0)&amp;" "&amp;YEAR(VolumeByClient[[#This Row],[Date]])</f>
        <v>Q4 2020</v>
      </c>
      <c r="I492" s="7" t="str">
        <f>VLOOKUP(VolumeByClient[[#This Row],[Date]],Quarter[],3)</f>
        <v>Q4 2020</v>
      </c>
    </row>
    <row r="493" spans="1:9">
      <c r="A493" s="4" t="s">
        <v>37</v>
      </c>
      <c r="B493" s="4">
        <v>44165</v>
      </c>
      <c r="C493" s="6">
        <v>1086</v>
      </c>
      <c r="D493" s="3">
        <f>LEN(VolumeByClient[[#This Row],[CLID]])</f>
        <v>7</v>
      </c>
      <c r="E493" s="3" t="str">
        <f>XLOOKUP(VolumeByClient[[#This Row],[CLID]],GeoByClient[MID],GeoByClient[GEOID])</f>
        <v>GEO1001</v>
      </c>
      <c r="F493" s="9" t="str">
        <f>INDEX(GeoByClient[GEOID],MATCH([CLID],GeoByClient[RIGHT],0))</f>
        <v>GEO1001</v>
      </c>
      <c r="G493" s="3" t="str">
        <f>XLOOKUP(VolumeByClient[[#This Row],[Xlookup Region ID]],GEONames[GEOID],GEONames[GEO Name])</f>
        <v>NAM</v>
      </c>
      <c r="H493" s="7" t="str">
        <f>"Q"&amp;ROUNDUP(MONTH(VolumeByClient[[#This Row],[Date]])/3,0)&amp;" "&amp;YEAR(VolumeByClient[[#This Row],[Date]])</f>
        <v>Q4 2020</v>
      </c>
      <c r="I493" s="7" t="str">
        <f>VLOOKUP(VolumeByClient[[#This Row],[Date]],Quarter[],3)</f>
        <v>Q4 2020</v>
      </c>
    </row>
    <row r="494" spans="1:9">
      <c r="A494" s="4" t="s">
        <v>37</v>
      </c>
      <c r="B494" s="4">
        <v>44196</v>
      </c>
      <c r="C494" s="6">
        <v>1091</v>
      </c>
      <c r="D494" s="3">
        <f>LEN(VolumeByClient[[#This Row],[CLID]])</f>
        <v>7</v>
      </c>
      <c r="E494" s="3" t="str">
        <f>XLOOKUP(VolumeByClient[[#This Row],[CLID]],GeoByClient[MID],GeoByClient[GEOID])</f>
        <v>GEO1001</v>
      </c>
      <c r="F494" s="9" t="str">
        <f>INDEX(GeoByClient[GEOID],MATCH([CLID],GeoByClient[RIGHT],0))</f>
        <v>GEO1001</v>
      </c>
      <c r="G494" s="3" t="str">
        <f>XLOOKUP(VolumeByClient[[#This Row],[Xlookup Region ID]],GEONames[GEOID],GEONames[GEO Name])</f>
        <v>NAM</v>
      </c>
      <c r="H494" s="7" t="str">
        <f>"Q"&amp;ROUNDUP(MONTH(VolumeByClient[[#This Row],[Date]])/3,0)&amp;" "&amp;YEAR(VolumeByClient[[#This Row],[Date]])</f>
        <v>Q4 2020</v>
      </c>
      <c r="I494" s="7" t="str">
        <f>VLOOKUP(VolumeByClient[[#This Row],[Date]],Quarter[],3)</f>
        <v>Q4 2020</v>
      </c>
    </row>
    <row r="495" spans="1:9">
      <c r="A495" s="4" t="s">
        <v>37</v>
      </c>
      <c r="B495" s="4">
        <v>44316</v>
      </c>
      <c r="C495" s="6">
        <v>1614</v>
      </c>
      <c r="D495" s="3">
        <f>LEN(VolumeByClient[[#This Row],[CLID]])</f>
        <v>7</v>
      </c>
      <c r="E495" s="3" t="str">
        <f>XLOOKUP(VolumeByClient[[#This Row],[CLID]],GeoByClient[MID],GeoByClient[GEOID])</f>
        <v>GEO1001</v>
      </c>
      <c r="F495" s="9" t="str">
        <f>INDEX(GeoByClient[GEOID],MATCH([CLID],GeoByClient[RIGHT],0))</f>
        <v>GEO1001</v>
      </c>
      <c r="G495" s="3" t="str">
        <f>XLOOKUP(VolumeByClient[[#This Row],[Xlookup Region ID]],GEONames[GEOID],GEONames[GEO Name])</f>
        <v>NAM</v>
      </c>
      <c r="H495" s="7" t="str">
        <f>"Q"&amp;ROUNDUP(MONTH(VolumeByClient[[#This Row],[Date]])/3,0)&amp;" "&amp;YEAR(VolumeByClient[[#This Row],[Date]])</f>
        <v>Q2 2021</v>
      </c>
      <c r="I495" s="7" t="str">
        <f>VLOOKUP(VolumeByClient[[#This Row],[Date]],Quarter[],3)</f>
        <v>Q2 2021</v>
      </c>
    </row>
    <row r="496" spans="1:9">
      <c r="A496" s="4" t="s">
        <v>37</v>
      </c>
      <c r="B496" s="4">
        <v>44286</v>
      </c>
      <c r="C496" s="6">
        <v>1426</v>
      </c>
      <c r="D496" s="3">
        <f>LEN(VolumeByClient[[#This Row],[CLID]])</f>
        <v>7</v>
      </c>
      <c r="E496" s="3" t="str">
        <f>XLOOKUP(VolumeByClient[[#This Row],[CLID]],GeoByClient[MID],GeoByClient[GEOID])</f>
        <v>GEO1001</v>
      </c>
      <c r="F496" s="9" t="str">
        <f>INDEX(GeoByClient[GEOID],MATCH([CLID],GeoByClient[RIGHT],0))</f>
        <v>GEO1001</v>
      </c>
      <c r="G496" s="3" t="str">
        <f>XLOOKUP(VolumeByClient[[#This Row],[Xlookup Region ID]],GEONames[GEOID],GEONames[GEO Name])</f>
        <v>NAM</v>
      </c>
      <c r="H496" s="7" t="str">
        <f>"Q"&amp;ROUNDUP(MONTH(VolumeByClient[[#This Row],[Date]])/3,0)&amp;" "&amp;YEAR(VolumeByClient[[#This Row],[Date]])</f>
        <v>Q1 2021</v>
      </c>
      <c r="I496" s="7" t="str">
        <f>VLOOKUP(VolumeByClient[[#This Row],[Date]],Quarter[],3)</f>
        <v>Q1 2021</v>
      </c>
    </row>
    <row r="497" spans="1:9">
      <c r="A497" s="4" t="s">
        <v>37</v>
      </c>
      <c r="B497" s="4">
        <v>44255</v>
      </c>
      <c r="C497" s="6">
        <v>1220</v>
      </c>
      <c r="D497" s="3">
        <f>LEN(VolumeByClient[[#This Row],[CLID]])</f>
        <v>7</v>
      </c>
      <c r="E497" s="3" t="str">
        <f>XLOOKUP(VolumeByClient[[#This Row],[CLID]],GeoByClient[MID],GeoByClient[GEOID])</f>
        <v>GEO1001</v>
      </c>
      <c r="F497" s="9" t="str">
        <f>INDEX(GeoByClient[GEOID],MATCH([CLID],GeoByClient[RIGHT],0))</f>
        <v>GEO1001</v>
      </c>
      <c r="G497" s="3" t="str">
        <f>XLOOKUP(VolumeByClient[[#This Row],[Xlookup Region ID]],GEONames[GEOID],GEONames[GEO Name])</f>
        <v>NAM</v>
      </c>
      <c r="H497" s="7" t="str">
        <f>"Q"&amp;ROUNDUP(MONTH(VolumeByClient[[#This Row],[Date]])/3,0)&amp;" "&amp;YEAR(VolumeByClient[[#This Row],[Date]])</f>
        <v>Q1 2021</v>
      </c>
      <c r="I497" s="7" t="str">
        <f>VLOOKUP(VolumeByClient[[#This Row],[Date]],Quarter[],3)</f>
        <v>Q1 2021</v>
      </c>
    </row>
    <row r="498" spans="1:9">
      <c r="A498" s="4" t="s">
        <v>37</v>
      </c>
      <c r="B498" s="4">
        <v>44227</v>
      </c>
      <c r="C498" s="6">
        <v>1113</v>
      </c>
      <c r="D498" s="3">
        <f>LEN(VolumeByClient[[#This Row],[CLID]])</f>
        <v>7</v>
      </c>
      <c r="E498" s="3" t="str">
        <f>XLOOKUP(VolumeByClient[[#This Row],[CLID]],GeoByClient[MID],GeoByClient[GEOID])</f>
        <v>GEO1001</v>
      </c>
      <c r="F498" s="9" t="str">
        <f>INDEX(GeoByClient[GEOID],MATCH([CLID],GeoByClient[RIGHT],0))</f>
        <v>GEO1001</v>
      </c>
      <c r="G498" s="3" t="str">
        <f>XLOOKUP(VolumeByClient[[#This Row],[Xlookup Region ID]],GEONames[GEOID],GEONames[GEO Name])</f>
        <v>NAM</v>
      </c>
      <c r="H498" s="7" t="str">
        <f>"Q"&amp;ROUNDUP(MONTH(VolumeByClient[[#This Row],[Date]])/3,0)&amp;" "&amp;YEAR(VolumeByClient[[#This Row],[Date]])</f>
        <v>Q1 2021</v>
      </c>
      <c r="I498" s="7" t="str">
        <f>VLOOKUP(VolumeByClient[[#This Row],[Date]],Quarter[],3)</f>
        <v>Q1 2021</v>
      </c>
    </row>
    <row r="499" spans="1:9">
      <c r="A499" s="4" t="s">
        <v>11</v>
      </c>
      <c r="B499" s="4">
        <v>43861</v>
      </c>
      <c r="C499" s="6">
        <v>303</v>
      </c>
      <c r="D499" s="3">
        <f>LEN(VolumeByClient[[#This Row],[CLID]])</f>
        <v>7</v>
      </c>
      <c r="E499" s="3" t="str">
        <f>XLOOKUP(VolumeByClient[[#This Row],[CLID]],GeoByClient[MID],GeoByClient[GEOID])</f>
        <v>GEO1004</v>
      </c>
      <c r="F499" s="9" t="str">
        <f>INDEX(GeoByClient[GEOID],MATCH([CLID],GeoByClient[RIGHT],0))</f>
        <v>GEO1004</v>
      </c>
      <c r="G499" s="3" t="str">
        <f>XLOOKUP(VolumeByClient[[#This Row],[Xlookup Region ID]],GEONames[GEOID],GEONames[GEO Name])</f>
        <v>LATAM</v>
      </c>
      <c r="H499" s="7" t="str">
        <f>"Q"&amp;ROUNDUP(MONTH(VolumeByClient[[#This Row],[Date]])/3,0)&amp;" "&amp;YEAR(VolumeByClient[[#This Row],[Date]])</f>
        <v>Q1 2020</v>
      </c>
      <c r="I499" s="7" t="str">
        <f>VLOOKUP(VolumeByClient[[#This Row],[Date]],Quarter[],3)</f>
        <v>Q1 2020</v>
      </c>
    </row>
    <row r="500" spans="1:9">
      <c r="A500" s="4" t="s">
        <v>11</v>
      </c>
      <c r="B500" s="4">
        <v>43890</v>
      </c>
      <c r="C500" s="6">
        <v>304</v>
      </c>
      <c r="D500" s="3">
        <f>LEN(VolumeByClient[[#This Row],[CLID]])</f>
        <v>7</v>
      </c>
      <c r="E500" s="3" t="str">
        <f>XLOOKUP(VolumeByClient[[#This Row],[CLID]],GeoByClient[MID],GeoByClient[GEOID])</f>
        <v>GEO1004</v>
      </c>
      <c r="F500" s="9" t="str">
        <f>INDEX(GeoByClient[GEOID],MATCH([CLID],GeoByClient[RIGHT],0))</f>
        <v>GEO1004</v>
      </c>
      <c r="G500" s="3" t="str">
        <f>XLOOKUP(VolumeByClient[[#This Row],[Xlookup Region ID]],GEONames[GEOID],GEONames[GEO Name])</f>
        <v>LATAM</v>
      </c>
      <c r="H500" s="7" t="str">
        <f>"Q"&amp;ROUNDUP(MONTH(VolumeByClient[[#This Row],[Date]])/3,0)&amp;" "&amp;YEAR(VolumeByClient[[#This Row],[Date]])</f>
        <v>Q1 2020</v>
      </c>
      <c r="I500" s="7" t="str">
        <f>VLOOKUP(VolumeByClient[[#This Row],[Date]],Quarter[],3)</f>
        <v>Q1 2020</v>
      </c>
    </row>
    <row r="501" spans="1:9">
      <c r="A501" s="4" t="s">
        <v>11</v>
      </c>
      <c r="B501" s="4">
        <v>43921</v>
      </c>
      <c r="C501" s="6">
        <v>375</v>
      </c>
      <c r="D501" s="3">
        <f>LEN(VolumeByClient[[#This Row],[CLID]])</f>
        <v>7</v>
      </c>
      <c r="E501" s="3" t="str">
        <f>XLOOKUP(VolumeByClient[[#This Row],[CLID]],GeoByClient[MID],GeoByClient[GEOID])</f>
        <v>GEO1004</v>
      </c>
      <c r="F501" s="9" t="str">
        <f>INDEX(GeoByClient[GEOID],MATCH([CLID],GeoByClient[RIGHT],0))</f>
        <v>GEO1004</v>
      </c>
      <c r="G501" s="3" t="str">
        <f>XLOOKUP(VolumeByClient[[#This Row],[Xlookup Region ID]],GEONames[GEOID],GEONames[GEO Name])</f>
        <v>LATAM</v>
      </c>
      <c r="H501" s="7" t="str">
        <f>"Q"&amp;ROUNDUP(MONTH(VolumeByClient[[#This Row],[Date]])/3,0)&amp;" "&amp;YEAR(VolumeByClient[[#This Row],[Date]])</f>
        <v>Q1 2020</v>
      </c>
      <c r="I501" s="7" t="str">
        <f>VLOOKUP(VolumeByClient[[#This Row],[Date]],Quarter[],3)</f>
        <v>Q1 2020</v>
      </c>
    </row>
    <row r="502" spans="1:9">
      <c r="A502" s="4" t="s">
        <v>11</v>
      </c>
      <c r="B502" s="4">
        <v>43951</v>
      </c>
      <c r="C502" s="6">
        <v>407</v>
      </c>
      <c r="D502" s="3">
        <f>LEN(VolumeByClient[[#This Row],[CLID]])</f>
        <v>7</v>
      </c>
      <c r="E502" s="3" t="str">
        <f>XLOOKUP(VolumeByClient[[#This Row],[CLID]],GeoByClient[MID],GeoByClient[GEOID])</f>
        <v>GEO1004</v>
      </c>
      <c r="F502" s="9" t="str">
        <f>INDEX(GeoByClient[GEOID],MATCH([CLID],GeoByClient[RIGHT],0))</f>
        <v>GEO1004</v>
      </c>
      <c r="G502" s="3" t="str">
        <f>XLOOKUP(VolumeByClient[[#This Row],[Xlookup Region ID]],GEONames[GEOID],GEONames[GEO Name])</f>
        <v>LATAM</v>
      </c>
      <c r="H502" s="7" t="str">
        <f>"Q"&amp;ROUNDUP(MONTH(VolumeByClient[[#This Row],[Date]])/3,0)&amp;" "&amp;YEAR(VolumeByClient[[#This Row],[Date]])</f>
        <v>Q2 2020</v>
      </c>
      <c r="I502" s="7" t="str">
        <f>VLOOKUP(VolumeByClient[[#This Row],[Date]],Quarter[],3)</f>
        <v>Q2 2020</v>
      </c>
    </row>
    <row r="503" spans="1:9">
      <c r="A503" s="4" t="s">
        <v>11</v>
      </c>
      <c r="B503" s="4">
        <v>43982</v>
      </c>
      <c r="C503" s="6">
        <v>405</v>
      </c>
      <c r="D503" s="3">
        <f>LEN(VolumeByClient[[#This Row],[CLID]])</f>
        <v>7</v>
      </c>
      <c r="E503" s="3" t="str">
        <f>XLOOKUP(VolumeByClient[[#This Row],[CLID]],GeoByClient[MID],GeoByClient[GEOID])</f>
        <v>GEO1004</v>
      </c>
      <c r="F503" s="9" t="str">
        <f>INDEX(GeoByClient[GEOID],MATCH([CLID],GeoByClient[RIGHT],0))</f>
        <v>GEO1004</v>
      </c>
      <c r="G503" s="3" t="str">
        <f>XLOOKUP(VolumeByClient[[#This Row],[Xlookup Region ID]],GEONames[GEOID],GEONames[GEO Name])</f>
        <v>LATAM</v>
      </c>
      <c r="H503" s="7" t="str">
        <f>"Q"&amp;ROUNDUP(MONTH(VolumeByClient[[#This Row],[Date]])/3,0)&amp;" "&amp;YEAR(VolumeByClient[[#This Row],[Date]])</f>
        <v>Q2 2020</v>
      </c>
      <c r="I503" s="7" t="str">
        <f>VLOOKUP(VolumeByClient[[#This Row],[Date]],Quarter[],3)</f>
        <v>Q2 2020</v>
      </c>
    </row>
    <row r="504" spans="1:9">
      <c r="A504" s="4" t="s">
        <v>11</v>
      </c>
      <c r="B504" s="4">
        <v>44012</v>
      </c>
      <c r="C504" s="6">
        <v>267</v>
      </c>
      <c r="D504" s="3">
        <f>LEN(VolumeByClient[[#This Row],[CLID]])</f>
        <v>7</v>
      </c>
      <c r="E504" s="3" t="str">
        <f>XLOOKUP(VolumeByClient[[#This Row],[CLID]],GeoByClient[MID],GeoByClient[GEOID])</f>
        <v>GEO1004</v>
      </c>
      <c r="F504" s="9" t="str">
        <f>INDEX(GeoByClient[GEOID],MATCH([CLID],GeoByClient[RIGHT],0))</f>
        <v>GEO1004</v>
      </c>
      <c r="G504" s="3" t="str">
        <f>XLOOKUP(VolumeByClient[[#This Row],[Xlookup Region ID]],GEONames[GEOID],GEONames[GEO Name])</f>
        <v>LATAM</v>
      </c>
      <c r="H504" s="7" t="str">
        <f>"Q"&amp;ROUNDUP(MONTH(VolumeByClient[[#This Row],[Date]])/3,0)&amp;" "&amp;YEAR(VolumeByClient[[#This Row],[Date]])</f>
        <v>Q2 2020</v>
      </c>
      <c r="I504" s="7" t="str">
        <f>VLOOKUP(VolumeByClient[[#This Row],[Date]],Quarter[],3)</f>
        <v>Q2 2020</v>
      </c>
    </row>
    <row r="505" spans="1:9">
      <c r="A505" s="4" t="s">
        <v>11</v>
      </c>
      <c r="B505" s="4">
        <v>44043</v>
      </c>
      <c r="C505" s="6">
        <v>264</v>
      </c>
      <c r="D505" s="3">
        <f>LEN(VolumeByClient[[#This Row],[CLID]])</f>
        <v>7</v>
      </c>
      <c r="E505" s="3" t="str">
        <f>XLOOKUP(VolumeByClient[[#This Row],[CLID]],GeoByClient[MID],GeoByClient[GEOID])</f>
        <v>GEO1004</v>
      </c>
      <c r="F505" s="9" t="str">
        <f>INDEX(GeoByClient[GEOID],MATCH([CLID],GeoByClient[RIGHT],0))</f>
        <v>GEO1004</v>
      </c>
      <c r="G505" s="3" t="str">
        <f>XLOOKUP(VolumeByClient[[#This Row],[Xlookup Region ID]],GEONames[GEOID],GEONames[GEO Name])</f>
        <v>LATAM</v>
      </c>
      <c r="H505" s="7" t="str">
        <f>"Q"&amp;ROUNDUP(MONTH(VolumeByClient[[#This Row],[Date]])/3,0)&amp;" "&amp;YEAR(VolumeByClient[[#This Row],[Date]])</f>
        <v>Q3 2020</v>
      </c>
      <c r="I505" s="7" t="str">
        <f>VLOOKUP(VolumeByClient[[#This Row],[Date]],Quarter[],3)</f>
        <v>Q3 2020</v>
      </c>
    </row>
    <row r="506" spans="1:9">
      <c r="A506" s="4" t="s">
        <v>11</v>
      </c>
      <c r="B506" s="4">
        <v>44074</v>
      </c>
      <c r="C506" s="6">
        <v>195</v>
      </c>
      <c r="D506" s="3">
        <f>LEN(VolumeByClient[[#This Row],[CLID]])</f>
        <v>7</v>
      </c>
      <c r="E506" s="3" t="str">
        <f>XLOOKUP(VolumeByClient[[#This Row],[CLID]],GeoByClient[MID],GeoByClient[GEOID])</f>
        <v>GEO1004</v>
      </c>
      <c r="F506" s="9" t="str">
        <f>INDEX(GeoByClient[GEOID],MATCH([CLID],GeoByClient[RIGHT],0))</f>
        <v>GEO1004</v>
      </c>
      <c r="G506" s="3" t="str">
        <f>XLOOKUP(VolumeByClient[[#This Row],[Xlookup Region ID]],GEONames[GEOID],GEONames[GEO Name])</f>
        <v>LATAM</v>
      </c>
      <c r="H506" s="7" t="str">
        <f>"Q"&amp;ROUNDUP(MONTH(VolumeByClient[[#This Row],[Date]])/3,0)&amp;" "&amp;YEAR(VolumeByClient[[#This Row],[Date]])</f>
        <v>Q3 2020</v>
      </c>
      <c r="I506" s="7" t="str">
        <f>VLOOKUP(VolumeByClient[[#This Row],[Date]],Quarter[],3)</f>
        <v>Q3 2020</v>
      </c>
    </row>
    <row r="507" spans="1:9">
      <c r="A507" s="4" t="s">
        <v>11</v>
      </c>
      <c r="B507" s="4">
        <v>44104</v>
      </c>
      <c r="C507" s="6">
        <v>232</v>
      </c>
      <c r="D507" s="3">
        <f>LEN(VolumeByClient[[#This Row],[CLID]])</f>
        <v>7</v>
      </c>
      <c r="E507" s="3" t="str">
        <f>XLOOKUP(VolumeByClient[[#This Row],[CLID]],GeoByClient[MID],GeoByClient[GEOID])</f>
        <v>GEO1004</v>
      </c>
      <c r="F507" s="9" t="str">
        <f>INDEX(GeoByClient[GEOID],MATCH([CLID],GeoByClient[RIGHT],0))</f>
        <v>GEO1004</v>
      </c>
      <c r="G507" s="3" t="str">
        <f>XLOOKUP(VolumeByClient[[#This Row],[Xlookup Region ID]],GEONames[GEOID],GEONames[GEO Name])</f>
        <v>LATAM</v>
      </c>
      <c r="H507" s="7" t="str">
        <f>"Q"&amp;ROUNDUP(MONTH(VolumeByClient[[#This Row],[Date]])/3,0)&amp;" "&amp;YEAR(VolumeByClient[[#This Row],[Date]])</f>
        <v>Q3 2020</v>
      </c>
      <c r="I507" s="7" t="str">
        <f>VLOOKUP(VolumeByClient[[#This Row],[Date]],Quarter[],3)</f>
        <v>Q3 2020</v>
      </c>
    </row>
    <row r="508" spans="1:9">
      <c r="A508" s="4" t="s">
        <v>11</v>
      </c>
      <c r="B508" s="4">
        <v>44135</v>
      </c>
      <c r="C508" s="6">
        <v>233</v>
      </c>
      <c r="D508" s="3">
        <f>LEN(VolumeByClient[[#This Row],[CLID]])</f>
        <v>7</v>
      </c>
      <c r="E508" s="3" t="str">
        <f>XLOOKUP(VolumeByClient[[#This Row],[CLID]],GeoByClient[MID],GeoByClient[GEOID])</f>
        <v>GEO1004</v>
      </c>
      <c r="F508" s="9" t="str">
        <f>INDEX(GeoByClient[GEOID],MATCH([CLID],GeoByClient[RIGHT],0))</f>
        <v>GEO1004</v>
      </c>
      <c r="G508" s="3" t="str">
        <f>XLOOKUP(VolumeByClient[[#This Row],[Xlookup Region ID]],GEONames[GEOID],GEONames[GEO Name])</f>
        <v>LATAM</v>
      </c>
      <c r="H508" s="7" t="str">
        <f>"Q"&amp;ROUNDUP(MONTH(VolumeByClient[[#This Row],[Date]])/3,0)&amp;" "&amp;YEAR(VolumeByClient[[#This Row],[Date]])</f>
        <v>Q4 2020</v>
      </c>
      <c r="I508" s="7" t="str">
        <f>VLOOKUP(VolumeByClient[[#This Row],[Date]],Quarter[],3)</f>
        <v>Q4 2020</v>
      </c>
    </row>
    <row r="509" spans="1:9">
      <c r="A509" s="4" t="s">
        <v>11</v>
      </c>
      <c r="B509" s="4">
        <v>44165</v>
      </c>
      <c r="C509" s="6">
        <v>306</v>
      </c>
      <c r="D509" s="3">
        <f>LEN(VolumeByClient[[#This Row],[CLID]])</f>
        <v>7</v>
      </c>
      <c r="E509" s="3" t="str">
        <f>XLOOKUP(VolumeByClient[[#This Row],[CLID]],GeoByClient[MID],GeoByClient[GEOID])</f>
        <v>GEO1004</v>
      </c>
      <c r="F509" s="9" t="str">
        <f>INDEX(GeoByClient[GEOID],MATCH([CLID],GeoByClient[RIGHT],0))</f>
        <v>GEO1004</v>
      </c>
      <c r="G509" s="3" t="str">
        <f>XLOOKUP(VolumeByClient[[#This Row],[Xlookup Region ID]],GEONames[GEOID],GEONames[GEO Name])</f>
        <v>LATAM</v>
      </c>
      <c r="H509" s="7" t="str">
        <f>"Q"&amp;ROUNDUP(MONTH(VolumeByClient[[#This Row],[Date]])/3,0)&amp;" "&amp;YEAR(VolumeByClient[[#This Row],[Date]])</f>
        <v>Q4 2020</v>
      </c>
      <c r="I509" s="7" t="str">
        <f>VLOOKUP(VolumeByClient[[#This Row],[Date]],Quarter[],3)</f>
        <v>Q4 2020</v>
      </c>
    </row>
    <row r="510" spans="1:9">
      <c r="A510" s="4" t="s">
        <v>11</v>
      </c>
      <c r="B510" s="4">
        <v>44196</v>
      </c>
      <c r="C510" s="6">
        <v>267</v>
      </c>
      <c r="D510" s="3">
        <f>LEN(VolumeByClient[[#This Row],[CLID]])</f>
        <v>7</v>
      </c>
      <c r="E510" s="3" t="str">
        <f>XLOOKUP(VolumeByClient[[#This Row],[CLID]],GeoByClient[MID],GeoByClient[GEOID])</f>
        <v>GEO1004</v>
      </c>
      <c r="F510" s="9" t="str">
        <f>INDEX(GeoByClient[GEOID],MATCH([CLID],GeoByClient[RIGHT],0))</f>
        <v>GEO1004</v>
      </c>
      <c r="G510" s="3" t="str">
        <f>XLOOKUP(VolumeByClient[[#This Row],[Xlookup Region ID]],GEONames[GEOID],GEONames[GEO Name])</f>
        <v>LATAM</v>
      </c>
      <c r="H510" s="7" t="str">
        <f>"Q"&amp;ROUNDUP(MONTH(VolumeByClient[[#This Row],[Date]])/3,0)&amp;" "&amp;YEAR(VolumeByClient[[#This Row],[Date]])</f>
        <v>Q4 2020</v>
      </c>
      <c r="I510" s="7" t="str">
        <f>VLOOKUP(VolumeByClient[[#This Row],[Date]],Quarter[],3)</f>
        <v>Q4 2020</v>
      </c>
    </row>
    <row r="511" spans="1:9">
      <c r="A511" s="4" t="s">
        <v>11</v>
      </c>
      <c r="B511" s="4">
        <v>44377</v>
      </c>
      <c r="C511" s="6">
        <v>261</v>
      </c>
      <c r="D511" s="3">
        <f>LEN(VolumeByClient[[#This Row],[CLID]])</f>
        <v>7</v>
      </c>
      <c r="E511" s="3" t="str">
        <f>XLOOKUP(VolumeByClient[[#This Row],[CLID]],GeoByClient[MID],GeoByClient[GEOID])</f>
        <v>GEO1004</v>
      </c>
      <c r="F511" s="9" t="str">
        <f>INDEX(GeoByClient[GEOID],MATCH([CLID],GeoByClient[RIGHT],0))</f>
        <v>GEO1004</v>
      </c>
      <c r="G511" s="3" t="str">
        <f>XLOOKUP(VolumeByClient[[#This Row],[Xlookup Region ID]],GEONames[GEOID],GEONames[GEO Name])</f>
        <v>LATAM</v>
      </c>
      <c r="H511" s="7" t="str">
        <f>"Q"&amp;ROUNDUP(MONTH(VolumeByClient[[#This Row],[Date]])/3,0)&amp;" "&amp;YEAR(VolumeByClient[[#This Row],[Date]])</f>
        <v>Q2 2021</v>
      </c>
      <c r="I511" s="7" t="str">
        <f>VLOOKUP(VolumeByClient[[#This Row],[Date]],Quarter[],3)</f>
        <v>Q2 2021</v>
      </c>
    </row>
    <row r="512" spans="1:9">
      <c r="A512" s="4" t="s">
        <v>11</v>
      </c>
      <c r="B512" s="4">
        <v>44347</v>
      </c>
      <c r="C512" s="6">
        <v>405</v>
      </c>
      <c r="D512" s="3">
        <f>LEN(VolumeByClient[[#This Row],[CLID]])</f>
        <v>7</v>
      </c>
      <c r="E512" s="3" t="str">
        <f>XLOOKUP(VolumeByClient[[#This Row],[CLID]],GeoByClient[MID],GeoByClient[GEOID])</f>
        <v>GEO1004</v>
      </c>
      <c r="F512" s="9" t="str">
        <f>INDEX(GeoByClient[GEOID],MATCH([CLID],GeoByClient[RIGHT],0))</f>
        <v>GEO1004</v>
      </c>
      <c r="G512" s="3" t="str">
        <f>XLOOKUP(VolumeByClient[[#This Row],[Xlookup Region ID]],GEONames[GEOID],GEONames[GEO Name])</f>
        <v>LATAM</v>
      </c>
      <c r="H512" s="7" t="str">
        <f>"Q"&amp;ROUNDUP(MONTH(VolumeByClient[[#This Row],[Date]])/3,0)&amp;" "&amp;YEAR(VolumeByClient[[#This Row],[Date]])</f>
        <v>Q2 2021</v>
      </c>
      <c r="I512" s="7" t="str">
        <f>VLOOKUP(VolumeByClient[[#This Row],[Date]],Quarter[],3)</f>
        <v>Q2 2021</v>
      </c>
    </row>
    <row r="513" spans="1:9">
      <c r="A513" s="4" t="s">
        <v>11</v>
      </c>
      <c r="B513" s="4">
        <v>44316</v>
      </c>
      <c r="C513" s="6">
        <v>422</v>
      </c>
      <c r="D513" s="3">
        <f>LEN(VolumeByClient[[#This Row],[CLID]])</f>
        <v>7</v>
      </c>
      <c r="E513" s="3" t="str">
        <f>XLOOKUP(VolumeByClient[[#This Row],[CLID]],GeoByClient[MID],GeoByClient[GEOID])</f>
        <v>GEO1004</v>
      </c>
      <c r="F513" s="9" t="str">
        <f>INDEX(GeoByClient[GEOID],MATCH([CLID],GeoByClient[RIGHT],0))</f>
        <v>GEO1004</v>
      </c>
      <c r="G513" s="3" t="str">
        <f>XLOOKUP(VolumeByClient[[#This Row],[Xlookup Region ID]],GEONames[GEOID],GEONames[GEO Name])</f>
        <v>LATAM</v>
      </c>
      <c r="H513" s="7" t="str">
        <f>"Q"&amp;ROUNDUP(MONTH(VolumeByClient[[#This Row],[Date]])/3,0)&amp;" "&amp;YEAR(VolumeByClient[[#This Row],[Date]])</f>
        <v>Q2 2021</v>
      </c>
      <c r="I513" s="7" t="str">
        <f>VLOOKUP(VolumeByClient[[#This Row],[Date]],Quarter[],3)</f>
        <v>Q2 2021</v>
      </c>
    </row>
    <row r="514" spans="1:9">
      <c r="A514" s="4" t="s">
        <v>11</v>
      </c>
      <c r="B514" s="4">
        <v>44286</v>
      </c>
      <c r="C514" s="6">
        <v>390</v>
      </c>
      <c r="D514" s="3">
        <f>LEN(VolumeByClient[[#This Row],[CLID]])</f>
        <v>7</v>
      </c>
      <c r="E514" s="3" t="str">
        <f>XLOOKUP(VolumeByClient[[#This Row],[CLID]],GeoByClient[MID],GeoByClient[GEOID])</f>
        <v>GEO1004</v>
      </c>
      <c r="F514" s="9" t="str">
        <f>INDEX(GeoByClient[GEOID],MATCH([CLID],GeoByClient[RIGHT],0))</f>
        <v>GEO1004</v>
      </c>
      <c r="G514" s="3" t="str">
        <f>XLOOKUP(VolumeByClient[[#This Row],[Xlookup Region ID]],GEONames[GEOID],GEONames[GEO Name])</f>
        <v>LATAM</v>
      </c>
      <c r="H514" s="7" t="str">
        <f>"Q"&amp;ROUNDUP(MONTH(VolumeByClient[[#This Row],[Date]])/3,0)&amp;" "&amp;YEAR(VolumeByClient[[#This Row],[Date]])</f>
        <v>Q1 2021</v>
      </c>
      <c r="I514" s="7" t="str">
        <f>VLOOKUP(VolumeByClient[[#This Row],[Date]],Quarter[],3)</f>
        <v>Q1 2021</v>
      </c>
    </row>
    <row r="515" spans="1:9">
      <c r="A515" s="4" t="s">
        <v>11</v>
      </c>
      <c r="B515" s="4">
        <v>44255</v>
      </c>
      <c r="C515" s="6">
        <v>304</v>
      </c>
      <c r="D515" s="3">
        <f>LEN(VolumeByClient[[#This Row],[CLID]])</f>
        <v>7</v>
      </c>
      <c r="E515" s="3" t="str">
        <f>XLOOKUP(VolumeByClient[[#This Row],[CLID]],GeoByClient[MID],GeoByClient[GEOID])</f>
        <v>GEO1004</v>
      </c>
      <c r="F515" s="9" t="str">
        <f>INDEX(GeoByClient[GEOID],MATCH([CLID],GeoByClient[RIGHT],0))</f>
        <v>GEO1004</v>
      </c>
      <c r="G515" s="3" t="str">
        <f>XLOOKUP(VolumeByClient[[#This Row],[Xlookup Region ID]],GEONames[GEOID],GEONames[GEO Name])</f>
        <v>LATAM</v>
      </c>
      <c r="H515" s="7" t="str">
        <f>"Q"&amp;ROUNDUP(MONTH(VolumeByClient[[#This Row],[Date]])/3,0)&amp;" "&amp;YEAR(VolumeByClient[[#This Row],[Date]])</f>
        <v>Q1 2021</v>
      </c>
      <c r="I515" s="7" t="str">
        <f>VLOOKUP(VolumeByClient[[#This Row],[Date]],Quarter[],3)</f>
        <v>Q1 2021</v>
      </c>
    </row>
    <row r="516" spans="1:9">
      <c r="A516" s="4" t="s">
        <v>11</v>
      </c>
      <c r="B516" s="4">
        <v>44227</v>
      </c>
      <c r="C516" s="6">
        <v>302</v>
      </c>
      <c r="D516" s="3">
        <f>LEN(VolumeByClient[[#This Row],[CLID]])</f>
        <v>7</v>
      </c>
      <c r="E516" s="3" t="str">
        <f>XLOOKUP(VolumeByClient[[#This Row],[CLID]],GeoByClient[MID],GeoByClient[GEOID])</f>
        <v>GEO1004</v>
      </c>
      <c r="F516" s="9" t="str">
        <f>INDEX(GeoByClient[GEOID],MATCH([CLID],GeoByClient[RIGHT],0))</f>
        <v>GEO1004</v>
      </c>
      <c r="G516" s="3" t="str">
        <f>XLOOKUP(VolumeByClient[[#This Row],[Xlookup Region ID]],GEONames[GEOID],GEONames[GEO Name])</f>
        <v>LATAM</v>
      </c>
      <c r="H516" s="7" t="str">
        <f>"Q"&amp;ROUNDUP(MONTH(VolumeByClient[[#This Row],[Date]])/3,0)&amp;" "&amp;YEAR(VolumeByClient[[#This Row],[Date]])</f>
        <v>Q1 2021</v>
      </c>
      <c r="I516" s="7" t="str">
        <f>VLOOKUP(VolumeByClient[[#This Row],[Date]],Quarter[],3)</f>
        <v>Q1 2021</v>
      </c>
    </row>
    <row r="517" spans="1:9">
      <c r="A517" s="4" t="s">
        <v>7</v>
      </c>
      <c r="B517" s="4">
        <v>43861</v>
      </c>
      <c r="C517" s="6">
        <v>30584</v>
      </c>
      <c r="D517" s="3">
        <f>LEN(VolumeByClient[[#This Row],[CLID]])</f>
        <v>7</v>
      </c>
      <c r="E517" s="3" t="str">
        <f>XLOOKUP(VolumeByClient[[#This Row],[CLID]],GeoByClient[MID],GeoByClient[GEOID])</f>
        <v>GEO1001</v>
      </c>
      <c r="F517" s="9" t="str">
        <f>INDEX(GeoByClient[GEOID],MATCH([CLID],GeoByClient[RIGHT],0))</f>
        <v>GEO1001</v>
      </c>
      <c r="G517" s="3" t="str">
        <f>XLOOKUP(VolumeByClient[[#This Row],[Xlookup Region ID]],GEONames[GEOID],GEONames[GEO Name])</f>
        <v>NAM</v>
      </c>
      <c r="H517" s="7" t="str">
        <f>"Q"&amp;ROUNDUP(MONTH(VolumeByClient[[#This Row],[Date]])/3,0)&amp;" "&amp;YEAR(VolumeByClient[[#This Row],[Date]])</f>
        <v>Q1 2020</v>
      </c>
      <c r="I517" s="7" t="str">
        <f>VLOOKUP(VolumeByClient[[#This Row],[Date]],Quarter[],3)</f>
        <v>Q1 2020</v>
      </c>
    </row>
    <row r="518" spans="1:9">
      <c r="A518" s="4" t="s">
        <v>7</v>
      </c>
      <c r="B518" s="4">
        <v>43890</v>
      </c>
      <c r="C518" s="6">
        <v>27186</v>
      </c>
      <c r="D518" s="3">
        <f>LEN(VolumeByClient[[#This Row],[CLID]])</f>
        <v>7</v>
      </c>
      <c r="E518" s="3" t="str">
        <f>XLOOKUP(VolumeByClient[[#This Row],[CLID]],GeoByClient[MID],GeoByClient[GEOID])</f>
        <v>GEO1001</v>
      </c>
      <c r="F518" s="9" t="str">
        <f>INDEX(GeoByClient[GEOID],MATCH([CLID],GeoByClient[RIGHT],0))</f>
        <v>GEO1001</v>
      </c>
      <c r="G518" s="3" t="str">
        <f>XLOOKUP(VolumeByClient[[#This Row],[Xlookup Region ID]],GEONames[GEOID],GEONames[GEO Name])</f>
        <v>NAM</v>
      </c>
      <c r="H518" s="7" t="str">
        <f>"Q"&amp;ROUNDUP(MONTH(VolumeByClient[[#This Row],[Date]])/3,0)&amp;" "&amp;YEAR(VolumeByClient[[#This Row],[Date]])</f>
        <v>Q1 2020</v>
      </c>
      <c r="I518" s="7" t="str">
        <f>VLOOKUP(VolumeByClient[[#This Row],[Date]],Quarter[],3)</f>
        <v>Q1 2020</v>
      </c>
    </row>
    <row r="519" spans="1:9">
      <c r="A519" s="4" t="s">
        <v>7</v>
      </c>
      <c r="B519" s="4">
        <v>43921</v>
      </c>
      <c r="C519" s="6">
        <v>37383</v>
      </c>
      <c r="D519" s="3">
        <f>LEN(VolumeByClient[[#This Row],[CLID]])</f>
        <v>7</v>
      </c>
      <c r="E519" s="3" t="str">
        <f>XLOOKUP(VolumeByClient[[#This Row],[CLID]],GeoByClient[MID],GeoByClient[GEOID])</f>
        <v>GEO1001</v>
      </c>
      <c r="F519" s="9" t="str">
        <f>INDEX(GeoByClient[GEOID],MATCH([CLID],GeoByClient[RIGHT],0))</f>
        <v>GEO1001</v>
      </c>
      <c r="G519" s="3" t="str">
        <f>XLOOKUP(VolumeByClient[[#This Row],[Xlookup Region ID]],GEONames[GEOID],GEONames[GEO Name])</f>
        <v>NAM</v>
      </c>
      <c r="H519" s="7" t="str">
        <f>"Q"&amp;ROUNDUP(MONTH(VolumeByClient[[#This Row],[Date]])/3,0)&amp;" "&amp;YEAR(VolumeByClient[[#This Row],[Date]])</f>
        <v>Q1 2020</v>
      </c>
      <c r="I519" s="7" t="str">
        <f>VLOOKUP(VolumeByClient[[#This Row],[Date]],Quarter[],3)</f>
        <v>Q1 2020</v>
      </c>
    </row>
    <row r="520" spans="1:9">
      <c r="A520" s="4" t="s">
        <v>7</v>
      </c>
      <c r="B520" s="4">
        <v>43951</v>
      </c>
      <c r="C520" s="6">
        <v>37379</v>
      </c>
      <c r="D520" s="3">
        <f>LEN(VolumeByClient[[#This Row],[CLID]])</f>
        <v>7</v>
      </c>
      <c r="E520" s="3" t="str">
        <f>XLOOKUP(VolumeByClient[[#This Row],[CLID]],GeoByClient[MID],GeoByClient[GEOID])</f>
        <v>GEO1001</v>
      </c>
      <c r="F520" s="9" t="str">
        <f>INDEX(GeoByClient[GEOID],MATCH([CLID],GeoByClient[RIGHT],0))</f>
        <v>GEO1001</v>
      </c>
      <c r="G520" s="3" t="str">
        <f>XLOOKUP(VolumeByClient[[#This Row],[Xlookup Region ID]],GEONames[GEOID],GEONames[GEO Name])</f>
        <v>NAM</v>
      </c>
      <c r="H520" s="7" t="str">
        <f>"Q"&amp;ROUNDUP(MONTH(VolumeByClient[[#This Row],[Date]])/3,0)&amp;" "&amp;YEAR(VolumeByClient[[#This Row],[Date]])</f>
        <v>Q2 2020</v>
      </c>
      <c r="I520" s="7" t="str">
        <f>VLOOKUP(VolumeByClient[[#This Row],[Date]],Quarter[],3)</f>
        <v>Q2 2020</v>
      </c>
    </row>
    <row r="521" spans="1:9">
      <c r="A521" s="4" t="s">
        <v>7</v>
      </c>
      <c r="B521" s="4">
        <v>43982</v>
      </c>
      <c r="C521" s="6">
        <v>40779</v>
      </c>
      <c r="D521" s="3">
        <f>LEN(VolumeByClient[[#This Row],[CLID]])</f>
        <v>7</v>
      </c>
      <c r="E521" s="3" t="str">
        <f>XLOOKUP(VolumeByClient[[#This Row],[CLID]],GeoByClient[MID],GeoByClient[GEOID])</f>
        <v>GEO1001</v>
      </c>
      <c r="F521" s="9" t="str">
        <f>INDEX(GeoByClient[GEOID],MATCH([CLID],GeoByClient[RIGHT],0))</f>
        <v>GEO1001</v>
      </c>
      <c r="G521" s="3" t="str">
        <f>XLOOKUP(VolumeByClient[[#This Row],[Xlookup Region ID]],GEONames[GEOID],GEONames[GEO Name])</f>
        <v>NAM</v>
      </c>
      <c r="H521" s="7" t="str">
        <f>"Q"&amp;ROUNDUP(MONTH(VolumeByClient[[#This Row],[Date]])/3,0)&amp;" "&amp;YEAR(VolumeByClient[[#This Row],[Date]])</f>
        <v>Q2 2020</v>
      </c>
      <c r="I521" s="7" t="str">
        <f>VLOOKUP(VolumeByClient[[#This Row],[Date]],Quarter[],3)</f>
        <v>Q2 2020</v>
      </c>
    </row>
    <row r="522" spans="1:9">
      <c r="A522" s="4" t="s">
        <v>7</v>
      </c>
      <c r="B522" s="4">
        <v>44012</v>
      </c>
      <c r="C522" s="6">
        <v>23788</v>
      </c>
      <c r="D522" s="3">
        <f>LEN(VolumeByClient[[#This Row],[CLID]])</f>
        <v>7</v>
      </c>
      <c r="E522" s="3" t="str">
        <f>XLOOKUP(VolumeByClient[[#This Row],[CLID]],GeoByClient[MID],GeoByClient[GEOID])</f>
        <v>GEO1001</v>
      </c>
      <c r="F522" s="9" t="str">
        <f>INDEX(GeoByClient[GEOID],MATCH([CLID],GeoByClient[RIGHT],0))</f>
        <v>GEO1001</v>
      </c>
      <c r="G522" s="3" t="str">
        <f>XLOOKUP(VolumeByClient[[#This Row],[Xlookup Region ID]],GEONames[GEOID],GEONames[GEO Name])</f>
        <v>NAM</v>
      </c>
      <c r="H522" s="7" t="str">
        <f>"Q"&amp;ROUNDUP(MONTH(VolumeByClient[[#This Row],[Date]])/3,0)&amp;" "&amp;YEAR(VolumeByClient[[#This Row],[Date]])</f>
        <v>Q2 2020</v>
      </c>
      <c r="I522" s="7" t="str">
        <f>VLOOKUP(VolumeByClient[[#This Row],[Date]],Quarter[],3)</f>
        <v>Q2 2020</v>
      </c>
    </row>
    <row r="523" spans="1:9">
      <c r="A523" s="4" t="s">
        <v>7</v>
      </c>
      <c r="B523" s="4">
        <v>44043</v>
      </c>
      <c r="C523" s="6">
        <v>27188</v>
      </c>
      <c r="D523" s="3">
        <f>LEN(VolumeByClient[[#This Row],[CLID]])</f>
        <v>7</v>
      </c>
      <c r="E523" s="3" t="str">
        <f>XLOOKUP(VolumeByClient[[#This Row],[CLID]],GeoByClient[MID],GeoByClient[GEOID])</f>
        <v>GEO1001</v>
      </c>
      <c r="F523" s="9" t="str">
        <f>INDEX(GeoByClient[GEOID],MATCH([CLID],GeoByClient[RIGHT],0))</f>
        <v>GEO1001</v>
      </c>
      <c r="G523" s="3" t="str">
        <f>XLOOKUP(VolumeByClient[[#This Row],[Xlookup Region ID]],GEONames[GEOID],GEONames[GEO Name])</f>
        <v>NAM</v>
      </c>
      <c r="H523" s="7" t="str">
        <f>"Q"&amp;ROUNDUP(MONTH(VolumeByClient[[#This Row],[Date]])/3,0)&amp;" "&amp;YEAR(VolumeByClient[[#This Row],[Date]])</f>
        <v>Q3 2020</v>
      </c>
      <c r="I523" s="7" t="str">
        <f>VLOOKUP(VolumeByClient[[#This Row],[Date]],Quarter[],3)</f>
        <v>Q3 2020</v>
      </c>
    </row>
    <row r="524" spans="1:9">
      <c r="A524" s="4" t="s">
        <v>7</v>
      </c>
      <c r="B524" s="4">
        <v>44074</v>
      </c>
      <c r="C524" s="6">
        <v>16996</v>
      </c>
      <c r="D524" s="3">
        <f>LEN(VolumeByClient[[#This Row],[CLID]])</f>
        <v>7</v>
      </c>
      <c r="E524" s="3" t="str">
        <f>XLOOKUP(VolumeByClient[[#This Row],[CLID]],GeoByClient[MID],GeoByClient[GEOID])</f>
        <v>GEO1001</v>
      </c>
      <c r="F524" s="9" t="str">
        <f>INDEX(GeoByClient[GEOID],MATCH([CLID],GeoByClient[RIGHT],0))</f>
        <v>GEO1001</v>
      </c>
      <c r="G524" s="3" t="str">
        <f>XLOOKUP(VolumeByClient[[#This Row],[Xlookup Region ID]],GEONames[GEOID],GEONames[GEO Name])</f>
        <v>NAM</v>
      </c>
      <c r="H524" s="7" t="str">
        <f>"Q"&amp;ROUNDUP(MONTH(VolumeByClient[[#This Row],[Date]])/3,0)&amp;" "&amp;YEAR(VolumeByClient[[#This Row],[Date]])</f>
        <v>Q3 2020</v>
      </c>
      <c r="I524" s="7" t="str">
        <f>VLOOKUP(VolumeByClient[[#This Row],[Date]],Quarter[],3)</f>
        <v>Q3 2020</v>
      </c>
    </row>
    <row r="525" spans="1:9">
      <c r="A525" s="4" t="s">
        <v>7</v>
      </c>
      <c r="B525" s="4">
        <v>44104</v>
      </c>
      <c r="C525" s="6">
        <v>23792</v>
      </c>
      <c r="D525" s="3">
        <f>LEN(VolumeByClient[[#This Row],[CLID]])</f>
        <v>7</v>
      </c>
      <c r="E525" s="3" t="str">
        <f>XLOOKUP(VolumeByClient[[#This Row],[CLID]],GeoByClient[MID],GeoByClient[GEOID])</f>
        <v>GEO1001</v>
      </c>
      <c r="F525" s="9" t="str">
        <f>INDEX(GeoByClient[GEOID],MATCH([CLID],GeoByClient[RIGHT],0))</f>
        <v>GEO1001</v>
      </c>
      <c r="G525" s="3" t="str">
        <f>XLOOKUP(VolumeByClient[[#This Row],[Xlookup Region ID]],GEONames[GEOID],GEONames[GEO Name])</f>
        <v>NAM</v>
      </c>
      <c r="H525" s="7" t="str">
        <f>"Q"&amp;ROUNDUP(MONTH(VolumeByClient[[#This Row],[Date]])/3,0)&amp;" "&amp;YEAR(VolumeByClient[[#This Row],[Date]])</f>
        <v>Q3 2020</v>
      </c>
      <c r="I525" s="7" t="str">
        <f>VLOOKUP(VolumeByClient[[#This Row],[Date]],Quarter[],3)</f>
        <v>Q3 2020</v>
      </c>
    </row>
    <row r="526" spans="1:9">
      <c r="A526" s="4" t="s">
        <v>7</v>
      </c>
      <c r="B526" s="4">
        <v>44135</v>
      </c>
      <c r="C526" s="6">
        <v>20390</v>
      </c>
      <c r="D526" s="3">
        <f>LEN(VolumeByClient[[#This Row],[CLID]])</f>
        <v>7</v>
      </c>
      <c r="E526" s="3" t="str">
        <f>XLOOKUP(VolumeByClient[[#This Row],[CLID]],GeoByClient[MID],GeoByClient[GEOID])</f>
        <v>GEO1001</v>
      </c>
      <c r="F526" s="9" t="str">
        <f>INDEX(GeoByClient[GEOID],MATCH([CLID],GeoByClient[RIGHT],0))</f>
        <v>GEO1001</v>
      </c>
      <c r="G526" s="3" t="str">
        <f>XLOOKUP(VolumeByClient[[#This Row],[Xlookup Region ID]],GEONames[GEOID],GEONames[GEO Name])</f>
        <v>NAM</v>
      </c>
      <c r="H526" s="7" t="str">
        <f>"Q"&amp;ROUNDUP(MONTH(VolumeByClient[[#This Row],[Date]])/3,0)&amp;" "&amp;YEAR(VolumeByClient[[#This Row],[Date]])</f>
        <v>Q4 2020</v>
      </c>
      <c r="I526" s="7" t="str">
        <f>VLOOKUP(VolumeByClient[[#This Row],[Date]],Quarter[],3)</f>
        <v>Q4 2020</v>
      </c>
    </row>
    <row r="527" spans="1:9">
      <c r="A527" s="4" t="s">
        <v>7</v>
      </c>
      <c r="B527" s="4">
        <v>44165</v>
      </c>
      <c r="C527" s="6">
        <v>30586</v>
      </c>
      <c r="D527" s="3">
        <f>LEN(VolumeByClient[[#This Row],[CLID]])</f>
        <v>7</v>
      </c>
      <c r="E527" s="3" t="str">
        <f>XLOOKUP(VolumeByClient[[#This Row],[CLID]],GeoByClient[MID],GeoByClient[GEOID])</f>
        <v>GEO1001</v>
      </c>
      <c r="F527" s="9" t="str">
        <f>INDEX(GeoByClient[GEOID],MATCH([CLID],GeoByClient[RIGHT],0))</f>
        <v>GEO1001</v>
      </c>
      <c r="G527" s="3" t="str">
        <f>XLOOKUP(VolumeByClient[[#This Row],[Xlookup Region ID]],GEONames[GEOID],GEONames[GEO Name])</f>
        <v>NAM</v>
      </c>
      <c r="H527" s="7" t="str">
        <f>"Q"&amp;ROUNDUP(MONTH(VolumeByClient[[#This Row],[Date]])/3,0)&amp;" "&amp;YEAR(VolumeByClient[[#This Row],[Date]])</f>
        <v>Q4 2020</v>
      </c>
      <c r="I527" s="7" t="str">
        <f>VLOOKUP(VolumeByClient[[#This Row],[Date]],Quarter[],3)</f>
        <v>Q4 2020</v>
      </c>
    </row>
    <row r="528" spans="1:9">
      <c r="A528" s="4" t="s">
        <v>7</v>
      </c>
      <c r="B528" s="4">
        <v>44196</v>
      </c>
      <c r="C528" s="6">
        <v>23787</v>
      </c>
      <c r="D528" s="3">
        <f>LEN(VolumeByClient[[#This Row],[CLID]])</f>
        <v>7</v>
      </c>
      <c r="E528" s="3" t="str">
        <f>XLOOKUP(VolumeByClient[[#This Row],[CLID]],GeoByClient[MID],GeoByClient[GEOID])</f>
        <v>GEO1001</v>
      </c>
      <c r="F528" s="9" t="str">
        <f>INDEX(GeoByClient[GEOID],MATCH([CLID],GeoByClient[RIGHT],0))</f>
        <v>GEO1001</v>
      </c>
      <c r="G528" s="3" t="str">
        <f>XLOOKUP(VolumeByClient[[#This Row],[Xlookup Region ID]],GEONames[GEOID],GEONames[GEO Name])</f>
        <v>NAM</v>
      </c>
      <c r="H528" s="7" t="str">
        <f>"Q"&amp;ROUNDUP(MONTH(VolumeByClient[[#This Row],[Date]])/3,0)&amp;" "&amp;YEAR(VolumeByClient[[#This Row],[Date]])</f>
        <v>Q4 2020</v>
      </c>
      <c r="I528" s="7" t="str">
        <f>VLOOKUP(VolumeByClient[[#This Row],[Date]],Quarter[],3)</f>
        <v>Q4 2020</v>
      </c>
    </row>
    <row r="529" spans="1:9">
      <c r="A529" s="4" t="s">
        <v>7</v>
      </c>
      <c r="B529" s="4">
        <v>44377</v>
      </c>
      <c r="C529" s="6">
        <v>24737</v>
      </c>
      <c r="D529" s="3">
        <f>LEN(VolumeByClient[[#This Row],[CLID]])</f>
        <v>7</v>
      </c>
      <c r="E529" s="3" t="str">
        <f>XLOOKUP(VolumeByClient[[#This Row],[CLID]],GeoByClient[MID],GeoByClient[GEOID])</f>
        <v>GEO1001</v>
      </c>
      <c r="F529" s="9" t="str">
        <f>INDEX(GeoByClient[GEOID],MATCH([CLID],GeoByClient[RIGHT],0))</f>
        <v>GEO1001</v>
      </c>
      <c r="G529" s="3" t="str">
        <f>XLOOKUP(VolumeByClient[[#This Row],[Xlookup Region ID]],GEONames[GEOID],GEONames[GEO Name])</f>
        <v>NAM</v>
      </c>
      <c r="H529" s="7" t="str">
        <f>"Q"&amp;ROUNDUP(MONTH(VolumeByClient[[#This Row],[Date]])/3,0)&amp;" "&amp;YEAR(VolumeByClient[[#This Row],[Date]])</f>
        <v>Q2 2021</v>
      </c>
      <c r="I529" s="7" t="str">
        <f>VLOOKUP(VolumeByClient[[#This Row],[Date]],Quarter[],3)</f>
        <v>Q2 2021</v>
      </c>
    </row>
    <row r="530" spans="1:9">
      <c r="A530" s="4" t="s">
        <v>7</v>
      </c>
      <c r="B530" s="4">
        <v>44347</v>
      </c>
      <c r="C530" s="6">
        <v>41598</v>
      </c>
      <c r="D530" s="3">
        <f>LEN(VolumeByClient[[#This Row],[CLID]])</f>
        <v>7</v>
      </c>
      <c r="E530" s="3" t="str">
        <f>XLOOKUP(VolumeByClient[[#This Row],[CLID]],GeoByClient[MID],GeoByClient[GEOID])</f>
        <v>GEO1001</v>
      </c>
      <c r="F530" s="9" t="str">
        <f>INDEX(GeoByClient[GEOID],MATCH([CLID],GeoByClient[RIGHT],0))</f>
        <v>GEO1001</v>
      </c>
      <c r="G530" s="3" t="str">
        <f>XLOOKUP(VolumeByClient[[#This Row],[Xlookup Region ID]],GEONames[GEOID],GEONames[GEO Name])</f>
        <v>NAM</v>
      </c>
      <c r="H530" s="7" t="str">
        <f>"Q"&amp;ROUNDUP(MONTH(VolumeByClient[[#This Row],[Date]])/3,0)&amp;" "&amp;YEAR(VolumeByClient[[#This Row],[Date]])</f>
        <v>Q2 2021</v>
      </c>
      <c r="I530" s="7" t="str">
        <f>VLOOKUP(VolumeByClient[[#This Row],[Date]],Quarter[],3)</f>
        <v>Q2 2021</v>
      </c>
    </row>
    <row r="531" spans="1:9">
      <c r="A531" s="4" t="s">
        <v>7</v>
      </c>
      <c r="B531" s="4">
        <v>44316</v>
      </c>
      <c r="C531" s="6">
        <v>38878</v>
      </c>
      <c r="D531" s="3">
        <f>LEN(VolumeByClient[[#This Row],[CLID]])</f>
        <v>7</v>
      </c>
      <c r="E531" s="3" t="str">
        <f>XLOOKUP(VolumeByClient[[#This Row],[CLID]],GeoByClient[MID],GeoByClient[GEOID])</f>
        <v>GEO1001</v>
      </c>
      <c r="F531" s="9" t="str">
        <f>INDEX(GeoByClient[GEOID],MATCH([CLID],GeoByClient[RIGHT],0))</f>
        <v>GEO1001</v>
      </c>
      <c r="G531" s="3" t="str">
        <f>XLOOKUP(VolumeByClient[[#This Row],[Xlookup Region ID]],GEONames[GEOID],GEONames[GEO Name])</f>
        <v>NAM</v>
      </c>
      <c r="H531" s="7" t="str">
        <f>"Q"&amp;ROUNDUP(MONTH(VolumeByClient[[#This Row],[Date]])/3,0)&amp;" "&amp;YEAR(VolumeByClient[[#This Row],[Date]])</f>
        <v>Q2 2021</v>
      </c>
      <c r="I531" s="7" t="str">
        <f>VLOOKUP(VolumeByClient[[#This Row],[Date]],Quarter[],3)</f>
        <v>Q2 2021</v>
      </c>
    </row>
    <row r="532" spans="1:9">
      <c r="A532" s="4" t="s">
        <v>7</v>
      </c>
      <c r="B532" s="4">
        <v>44286</v>
      </c>
      <c r="C532" s="6">
        <v>39253</v>
      </c>
      <c r="D532" s="3">
        <f>LEN(VolumeByClient[[#This Row],[CLID]])</f>
        <v>7</v>
      </c>
      <c r="E532" s="3" t="str">
        <f>XLOOKUP(VolumeByClient[[#This Row],[CLID]],GeoByClient[MID],GeoByClient[GEOID])</f>
        <v>GEO1001</v>
      </c>
      <c r="F532" s="9" t="str">
        <f>INDEX(GeoByClient[GEOID],MATCH([CLID],GeoByClient[RIGHT],0))</f>
        <v>GEO1001</v>
      </c>
      <c r="G532" s="3" t="str">
        <f>XLOOKUP(VolumeByClient[[#This Row],[Xlookup Region ID]],GEONames[GEOID],GEONames[GEO Name])</f>
        <v>NAM</v>
      </c>
      <c r="H532" s="7" t="str">
        <f>"Q"&amp;ROUNDUP(MONTH(VolumeByClient[[#This Row],[Date]])/3,0)&amp;" "&amp;YEAR(VolumeByClient[[#This Row],[Date]])</f>
        <v>Q1 2021</v>
      </c>
      <c r="I532" s="7" t="str">
        <f>VLOOKUP(VolumeByClient[[#This Row],[Date]],Quarter[],3)</f>
        <v>Q1 2021</v>
      </c>
    </row>
    <row r="533" spans="1:9">
      <c r="A533" s="4" t="s">
        <v>7</v>
      </c>
      <c r="B533" s="4">
        <v>44255</v>
      </c>
      <c r="C533" s="6">
        <v>27048</v>
      </c>
      <c r="D533" s="3">
        <f>LEN(VolumeByClient[[#This Row],[CLID]])</f>
        <v>7</v>
      </c>
      <c r="E533" s="3" t="str">
        <f>XLOOKUP(VolumeByClient[[#This Row],[CLID]],GeoByClient[MID],GeoByClient[GEOID])</f>
        <v>GEO1001</v>
      </c>
      <c r="F533" s="9" t="str">
        <f>INDEX(GeoByClient[GEOID],MATCH([CLID],GeoByClient[RIGHT],0))</f>
        <v>GEO1001</v>
      </c>
      <c r="G533" s="3" t="str">
        <f>XLOOKUP(VolumeByClient[[#This Row],[Xlookup Region ID]],GEONames[GEOID],GEONames[GEO Name])</f>
        <v>NAM</v>
      </c>
      <c r="H533" s="7" t="str">
        <f>"Q"&amp;ROUNDUP(MONTH(VolumeByClient[[#This Row],[Date]])/3,0)&amp;" "&amp;YEAR(VolumeByClient[[#This Row],[Date]])</f>
        <v>Q1 2021</v>
      </c>
      <c r="I533" s="7" t="str">
        <f>VLOOKUP(VolumeByClient[[#This Row],[Date]],Quarter[],3)</f>
        <v>Q1 2021</v>
      </c>
    </row>
    <row r="534" spans="1:9">
      <c r="A534" s="4" t="s">
        <v>7</v>
      </c>
      <c r="B534" s="4">
        <v>44227</v>
      </c>
      <c r="C534" s="6">
        <v>32111</v>
      </c>
      <c r="D534" s="3">
        <f>LEN(VolumeByClient[[#This Row],[CLID]])</f>
        <v>7</v>
      </c>
      <c r="E534" s="3" t="str">
        <f>XLOOKUP(VolumeByClient[[#This Row],[CLID]],GeoByClient[MID],GeoByClient[GEOID])</f>
        <v>GEO1001</v>
      </c>
      <c r="F534" s="9" t="str">
        <f>INDEX(GeoByClient[GEOID],MATCH([CLID],GeoByClient[RIGHT],0))</f>
        <v>GEO1001</v>
      </c>
      <c r="G534" s="3" t="str">
        <f>XLOOKUP(VolumeByClient[[#This Row],[Xlookup Region ID]],GEONames[GEOID],GEONames[GEO Name])</f>
        <v>NAM</v>
      </c>
      <c r="H534" s="7" t="str">
        <f>"Q"&amp;ROUNDUP(MONTH(VolumeByClient[[#This Row],[Date]])/3,0)&amp;" "&amp;YEAR(VolumeByClient[[#This Row],[Date]])</f>
        <v>Q1 2021</v>
      </c>
      <c r="I534" s="7" t="str">
        <f>VLOOKUP(VolumeByClient[[#This Row],[Date]],Quarter[],3)</f>
        <v>Q1 2021</v>
      </c>
    </row>
    <row r="535" spans="1:9">
      <c r="A535" s="4" t="s">
        <v>31</v>
      </c>
      <c r="B535" s="4">
        <v>43861</v>
      </c>
      <c r="C535" s="6">
        <v>866</v>
      </c>
      <c r="D535" s="3">
        <f>LEN(VolumeByClient[[#This Row],[CLID]])</f>
        <v>7</v>
      </c>
      <c r="E535" s="3" t="str">
        <f>XLOOKUP(VolumeByClient[[#This Row],[CLID]],GeoByClient[MID],GeoByClient[GEOID])</f>
        <v>GEO1003</v>
      </c>
      <c r="F535" s="9" t="str">
        <f>INDEX(GeoByClient[GEOID],MATCH([CLID],GeoByClient[RIGHT],0))</f>
        <v>GEO1003</v>
      </c>
      <c r="G535" s="3" t="str">
        <f>XLOOKUP(VolumeByClient[[#This Row],[Xlookup Region ID]],GEONames[GEOID],GEONames[GEO Name])</f>
        <v>EMEA</v>
      </c>
      <c r="H535" s="7" t="str">
        <f>"Q"&amp;ROUNDUP(MONTH(VolumeByClient[[#This Row],[Date]])/3,0)&amp;" "&amp;YEAR(VolumeByClient[[#This Row],[Date]])</f>
        <v>Q1 2020</v>
      </c>
      <c r="I535" s="7" t="str">
        <f>VLOOKUP(VolumeByClient[[#This Row],[Date]],Quarter[],3)</f>
        <v>Q1 2020</v>
      </c>
    </row>
    <row r="536" spans="1:9">
      <c r="A536" s="4" t="s">
        <v>31</v>
      </c>
      <c r="B536" s="4">
        <v>43890</v>
      </c>
      <c r="C536" s="6">
        <v>1101</v>
      </c>
      <c r="D536" s="3">
        <f>LEN(VolumeByClient[[#This Row],[CLID]])</f>
        <v>7</v>
      </c>
      <c r="E536" s="3" t="str">
        <f>XLOOKUP(VolumeByClient[[#This Row],[CLID]],GeoByClient[MID],GeoByClient[GEOID])</f>
        <v>GEO1003</v>
      </c>
      <c r="F536" s="9" t="str">
        <f>INDEX(GeoByClient[GEOID],MATCH([CLID],GeoByClient[RIGHT],0))</f>
        <v>GEO1003</v>
      </c>
      <c r="G536" s="3" t="str">
        <f>XLOOKUP(VolumeByClient[[#This Row],[Xlookup Region ID]],GEONames[GEOID],GEONames[GEO Name])</f>
        <v>EMEA</v>
      </c>
      <c r="H536" s="7" t="str">
        <f>"Q"&amp;ROUNDUP(MONTH(VolumeByClient[[#This Row],[Date]])/3,0)&amp;" "&amp;YEAR(VolumeByClient[[#This Row],[Date]])</f>
        <v>Q1 2020</v>
      </c>
      <c r="I536" s="7" t="str">
        <f>VLOOKUP(VolumeByClient[[#This Row],[Date]],Quarter[],3)</f>
        <v>Q1 2020</v>
      </c>
    </row>
    <row r="537" spans="1:9">
      <c r="A537" s="4" t="s">
        <v>31</v>
      </c>
      <c r="B537" s="4">
        <v>43921</v>
      </c>
      <c r="C537" s="6">
        <v>1103</v>
      </c>
      <c r="D537" s="3">
        <f>LEN(VolumeByClient[[#This Row],[CLID]])</f>
        <v>7</v>
      </c>
      <c r="E537" s="3" t="str">
        <f>XLOOKUP(VolumeByClient[[#This Row],[CLID]],GeoByClient[MID],GeoByClient[GEOID])</f>
        <v>GEO1003</v>
      </c>
      <c r="F537" s="9" t="str">
        <f>INDEX(GeoByClient[GEOID],MATCH([CLID],GeoByClient[RIGHT],0))</f>
        <v>GEO1003</v>
      </c>
      <c r="G537" s="3" t="str">
        <f>XLOOKUP(VolumeByClient[[#This Row],[Xlookup Region ID]],GEONames[GEOID],GEONames[GEO Name])</f>
        <v>EMEA</v>
      </c>
      <c r="H537" s="7" t="str">
        <f>"Q"&amp;ROUNDUP(MONTH(VolumeByClient[[#This Row],[Date]])/3,0)&amp;" "&amp;YEAR(VolumeByClient[[#This Row],[Date]])</f>
        <v>Q1 2020</v>
      </c>
      <c r="I537" s="7" t="str">
        <f>VLOOKUP(VolumeByClient[[#This Row],[Date]],Quarter[],3)</f>
        <v>Q1 2020</v>
      </c>
    </row>
    <row r="538" spans="1:9">
      <c r="A538" s="4" t="s">
        <v>31</v>
      </c>
      <c r="B538" s="4">
        <v>43951</v>
      </c>
      <c r="C538" s="6">
        <v>1447</v>
      </c>
      <c r="D538" s="3">
        <f>LEN(VolumeByClient[[#This Row],[CLID]])</f>
        <v>7</v>
      </c>
      <c r="E538" s="3" t="str">
        <f>XLOOKUP(VolumeByClient[[#This Row],[CLID]],GeoByClient[MID],GeoByClient[GEOID])</f>
        <v>GEO1003</v>
      </c>
      <c r="F538" s="9" t="str">
        <f>INDEX(GeoByClient[GEOID],MATCH([CLID],GeoByClient[RIGHT],0))</f>
        <v>GEO1003</v>
      </c>
      <c r="G538" s="3" t="str">
        <f>XLOOKUP(VolumeByClient[[#This Row],[Xlookup Region ID]],GEONames[GEOID],GEONames[GEO Name])</f>
        <v>EMEA</v>
      </c>
      <c r="H538" s="7" t="str">
        <f>"Q"&amp;ROUNDUP(MONTH(VolumeByClient[[#This Row],[Date]])/3,0)&amp;" "&amp;YEAR(VolumeByClient[[#This Row],[Date]])</f>
        <v>Q2 2020</v>
      </c>
      <c r="I538" s="7" t="str">
        <f>VLOOKUP(VolumeByClient[[#This Row],[Date]],Quarter[],3)</f>
        <v>Q2 2020</v>
      </c>
    </row>
    <row r="539" spans="1:9">
      <c r="A539" s="4" t="s">
        <v>31</v>
      </c>
      <c r="B539" s="4">
        <v>43982</v>
      </c>
      <c r="C539" s="6">
        <v>1213</v>
      </c>
      <c r="D539" s="3">
        <f>LEN(VolumeByClient[[#This Row],[CLID]])</f>
        <v>7</v>
      </c>
      <c r="E539" s="3" t="str">
        <f>XLOOKUP(VolumeByClient[[#This Row],[CLID]],GeoByClient[MID],GeoByClient[GEOID])</f>
        <v>GEO1003</v>
      </c>
      <c r="F539" s="9" t="str">
        <f>INDEX(GeoByClient[GEOID],MATCH([CLID],GeoByClient[RIGHT],0))</f>
        <v>GEO1003</v>
      </c>
      <c r="G539" s="3" t="str">
        <f>XLOOKUP(VolumeByClient[[#This Row],[Xlookup Region ID]],GEONames[GEOID],GEONames[GEO Name])</f>
        <v>EMEA</v>
      </c>
      <c r="H539" s="7" t="str">
        <f>"Q"&amp;ROUNDUP(MONTH(VolumeByClient[[#This Row],[Date]])/3,0)&amp;" "&amp;YEAR(VolumeByClient[[#This Row],[Date]])</f>
        <v>Q2 2020</v>
      </c>
      <c r="I539" s="7" t="str">
        <f>VLOOKUP(VolumeByClient[[#This Row],[Date]],Quarter[],3)</f>
        <v>Q2 2020</v>
      </c>
    </row>
    <row r="540" spans="1:9">
      <c r="A540" s="4" t="s">
        <v>31</v>
      </c>
      <c r="B540" s="4">
        <v>44012</v>
      </c>
      <c r="C540" s="6">
        <v>988</v>
      </c>
      <c r="D540" s="3">
        <f>LEN(VolumeByClient[[#This Row],[CLID]])</f>
        <v>7</v>
      </c>
      <c r="E540" s="3" t="str">
        <f>XLOOKUP(VolumeByClient[[#This Row],[CLID]],GeoByClient[MID],GeoByClient[GEOID])</f>
        <v>GEO1003</v>
      </c>
      <c r="F540" s="9" t="str">
        <f>INDEX(GeoByClient[GEOID],MATCH([CLID],GeoByClient[RIGHT],0))</f>
        <v>GEO1003</v>
      </c>
      <c r="G540" s="3" t="str">
        <f>XLOOKUP(VolumeByClient[[#This Row],[Xlookup Region ID]],GEONames[GEOID],GEONames[GEO Name])</f>
        <v>EMEA</v>
      </c>
      <c r="H540" s="7" t="str">
        <f>"Q"&amp;ROUNDUP(MONTH(VolumeByClient[[#This Row],[Date]])/3,0)&amp;" "&amp;YEAR(VolumeByClient[[#This Row],[Date]])</f>
        <v>Q2 2020</v>
      </c>
      <c r="I540" s="7" t="str">
        <f>VLOOKUP(VolumeByClient[[#This Row],[Date]],Quarter[],3)</f>
        <v>Q2 2020</v>
      </c>
    </row>
    <row r="541" spans="1:9">
      <c r="A541" s="4" t="s">
        <v>31</v>
      </c>
      <c r="B541" s="4">
        <v>44043</v>
      </c>
      <c r="C541" s="6">
        <v>752</v>
      </c>
      <c r="D541" s="3">
        <f>LEN(VolumeByClient[[#This Row],[CLID]])</f>
        <v>7</v>
      </c>
      <c r="E541" s="3" t="str">
        <f>XLOOKUP(VolumeByClient[[#This Row],[CLID]],GeoByClient[MID],GeoByClient[GEOID])</f>
        <v>GEO1003</v>
      </c>
      <c r="F541" s="9" t="str">
        <f>INDEX(GeoByClient[GEOID],MATCH([CLID],GeoByClient[RIGHT],0))</f>
        <v>GEO1003</v>
      </c>
      <c r="G541" s="3" t="str">
        <f>XLOOKUP(VolumeByClient[[#This Row],[Xlookup Region ID]],GEONames[GEOID],GEONames[GEO Name])</f>
        <v>EMEA</v>
      </c>
      <c r="H541" s="7" t="str">
        <f>"Q"&amp;ROUNDUP(MONTH(VolumeByClient[[#This Row],[Date]])/3,0)&amp;" "&amp;YEAR(VolumeByClient[[#This Row],[Date]])</f>
        <v>Q3 2020</v>
      </c>
      <c r="I541" s="7" t="str">
        <f>VLOOKUP(VolumeByClient[[#This Row],[Date]],Quarter[],3)</f>
        <v>Q3 2020</v>
      </c>
    </row>
    <row r="542" spans="1:9">
      <c r="A542" s="4" t="s">
        <v>31</v>
      </c>
      <c r="B542" s="4">
        <v>44074</v>
      </c>
      <c r="C542" s="6">
        <v>756</v>
      </c>
      <c r="D542" s="3">
        <f>LEN(VolumeByClient[[#This Row],[CLID]])</f>
        <v>7</v>
      </c>
      <c r="E542" s="3" t="str">
        <f>XLOOKUP(VolumeByClient[[#This Row],[CLID]],GeoByClient[MID],GeoByClient[GEOID])</f>
        <v>GEO1003</v>
      </c>
      <c r="F542" s="9" t="str">
        <f>INDEX(GeoByClient[GEOID],MATCH([CLID],GeoByClient[RIGHT],0))</f>
        <v>GEO1003</v>
      </c>
      <c r="G542" s="3" t="str">
        <f>XLOOKUP(VolumeByClient[[#This Row],[Xlookup Region ID]],GEONames[GEOID],GEONames[GEO Name])</f>
        <v>EMEA</v>
      </c>
      <c r="H542" s="7" t="str">
        <f>"Q"&amp;ROUNDUP(MONTH(VolumeByClient[[#This Row],[Date]])/3,0)&amp;" "&amp;YEAR(VolumeByClient[[#This Row],[Date]])</f>
        <v>Q3 2020</v>
      </c>
      <c r="I542" s="7" t="str">
        <f>VLOOKUP(VolumeByClient[[#This Row],[Date]],Quarter[],3)</f>
        <v>Q3 2020</v>
      </c>
    </row>
    <row r="543" spans="1:9">
      <c r="A543" s="4" t="s">
        <v>31</v>
      </c>
      <c r="B543" s="4">
        <v>44104</v>
      </c>
      <c r="C543" s="6">
        <v>641</v>
      </c>
      <c r="D543" s="3">
        <f>LEN(VolumeByClient[[#This Row],[CLID]])</f>
        <v>7</v>
      </c>
      <c r="E543" s="3" t="str">
        <f>XLOOKUP(VolumeByClient[[#This Row],[CLID]],GeoByClient[MID],GeoByClient[GEOID])</f>
        <v>GEO1003</v>
      </c>
      <c r="F543" s="9" t="str">
        <f>INDEX(GeoByClient[GEOID],MATCH([CLID],GeoByClient[RIGHT],0))</f>
        <v>GEO1003</v>
      </c>
      <c r="G543" s="3" t="str">
        <f>XLOOKUP(VolumeByClient[[#This Row],[Xlookup Region ID]],GEONames[GEOID],GEONames[GEO Name])</f>
        <v>EMEA</v>
      </c>
      <c r="H543" s="7" t="str">
        <f>"Q"&amp;ROUNDUP(MONTH(VolumeByClient[[#This Row],[Date]])/3,0)&amp;" "&amp;YEAR(VolumeByClient[[#This Row],[Date]])</f>
        <v>Q3 2020</v>
      </c>
      <c r="I543" s="7" t="str">
        <f>VLOOKUP(VolumeByClient[[#This Row],[Date]],Quarter[],3)</f>
        <v>Q3 2020</v>
      </c>
    </row>
    <row r="544" spans="1:9">
      <c r="A544" s="4" t="s">
        <v>31</v>
      </c>
      <c r="B544" s="4">
        <v>44135</v>
      </c>
      <c r="C544" s="6">
        <v>867</v>
      </c>
      <c r="D544" s="3">
        <f>LEN(VolumeByClient[[#This Row],[CLID]])</f>
        <v>7</v>
      </c>
      <c r="E544" s="3" t="str">
        <f>XLOOKUP(VolumeByClient[[#This Row],[CLID]],GeoByClient[MID],GeoByClient[GEOID])</f>
        <v>GEO1003</v>
      </c>
      <c r="F544" s="9" t="str">
        <f>INDEX(GeoByClient[GEOID],MATCH([CLID],GeoByClient[RIGHT],0))</f>
        <v>GEO1003</v>
      </c>
      <c r="G544" s="3" t="str">
        <f>XLOOKUP(VolumeByClient[[#This Row],[Xlookup Region ID]],GEONames[GEOID],GEONames[GEO Name])</f>
        <v>EMEA</v>
      </c>
      <c r="H544" s="7" t="str">
        <f>"Q"&amp;ROUNDUP(MONTH(VolumeByClient[[#This Row],[Date]])/3,0)&amp;" "&amp;YEAR(VolumeByClient[[#This Row],[Date]])</f>
        <v>Q4 2020</v>
      </c>
      <c r="I544" s="7" t="str">
        <f>VLOOKUP(VolumeByClient[[#This Row],[Date]],Quarter[],3)</f>
        <v>Q4 2020</v>
      </c>
    </row>
    <row r="545" spans="1:9">
      <c r="A545" s="4" t="s">
        <v>31</v>
      </c>
      <c r="B545" s="4">
        <v>44165</v>
      </c>
      <c r="C545" s="6">
        <v>866</v>
      </c>
      <c r="D545" s="3">
        <f>LEN(VolumeByClient[[#This Row],[CLID]])</f>
        <v>7</v>
      </c>
      <c r="E545" s="3" t="str">
        <f>XLOOKUP(VolumeByClient[[#This Row],[CLID]],GeoByClient[MID],GeoByClient[GEOID])</f>
        <v>GEO1003</v>
      </c>
      <c r="F545" s="9" t="str">
        <f>INDEX(GeoByClient[GEOID],MATCH([CLID],GeoByClient[RIGHT],0))</f>
        <v>GEO1003</v>
      </c>
      <c r="G545" s="3" t="str">
        <f>XLOOKUP(VolumeByClient[[#This Row],[Xlookup Region ID]],GEONames[GEOID],GEONames[GEO Name])</f>
        <v>EMEA</v>
      </c>
      <c r="H545" s="7" t="str">
        <f>"Q"&amp;ROUNDUP(MONTH(VolumeByClient[[#This Row],[Date]])/3,0)&amp;" "&amp;YEAR(VolumeByClient[[#This Row],[Date]])</f>
        <v>Q4 2020</v>
      </c>
      <c r="I545" s="7" t="str">
        <f>VLOOKUP(VolumeByClient[[#This Row],[Date]],Quarter[],3)</f>
        <v>Q4 2020</v>
      </c>
    </row>
    <row r="546" spans="1:9">
      <c r="A546" s="4" t="s">
        <v>31</v>
      </c>
      <c r="B546" s="4">
        <v>44196</v>
      </c>
      <c r="C546" s="6">
        <v>986</v>
      </c>
      <c r="D546" s="3">
        <f>LEN(VolumeByClient[[#This Row],[CLID]])</f>
        <v>7</v>
      </c>
      <c r="E546" s="3" t="str">
        <f>XLOOKUP(VolumeByClient[[#This Row],[CLID]],GeoByClient[MID],GeoByClient[GEOID])</f>
        <v>GEO1003</v>
      </c>
      <c r="F546" s="9" t="str">
        <f>INDEX(GeoByClient[GEOID],MATCH([CLID],GeoByClient[RIGHT],0))</f>
        <v>GEO1003</v>
      </c>
      <c r="G546" s="3" t="str">
        <f>XLOOKUP(VolumeByClient[[#This Row],[Xlookup Region ID]],GEONames[GEOID],GEONames[GEO Name])</f>
        <v>EMEA</v>
      </c>
      <c r="H546" s="7" t="str">
        <f>"Q"&amp;ROUNDUP(MONTH(VolumeByClient[[#This Row],[Date]])/3,0)&amp;" "&amp;YEAR(VolumeByClient[[#This Row],[Date]])</f>
        <v>Q4 2020</v>
      </c>
      <c r="I546" s="7" t="str">
        <f>VLOOKUP(VolumeByClient[[#This Row],[Date]],Quarter[],3)</f>
        <v>Q4 2020</v>
      </c>
    </row>
    <row r="547" spans="1:9">
      <c r="A547" s="4" t="s">
        <v>31</v>
      </c>
      <c r="B547" s="4">
        <v>44377</v>
      </c>
      <c r="C547" s="6">
        <v>997</v>
      </c>
      <c r="D547" s="3">
        <f>LEN(VolumeByClient[[#This Row],[CLID]])</f>
        <v>7</v>
      </c>
      <c r="E547" s="3" t="str">
        <f>XLOOKUP(VolumeByClient[[#This Row],[CLID]],GeoByClient[MID],GeoByClient[GEOID])</f>
        <v>GEO1003</v>
      </c>
      <c r="F547" s="9" t="str">
        <f>INDEX(GeoByClient[GEOID],MATCH([CLID],GeoByClient[RIGHT],0))</f>
        <v>GEO1003</v>
      </c>
      <c r="G547" s="3" t="str">
        <f>XLOOKUP(VolumeByClient[[#This Row],[Xlookup Region ID]],GEONames[GEOID],GEONames[GEO Name])</f>
        <v>EMEA</v>
      </c>
      <c r="H547" s="7" t="str">
        <f>"Q"&amp;ROUNDUP(MONTH(VolumeByClient[[#This Row],[Date]])/3,0)&amp;" "&amp;YEAR(VolumeByClient[[#This Row],[Date]])</f>
        <v>Q2 2021</v>
      </c>
      <c r="I547" s="7" t="str">
        <f>VLOOKUP(VolumeByClient[[#This Row],[Date]],Quarter[],3)</f>
        <v>Q2 2021</v>
      </c>
    </row>
    <row r="548" spans="1:9">
      <c r="A548" s="4" t="s">
        <v>31</v>
      </c>
      <c r="B548" s="4">
        <v>44347</v>
      </c>
      <c r="C548" s="6">
        <v>1206</v>
      </c>
      <c r="D548" s="3">
        <f>LEN(VolumeByClient[[#This Row],[CLID]])</f>
        <v>7</v>
      </c>
      <c r="E548" s="3" t="str">
        <f>XLOOKUP(VolumeByClient[[#This Row],[CLID]],GeoByClient[MID],GeoByClient[GEOID])</f>
        <v>GEO1003</v>
      </c>
      <c r="F548" s="9" t="str">
        <f>INDEX(GeoByClient[GEOID],MATCH([CLID],GeoByClient[RIGHT],0))</f>
        <v>GEO1003</v>
      </c>
      <c r="G548" s="3" t="str">
        <f>XLOOKUP(VolumeByClient[[#This Row],[Xlookup Region ID]],GEONames[GEOID],GEONames[GEO Name])</f>
        <v>EMEA</v>
      </c>
      <c r="H548" s="7" t="str">
        <f>"Q"&amp;ROUNDUP(MONTH(VolumeByClient[[#This Row],[Date]])/3,0)&amp;" "&amp;YEAR(VolumeByClient[[#This Row],[Date]])</f>
        <v>Q2 2021</v>
      </c>
      <c r="I548" s="7" t="str">
        <f>VLOOKUP(VolumeByClient[[#This Row],[Date]],Quarter[],3)</f>
        <v>Q2 2021</v>
      </c>
    </row>
    <row r="549" spans="1:9">
      <c r="A549" s="4" t="s">
        <v>31</v>
      </c>
      <c r="B549" s="4">
        <v>44316</v>
      </c>
      <c r="C549" s="6">
        <v>1519</v>
      </c>
      <c r="D549" s="3">
        <f>LEN(VolumeByClient[[#This Row],[CLID]])</f>
        <v>7</v>
      </c>
      <c r="E549" s="3" t="str">
        <f>XLOOKUP(VolumeByClient[[#This Row],[CLID]],GeoByClient[MID],GeoByClient[GEOID])</f>
        <v>GEO1003</v>
      </c>
      <c r="F549" s="9" t="str">
        <f>INDEX(GeoByClient[GEOID],MATCH([CLID],GeoByClient[RIGHT],0))</f>
        <v>GEO1003</v>
      </c>
      <c r="G549" s="3" t="str">
        <f>XLOOKUP(VolumeByClient[[#This Row],[Xlookup Region ID]],GEONames[GEOID],GEONames[GEO Name])</f>
        <v>EMEA</v>
      </c>
      <c r="H549" s="7" t="str">
        <f>"Q"&amp;ROUNDUP(MONTH(VolumeByClient[[#This Row],[Date]])/3,0)&amp;" "&amp;YEAR(VolumeByClient[[#This Row],[Date]])</f>
        <v>Q2 2021</v>
      </c>
      <c r="I549" s="7" t="str">
        <f>VLOOKUP(VolumeByClient[[#This Row],[Date]],Quarter[],3)</f>
        <v>Q2 2021</v>
      </c>
    </row>
    <row r="550" spans="1:9">
      <c r="A550" s="4" t="s">
        <v>31</v>
      </c>
      <c r="B550" s="4">
        <v>44286</v>
      </c>
      <c r="C550" s="6">
        <v>1096</v>
      </c>
      <c r="D550" s="3">
        <f>LEN(VolumeByClient[[#This Row],[CLID]])</f>
        <v>7</v>
      </c>
      <c r="E550" s="3" t="str">
        <f>XLOOKUP(VolumeByClient[[#This Row],[CLID]],GeoByClient[MID],GeoByClient[GEOID])</f>
        <v>GEO1003</v>
      </c>
      <c r="F550" s="9" t="str">
        <f>INDEX(GeoByClient[GEOID],MATCH([CLID],GeoByClient[RIGHT],0))</f>
        <v>GEO1003</v>
      </c>
      <c r="G550" s="3" t="str">
        <f>XLOOKUP(VolumeByClient[[#This Row],[Xlookup Region ID]],GEONames[GEOID],GEONames[GEO Name])</f>
        <v>EMEA</v>
      </c>
      <c r="H550" s="7" t="str">
        <f>"Q"&amp;ROUNDUP(MONTH(VolumeByClient[[#This Row],[Date]])/3,0)&amp;" "&amp;YEAR(VolumeByClient[[#This Row],[Date]])</f>
        <v>Q1 2021</v>
      </c>
      <c r="I550" s="7" t="str">
        <f>VLOOKUP(VolumeByClient[[#This Row],[Date]],Quarter[],3)</f>
        <v>Q1 2021</v>
      </c>
    </row>
    <row r="551" spans="1:9">
      <c r="A551" s="4" t="s">
        <v>31</v>
      </c>
      <c r="B551" s="4">
        <v>44255</v>
      </c>
      <c r="C551" s="6">
        <v>1110</v>
      </c>
      <c r="D551" s="3">
        <f>LEN(VolumeByClient[[#This Row],[CLID]])</f>
        <v>7</v>
      </c>
      <c r="E551" s="3" t="str">
        <f>XLOOKUP(VolumeByClient[[#This Row],[CLID]],GeoByClient[MID],GeoByClient[GEOID])</f>
        <v>GEO1003</v>
      </c>
      <c r="F551" s="9" t="str">
        <f>INDEX(GeoByClient[GEOID],MATCH([CLID],GeoByClient[RIGHT],0))</f>
        <v>GEO1003</v>
      </c>
      <c r="G551" s="3" t="str">
        <f>XLOOKUP(VolumeByClient[[#This Row],[Xlookup Region ID]],GEONames[GEOID],GEONames[GEO Name])</f>
        <v>EMEA</v>
      </c>
      <c r="H551" s="7" t="str">
        <f>"Q"&amp;ROUNDUP(MONTH(VolumeByClient[[#This Row],[Date]])/3,0)&amp;" "&amp;YEAR(VolumeByClient[[#This Row],[Date]])</f>
        <v>Q1 2021</v>
      </c>
      <c r="I551" s="7" t="str">
        <f>VLOOKUP(VolumeByClient[[#This Row],[Date]],Quarter[],3)</f>
        <v>Q1 2021</v>
      </c>
    </row>
    <row r="552" spans="1:9">
      <c r="A552" s="4" t="s">
        <v>31</v>
      </c>
      <c r="B552" s="4">
        <v>44227</v>
      </c>
      <c r="C552" s="6">
        <v>880</v>
      </c>
      <c r="D552" s="3">
        <f>LEN(VolumeByClient[[#This Row],[CLID]])</f>
        <v>7</v>
      </c>
      <c r="E552" s="3" t="str">
        <f>XLOOKUP(VolumeByClient[[#This Row],[CLID]],GeoByClient[MID],GeoByClient[GEOID])</f>
        <v>GEO1003</v>
      </c>
      <c r="F552" s="9" t="str">
        <f>INDEX(GeoByClient[GEOID],MATCH([CLID],GeoByClient[RIGHT],0))</f>
        <v>GEO1003</v>
      </c>
      <c r="G552" s="3" t="str">
        <f>XLOOKUP(VolumeByClient[[#This Row],[Xlookup Region ID]],GEONames[GEOID],GEONames[GEO Name])</f>
        <v>EMEA</v>
      </c>
      <c r="H552" s="7" t="str">
        <f>"Q"&amp;ROUNDUP(MONTH(VolumeByClient[[#This Row],[Date]])/3,0)&amp;" "&amp;YEAR(VolumeByClient[[#This Row],[Date]])</f>
        <v>Q1 2021</v>
      </c>
      <c r="I552" s="7" t="str">
        <f>VLOOKUP(VolumeByClient[[#This Row],[Date]],Quarter[],3)</f>
        <v>Q1 2021</v>
      </c>
    </row>
    <row r="553" spans="1:9">
      <c r="A553" s="4" t="s">
        <v>53</v>
      </c>
      <c r="B553" s="4">
        <v>43861</v>
      </c>
      <c r="C553" s="6">
        <v>9422</v>
      </c>
      <c r="D553" s="3">
        <f>LEN(VolumeByClient[[#This Row],[CLID]])</f>
        <v>7</v>
      </c>
      <c r="E553" s="3" t="str">
        <f>XLOOKUP(VolumeByClient[[#This Row],[CLID]],GeoByClient[MID],GeoByClient[GEOID])</f>
        <v>GEO1002</v>
      </c>
      <c r="F553" s="9" t="str">
        <f>INDEX(GeoByClient[GEOID],MATCH([CLID],GeoByClient[RIGHT],0))</f>
        <v>GEO1002</v>
      </c>
      <c r="G553" s="3" t="str">
        <f>XLOOKUP(VolumeByClient[[#This Row],[Xlookup Region ID]],GEONames[GEOID],GEONames[GEO Name])</f>
        <v>APAC</v>
      </c>
      <c r="H553" s="7" t="str">
        <f>"Q"&amp;ROUNDUP(MONTH(VolumeByClient[[#This Row],[Date]])/3,0)&amp;" "&amp;YEAR(VolumeByClient[[#This Row],[Date]])</f>
        <v>Q1 2020</v>
      </c>
      <c r="I553" s="7" t="str">
        <f>VLOOKUP(VolumeByClient[[#This Row],[Date]],Quarter[],3)</f>
        <v>Q1 2020</v>
      </c>
    </row>
    <row r="554" spans="1:9">
      <c r="A554" s="4" t="s">
        <v>53</v>
      </c>
      <c r="B554" s="4">
        <v>43890</v>
      </c>
      <c r="C554" s="6">
        <v>7438</v>
      </c>
      <c r="D554" s="3">
        <f>LEN(VolumeByClient[[#This Row],[CLID]])</f>
        <v>7</v>
      </c>
      <c r="E554" s="3" t="str">
        <f>XLOOKUP(VolumeByClient[[#This Row],[CLID]],GeoByClient[MID],GeoByClient[GEOID])</f>
        <v>GEO1002</v>
      </c>
      <c r="F554" s="9" t="str">
        <f>INDEX(GeoByClient[GEOID],MATCH([CLID],GeoByClient[RIGHT],0))</f>
        <v>GEO1002</v>
      </c>
      <c r="G554" s="3" t="str">
        <f>XLOOKUP(VolumeByClient[[#This Row],[Xlookup Region ID]],GEONames[GEOID],GEONames[GEO Name])</f>
        <v>APAC</v>
      </c>
      <c r="H554" s="7" t="str">
        <f>"Q"&amp;ROUNDUP(MONTH(VolumeByClient[[#This Row],[Date]])/3,0)&amp;" "&amp;YEAR(VolumeByClient[[#This Row],[Date]])</f>
        <v>Q1 2020</v>
      </c>
      <c r="I554" s="7" t="str">
        <f>VLOOKUP(VolumeByClient[[#This Row],[Date]],Quarter[],3)</f>
        <v>Q1 2020</v>
      </c>
    </row>
    <row r="555" spans="1:9">
      <c r="A555" s="4" t="s">
        <v>53</v>
      </c>
      <c r="B555" s="4">
        <v>43921</v>
      </c>
      <c r="C555" s="6">
        <v>11403</v>
      </c>
      <c r="D555" s="3">
        <f>LEN(VolumeByClient[[#This Row],[CLID]])</f>
        <v>7</v>
      </c>
      <c r="E555" s="3" t="str">
        <f>XLOOKUP(VolumeByClient[[#This Row],[CLID]],GeoByClient[MID],GeoByClient[GEOID])</f>
        <v>GEO1002</v>
      </c>
      <c r="F555" s="9" t="str">
        <f>INDEX(GeoByClient[GEOID],MATCH([CLID],GeoByClient[RIGHT],0))</f>
        <v>GEO1002</v>
      </c>
      <c r="G555" s="3" t="str">
        <f>XLOOKUP(VolumeByClient[[#This Row],[Xlookup Region ID]],GEONames[GEOID],GEONames[GEO Name])</f>
        <v>APAC</v>
      </c>
      <c r="H555" s="7" t="str">
        <f>"Q"&amp;ROUNDUP(MONTH(VolumeByClient[[#This Row],[Date]])/3,0)&amp;" "&amp;YEAR(VolumeByClient[[#This Row],[Date]])</f>
        <v>Q1 2020</v>
      </c>
      <c r="I555" s="7" t="str">
        <f>VLOOKUP(VolumeByClient[[#This Row],[Date]],Quarter[],3)</f>
        <v>Q1 2020</v>
      </c>
    </row>
    <row r="556" spans="1:9">
      <c r="A556" s="4" t="s">
        <v>53</v>
      </c>
      <c r="B556" s="4">
        <v>43951</v>
      </c>
      <c r="C556" s="6">
        <v>10408</v>
      </c>
      <c r="D556" s="3">
        <f>LEN(VolumeByClient[[#This Row],[CLID]])</f>
        <v>7</v>
      </c>
      <c r="E556" s="3" t="str">
        <f>XLOOKUP(VolumeByClient[[#This Row],[CLID]],GeoByClient[MID],GeoByClient[GEOID])</f>
        <v>GEO1002</v>
      </c>
      <c r="F556" s="9" t="str">
        <f>INDEX(GeoByClient[GEOID],MATCH([CLID],GeoByClient[RIGHT],0))</f>
        <v>GEO1002</v>
      </c>
      <c r="G556" s="3" t="str">
        <f>XLOOKUP(VolumeByClient[[#This Row],[Xlookup Region ID]],GEONames[GEOID],GEONames[GEO Name])</f>
        <v>APAC</v>
      </c>
      <c r="H556" s="7" t="str">
        <f>"Q"&amp;ROUNDUP(MONTH(VolumeByClient[[#This Row],[Date]])/3,0)&amp;" "&amp;YEAR(VolumeByClient[[#This Row],[Date]])</f>
        <v>Q2 2020</v>
      </c>
      <c r="I556" s="7" t="str">
        <f>VLOOKUP(VolumeByClient[[#This Row],[Date]],Quarter[],3)</f>
        <v>Q2 2020</v>
      </c>
    </row>
    <row r="557" spans="1:9">
      <c r="A557" s="4" t="s">
        <v>53</v>
      </c>
      <c r="B557" s="4">
        <v>43982</v>
      </c>
      <c r="C557" s="6">
        <v>12392</v>
      </c>
      <c r="D557" s="3">
        <f>LEN(VolumeByClient[[#This Row],[CLID]])</f>
        <v>7</v>
      </c>
      <c r="E557" s="3" t="str">
        <f>XLOOKUP(VolumeByClient[[#This Row],[CLID]],GeoByClient[MID],GeoByClient[GEOID])</f>
        <v>GEO1002</v>
      </c>
      <c r="F557" s="9" t="str">
        <f>INDEX(GeoByClient[GEOID],MATCH([CLID],GeoByClient[RIGHT],0))</f>
        <v>GEO1002</v>
      </c>
      <c r="G557" s="3" t="str">
        <f>XLOOKUP(VolumeByClient[[#This Row],[Xlookup Region ID]],GEONames[GEOID],GEONames[GEO Name])</f>
        <v>APAC</v>
      </c>
      <c r="H557" s="7" t="str">
        <f>"Q"&amp;ROUNDUP(MONTH(VolumeByClient[[#This Row],[Date]])/3,0)&amp;" "&amp;YEAR(VolumeByClient[[#This Row],[Date]])</f>
        <v>Q2 2020</v>
      </c>
      <c r="I557" s="7" t="str">
        <f>VLOOKUP(VolumeByClient[[#This Row],[Date]],Quarter[],3)</f>
        <v>Q2 2020</v>
      </c>
    </row>
    <row r="558" spans="1:9">
      <c r="A558" s="4" t="s">
        <v>53</v>
      </c>
      <c r="B558" s="4">
        <v>44012</v>
      </c>
      <c r="C558" s="6">
        <v>6449</v>
      </c>
      <c r="D558" s="3">
        <f>LEN(VolumeByClient[[#This Row],[CLID]])</f>
        <v>7</v>
      </c>
      <c r="E558" s="3" t="str">
        <f>XLOOKUP(VolumeByClient[[#This Row],[CLID]],GeoByClient[MID],GeoByClient[GEOID])</f>
        <v>GEO1002</v>
      </c>
      <c r="F558" s="9" t="str">
        <f>INDEX(GeoByClient[GEOID],MATCH([CLID],GeoByClient[RIGHT],0))</f>
        <v>GEO1002</v>
      </c>
      <c r="G558" s="3" t="str">
        <f>XLOOKUP(VolumeByClient[[#This Row],[Xlookup Region ID]],GEONames[GEOID],GEONames[GEO Name])</f>
        <v>APAC</v>
      </c>
      <c r="H558" s="7" t="str">
        <f>"Q"&amp;ROUNDUP(MONTH(VolumeByClient[[#This Row],[Date]])/3,0)&amp;" "&amp;YEAR(VolumeByClient[[#This Row],[Date]])</f>
        <v>Q2 2020</v>
      </c>
      <c r="I558" s="7" t="str">
        <f>VLOOKUP(VolumeByClient[[#This Row],[Date]],Quarter[],3)</f>
        <v>Q2 2020</v>
      </c>
    </row>
    <row r="559" spans="1:9">
      <c r="A559" s="4" t="s">
        <v>53</v>
      </c>
      <c r="B559" s="4">
        <v>44043</v>
      </c>
      <c r="C559" s="6">
        <v>8425</v>
      </c>
      <c r="D559" s="3">
        <f>LEN(VolumeByClient[[#This Row],[CLID]])</f>
        <v>7</v>
      </c>
      <c r="E559" s="3" t="str">
        <f>XLOOKUP(VolumeByClient[[#This Row],[CLID]],GeoByClient[MID],GeoByClient[GEOID])</f>
        <v>GEO1002</v>
      </c>
      <c r="F559" s="9" t="str">
        <f>INDEX(GeoByClient[GEOID],MATCH([CLID],GeoByClient[RIGHT],0))</f>
        <v>GEO1002</v>
      </c>
      <c r="G559" s="3" t="str">
        <f>XLOOKUP(VolumeByClient[[#This Row],[Xlookup Region ID]],GEONames[GEOID],GEONames[GEO Name])</f>
        <v>APAC</v>
      </c>
      <c r="H559" s="7" t="str">
        <f>"Q"&amp;ROUNDUP(MONTH(VolumeByClient[[#This Row],[Date]])/3,0)&amp;" "&amp;YEAR(VolumeByClient[[#This Row],[Date]])</f>
        <v>Q3 2020</v>
      </c>
      <c r="I559" s="7" t="str">
        <f>VLOOKUP(VolumeByClient[[#This Row],[Date]],Quarter[],3)</f>
        <v>Q3 2020</v>
      </c>
    </row>
    <row r="560" spans="1:9">
      <c r="A560" s="4" t="s">
        <v>53</v>
      </c>
      <c r="B560" s="4">
        <v>44074</v>
      </c>
      <c r="C560" s="6">
        <v>4464</v>
      </c>
      <c r="D560" s="3">
        <f>LEN(VolumeByClient[[#This Row],[CLID]])</f>
        <v>7</v>
      </c>
      <c r="E560" s="3" t="str">
        <f>XLOOKUP(VolumeByClient[[#This Row],[CLID]],GeoByClient[MID],GeoByClient[GEOID])</f>
        <v>GEO1002</v>
      </c>
      <c r="F560" s="9" t="str">
        <f>INDEX(GeoByClient[GEOID],MATCH([CLID],GeoByClient[RIGHT],0))</f>
        <v>GEO1002</v>
      </c>
      <c r="G560" s="3" t="str">
        <f>XLOOKUP(VolumeByClient[[#This Row],[Xlookup Region ID]],GEONames[GEOID],GEONames[GEO Name])</f>
        <v>APAC</v>
      </c>
      <c r="H560" s="7" t="str">
        <f>"Q"&amp;ROUNDUP(MONTH(VolumeByClient[[#This Row],[Date]])/3,0)&amp;" "&amp;YEAR(VolumeByClient[[#This Row],[Date]])</f>
        <v>Q3 2020</v>
      </c>
      <c r="I560" s="7" t="str">
        <f>VLOOKUP(VolumeByClient[[#This Row],[Date]],Quarter[],3)</f>
        <v>Q3 2020</v>
      </c>
    </row>
    <row r="561" spans="1:9">
      <c r="A561" s="4" t="s">
        <v>53</v>
      </c>
      <c r="B561" s="4">
        <v>44104</v>
      </c>
      <c r="C561" s="6">
        <v>7440</v>
      </c>
      <c r="D561" s="3">
        <f>LEN(VolumeByClient[[#This Row],[CLID]])</f>
        <v>7</v>
      </c>
      <c r="E561" s="3" t="str">
        <f>XLOOKUP(VolumeByClient[[#This Row],[CLID]],GeoByClient[MID],GeoByClient[GEOID])</f>
        <v>GEO1002</v>
      </c>
      <c r="F561" s="9" t="str">
        <f>INDEX(GeoByClient[GEOID],MATCH([CLID],GeoByClient[RIGHT],0))</f>
        <v>GEO1002</v>
      </c>
      <c r="G561" s="3" t="str">
        <f>XLOOKUP(VolumeByClient[[#This Row],[Xlookup Region ID]],GEONames[GEOID],GEONames[GEO Name])</f>
        <v>APAC</v>
      </c>
      <c r="H561" s="7" t="str">
        <f>"Q"&amp;ROUNDUP(MONTH(VolumeByClient[[#This Row],[Date]])/3,0)&amp;" "&amp;YEAR(VolumeByClient[[#This Row],[Date]])</f>
        <v>Q3 2020</v>
      </c>
      <c r="I561" s="7" t="str">
        <f>VLOOKUP(VolumeByClient[[#This Row],[Date]],Quarter[],3)</f>
        <v>Q3 2020</v>
      </c>
    </row>
    <row r="562" spans="1:9">
      <c r="A562" s="4" t="s">
        <v>53</v>
      </c>
      <c r="B562" s="4">
        <v>44135</v>
      </c>
      <c r="C562" s="6">
        <v>5452</v>
      </c>
      <c r="D562" s="3">
        <f>LEN(VolumeByClient[[#This Row],[CLID]])</f>
        <v>7</v>
      </c>
      <c r="E562" s="3" t="str">
        <f>XLOOKUP(VolumeByClient[[#This Row],[CLID]],GeoByClient[MID],GeoByClient[GEOID])</f>
        <v>GEO1002</v>
      </c>
      <c r="F562" s="9" t="str">
        <f>INDEX(GeoByClient[GEOID],MATCH([CLID],GeoByClient[RIGHT],0))</f>
        <v>GEO1002</v>
      </c>
      <c r="G562" s="3" t="str">
        <f>XLOOKUP(VolumeByClient[[#This Row],[Xlookup Region ID]],GEONames[GEOID],GEONames[GEO Name])</f>
        <v>APAC</v>
      </c>
      <c r="H562" s="7" t="str">
        <f>"Q"&amp;ROUNDUP(MONTH(VolumeByClient[[#This Row],[Date]])/3,0)&amp;" "&amp;YEAR(VolumeByClient[[#This Row],[Date]])</f>
        <v>Q4 2020</v>
      </c>
      <c r="I562" s="7" t="str">
        <f>VLOOKUP(VolumeByClient[[#This Row],[Date]],Quarter[],3)</f>
        <v>Q4 2020</v>
      </c>
    </row>
    <row r="563" spans="1:9">
      <c r="A563" s="4" t="s">
        <v>53</v>
      </c>
      <c r="B563" s="4">
        <v>44165</v>
      </c>
      <c r="C563" s="6">
        <v>9422</v>
      </c>
      <c r="D563" s="3">
        <f>LEN(VolumeByClient[[#This Row],[CLID]])</f>
        <v>7</v>
      </c>
      <c r="E563" s="3" t="str">
        <f>XLOOKUP(VolumeByClient[[#This Row],[CLID]],GeoByClient[MID],GeoByClient[GEOID])</f>
        <v>GEO1002</v>
      </c>
      <c r="F563" s="9" t="str">
        <f>INDEX(GeoByClient[GEOID],MATCH([CLID],GeoByClient[RIGHT],0))</f>
        <v>GEO1002</v>
      </c>
      <c r="G563" s="3" t="str">
        <f>XLOOKUP(VolumeByClient[[#This Row],[Xlookup Region ID]],GEONames[GEOID],GEONames[GEO Name])</f>
        <v>APAC</v>
      </c>
      <c r="H563" s="7" t="str">
        <f>"Q"&amp;ROUNDUP(MONTH(VolumeByClient[[#This Row],[Date]])/3,0)&amp;" "&amp;YEAR(VolumeByClient[[#This Row],[Date]])</f>
        <v>Q4 2020</v>
      </c>
      <c r="I563" s="7" t="str">
        <f>VLOOKUP(VolumeByClient[[#This Row],[Date]],Quarter[],3)</f>
        <v>Q4 2020</v>
      </c>
    </row>
    <row r="564" spans="1:9">
      <c r="A564" s="4" t="s">
        <v>53</v>
      </c>
      <c r="B564" s="4">
        <v>44196</v>
      </c>
      <c r="C564" s="6">
        <v>6445</v>
      </c>
      <c r="D564" s="3">
        <f>LEN(VolumeByClient[[#This Row],[CLID]])</f>
        <v>7</v>
      </c>
      <c r="E564" s="3" t="str">
        <f>XLOOKUP(VolumeByClient[[#This Row],[CLID]],GeoByClient[MID],GeoByClient[GEOID])</f>
        <v>GEO1002</v>
      </c>
      <c r="F564" s="9" t="str">
        <f>INDEX(GeoByClient[GEOID],MATCH([CLID],GeoByClient[RIGHT],0))</f>
        <v>GEO1002</v>
      </c>
      <c r="G564" s="3" t="str">
        <f>XLOOKUP(VolumeByClient[[#This Row],[Xlookup Region ID]],GEONames[GEOID],GEONames[GEO Name])</f>
        <v>APAC</v>
      </c>
      <c r="H564" s="7" t="str">
        <f>"Q"&amp;ROUNDUP(MONTH(VolumeByClient[[#This Row],[Date]])/3,0)&amp;" "&amp;YEAR(VolumeByClient[[#This Row],[Date]])</f>
        <v>Q4 2020</v>
      </c>
      <c r="I564" s="7" t="str">
        <f>VLOOKUP(VolumeByClient[[#This Row],[Date]],Quarter[],3)</f>
        <v>Q4 2020</v>
      </c>
    </row>
    <row r="565" spans="1:9">
      <c r="A565" s="4" t="s">
        <v>53</v>
      </c>
      <c r="B565" s="4">
        <v>44377</v>
      </c>
      <c r="C565" s="6">
        <v>6576</v>
      </c>
      <c r="D565" s="3">
        <f>LEN(VolumeByClient[[#This Row],[CLID]])</f>
        <v>7</v>
      </c>
      <c r="E565" s="3" t="str">
        <f>XLOOKUP(VolumeByClient[[#This Row],[CLID]],GeoByClient[MID],GeoByClient[GEOID])</f>
        <v>GEO1002</v>
      </c>
      <c r="F565" s="9" t="str">
        <f>INDEX(GeoByClient[GEOID],MATCH([CLID],GeoByClient[RIGHT],0))</f>
        <v>GEO1002</v>
      </c>
      <c r="G565" s="3" t="str">
        <f>XLOOKUP(VolumeByClient[[#This Row],[Xlookup Region ID]],GEONames[GEOID],GEONames[GEO Name])</f>
        <v>APAC</v>
      </c>
      <c r="H565" s="7" t="str">
        <f>"Q"&amp;ROUNDUP(MONTH(VolumeByClient[[#This Row],[Date]])/3,0)&amp;" "&amp;YEAR(VolumeByClient[[#This Row],[Date]])</f>
        <v>Q2 2021</v>
      </c>
      <c r="I565" s="7" t="str">
        <f>VLOOKUP(VolumeByClient[[#This Row],[Date]],Quarter[],3)</f>
        <v>Q2 2021</v>
      </c>
    </row>
    <row r="566" spans="1:9">
      <c r="A566" s="4" t="s">
        <v>53</v>
      </c>
      <c r="B566" s="4">
        <v>44347</v>
      </c>
      <c r="C566" s="6">
        <v>13012</v>
      </c>
      <c r="D566" s="3">
        <f>LEN(VolumeByClient[[#This Row],[CLID]])</f>
        <v>7</v>
      </c>
      <c r="E566" s="3" t="str">
        <f>XLOOKUP(VolumeByClient[[#This Row],[CLID]],GeoByClient[MID],GeoByClient[GEOID])</f>
        <v>GEO1002</v>
      </c>
      <c r="F566" s="9" t="str">
        <f>INDEX(GeoByClient[GEOID],MATCH([CLID],GeoByClient[RIGHT],0))</f>
        <v>GEO1002</v>
      </c>
      <c r="G566" s="3" t="str">
        <f>XLOOKUP(VolumeByClient[[#This Row],[Xlookup Region ID]],GEONames[GEOID],GEONames[GEO Name])</f>
        <v>APAC</v>
      </c>
      <c r="H566" s="7" t="str">
        <f>"Q"&amp;ROUNDUP(MONTH(VolumeByClient[[#This Row],[Date]])/3,0)&amp;" "&amp;YEAR(VolumeByClient[[#This Row],[Date]])</f>
        <v>Q2 2021</v>
      </c>
      <c r="I566" s="7" t="str">
        <f>VLOOKUP(VolumeByClient[[#This Row],[Date]],Quarter[],3)</f>
        <v>Q2 2021</v>
      </c>
    </row>
    <row r="567" spans="1:9">
      <c r="A567" s="4" t="s">
        <v>53</v>
      </c>
      <c r="B567" s="4">
        <v>44316</v>
      </c>
      <c r="C567" s="6">
        <v>10308</v>
      </c>
      <c r="D567" s="3">
        <f>LEN(VolumeByClient[[#This Row],[CLID]])</f>
        <v>7</v>
      </c>
      <c r="E567" s="3" t="str">
        <f>XLOOKUP(VolumeByClient[[#This Row],[CLID]],GeoByClient[MID],GeoByClient[GEOID])</f>
        <v>GEO1002</v>
      </c>
      <c r="F567" s="9" t="str">
        <f>INDEX(GeoByClient[GEOID],MATCH([CLID],GeoByClient[RIGHT],0))</f>
        <v>GEO1002</v>
      </c>
      <c r="G567" s="3" t="str">
        <f>XLOOKUP(VolumeByClient[[#This Row],[Xlookup Region ID]],GEONames[GEOID],GEONames[GEO Name])</f>
        <v>APAC</v>
      </c>
      <c r="H567" s="7" t="str">
        <f>"Q"&amp;ROUNDUP(MONTH(VolumeByClient[[#This Row],[Date]])/3,0)&amp;" "&amp;YEAR(VolumeByClient[[#This Row],[Date]])</f>
        <v>Q2 2021</v>
      </c>
      <c r="I567" s="7" t="str">
        <f>VLOOKUP(VolumeByClient[[#This Row],[Date]],Quarter[],3)</f>
        <v>Q2 2021</v>
      </c>
    </row>
    <row r="568" spans="1:9">
      <c r="A568" s="4" t="s">
        <v>53</v>
      </c>
      <c r="B568" s="4">
        <v>44286</v>
      </c>
      <c r="C568" s="6">
        <v>11287</v>
      </c>
      <c r="D568" s="3">
        <f>LEN(VolumeByClient[[#This Row],[CLID]])</f>
        <v>7</v>
      </c>
      <c r="E568" s="3" t="str">
        <f>XLOOKUP(VolumeByClient[[#This Row],[CLID]],GeoByClient[MID],GeoByClient[GEOID])</f>
        <v>GEO1002</v>
      </c>
      <c r="F568" s="9" t="str">
        <f>INDEX(GeoByClient[GEOID],MATCH([CLID],GeoByClient[RIGHT],0))</f>
        <v>GEO1002</v>
      </c>
      <c r="G568" s="3" t="str">
        <f>XLOOKUP(VolumeByClient[[#This Row],[Xlookup Region ID]],GEONames[GEOID],GEONames[GEO Name])</f>
        <v>APAC</v>
      </c>
      <c r="H568" s="7" t="str">
        <f>"Q"&amp;ROUNDUP(MONTH(VolumeByClient[[#This Row],[Date]])/3,0)&amp;" "&amp;YEAR(VolumeByClient[[#This Row],[Date]])</f>
        <v>Q1 2021</v>
      </c>
      <c r="I568" s="7" t="str">
        <f>VLOOKUP(VolumeByClient[[#This Row],[Date]],Quarter[],3)</f>
        <v>Q1 2021</v>
      </c>
    </row>
    <row r="569" spans="1:9">
      <c r="A569" s="4" t="s">
        <v>53</v>
      </c>
      <c r="B569" s="4">
        <v>44255</v>
      </c>
      <c r="C569" s="6">
        <v>7361</v>
      </c>
      <c r="D569" s="3">
        <f>LEN(VolumeByClient[[#This Row],[CLID]])</f>
        <v>7</v>
      </c>
      <c r="E569" s="3" t="str">
        <f>XLOOKUP(VolumeByClient[[#This Row],[CLID]],GeoByClient[MID],GeoByClient[GEOID])</f>
        <v>GEO1002</v>
      </c>
      <c r="F569" s="9" t="str">
        <f>INDEX(GeoByClient[GEOID],MATCH([CLID],GeoByClient[RIGHT],0))</f>
        <v>GEO1002</v>
      </c>
      <c r="G569" s="3" t="str">
        <f>XLOOKUP(VolumeByClient[[#This Row],[Xlookup Region ID]],GEONames[GEOID],GEONames[GEO Name])</f>
        <v>APAC</v>
      </c>
      <c r="H569" s="7" t="str">
        <f>"Q"&amp;ROUNDUP(MONTH(VolumeByClient[[#This Row],[Date]])/3,0)&amp;" "&amp;YEAR(VolumeByClient[[#This Row],[Date]])</f>
        <v>Q1 2021</v>
      </c>
      <c r="I569" s="7" t="str">
        <f>VLOOKUP(VolumeByClient[[#This Row],[Date]],Quarter[],3)</f>
        <v>Q1 2021</v>
      </c>
    </row>
    <row r="570" spans="1:9">
      <c r="A570" s="4" t="s">
        <v>53</v>
      </c>
      <c r="B570" s="4">
        <v>44227</v>
      </c>
      <c r="C570" s="6">
        <v>9604</v>
      </c>
      <c r="D570" s="3">
        <f>LEN(VolumeByClient[[#This Row],[CLID]])</f>
        <v>7</v>
      </c>
      <c r="E570" s="3" t="str">
        <f>XLOOKUP(VolumeByClient[[#This Row],[CLID]],GeoByClient[MID],GeoByClient[GEOID])</f>
        <v>GEO1002</v>
      </c>
      <c r="F570" s="9" t="str">
        <f>INDEX(GeoByClient[GEOID],MATCH([CLID],GeoByClient[RIGHT],0))</f>
        <v>GEO1002</v>
      </c>
      <c r="G570" s="3" t="str">
        <f>XLOOKUP(VolumeByClient[[#This Row],[Xlookup Region ID]],GEONames[GEOID],GEONames[GEO Name])</f>
        <v>APAC</v>
      </c>
      <c r="H570" s="7" t="str">
        <f>"Q"&amp;ROUNDUP(MONTH(VolumeByClient[[#This Row],[Date]])/3,0)&amp;" "&amp;YEAR(VolumeByClient[[#This Row],[Date]])</f>
        <v>Q1 2021</v>
      </c>
      <c r="I570" s="7" t="str">
        <f>VLOOKUP(VolumeByClient[[#This Row],[Date]],Quarter[],3)</f>
        <v>Q1 2021</v>
      </c>
    </row>
    <row r="571" spans="1:9">
      <c r="A571" s="4" t="s">
        <v>27</v>
      </c>
      <c r="B571" s="4">
        <v>43861</v>
      </c>
      <c r="C571" s="6">
        <v>19257</v>
      </c>
      <c r="D571" s="3">
        <f>LEN(VolumeByClient[[#This Row],[CLID]])</f>
        <v>7</v>
      </c>
      <c r="E571" s="3" t="str">
        <f>XLOOKUP(VolumeByClient[[#This Row],[CLID]],GeoByClient[MID],GeoByClient[GEOID])</f>
        <v>GEO1003</v>
      </c>
      <c r="F571" s="9" t="str">
        <f>INDEX(GeoByClient[GEOID],MATCH([CLID],GeoByClient[RIGHT],0))</f>
        <v>GEO1003</v>
      </c>
      <c r="G571" s="3" t="str">
        <f>XLOOKUP(VolumeByClient[[#This Row],[Xlookup Region ID]],GEONames[GEOID],GEONames[GEO Name])</f>
        <v>EMEA</v>
      </c>
      <c r="H571" s="7" t="str">
        <f>"Q"&amp;ROUNDUP(MONTH(VolumeByClient[[#This Row],[Date]])/3,0)&amp;" "&amp;YEAR(VolumeByClient[[#This Row],[Date]])</f>
        <v>Q1 2020</v>
      </c>
      <c r="I571" s="7" t="str">
        <f>VLOOKUP(VolumeByClient[[#This Row],[Date]],Quarter[],3)</f>
        <v>Q1 2020</v>
      </c>
    </row>
    <row r="572" spans="1:9">
      <c r="A572" s="4" t="s">
        <v>27</v>
      </c>
      <c r="B572" s="4">
        <v>43890</v>
      </c>
      <c r="C572" s="6">
        <v>19258</v>
      </c>
      <c r="D572" s="3">
        <f>LEN(VolumeByClient[[#This Row],[CLID]])</f>
        <v>7</v>
      </c>
      <c r="E572" s="3" t="str">
        <f>XLOOKUP(VolumeByClient[[#This Row],[CLID]],GeoByClient[MID],GeoByClient[GEOID])</f>
        <v>GEO1003</v>
      </c>
      <c r="F572" s="9" t="str">
        <f>INDEX(GeoByClient[GEOID],MATCH([CLID],GeoByClient[RIGHT],0))</f>
        <v>GEO1003</v>
      </c>
      <c r="G572" s="3" t="str">
        <f>XLOOKUP(VolumeByClient[[#This Row],[Xlookup Region ID]],GEONames[GEOID],GEONames[GEO Name])</f>
        <v>EMEA</v>
      </c>
      <c r="H572" s="7" t="str">
        <f>"Q"&amp;ROUNDUP(MONTH(VolumeByClient[[#This Row],[Date]])/3,0)&amp;" "&amp;YEAR(VolumeByClient[[#This Row],[Date]])</f>
        <v>Q1 2020</v>
      </c>
      <c r="I572" s="7" t="str">
        <f>VLOOKUP(VolumeByClient[[#This Row],[Date]],Quarter[],3)</f>
        <v>Q1 2020</v>
      </c>
    </row>
    <row r="573" spans="1:9">
      <c r="A573" s="4" t="s">
        <v>27</v>
      </c>
      <c r="B573" s="4">
        <v>43921</v>
      </c>
      <c r="C573" s="6">
        <v>23787</v>
      </c>
      <c r="D573" s="3">
        <f>LEN(VolumeByClient[[#This Row],[CLID]])</f>
        <v>7</v>
      </c>
      <c r="E573" s="3" t="str">
        <f>XLOOKUP(VolumeByClient[[#This Row],[CLID]],GeoByClient[MID],GeoByClient[GEOID])</f>
        <v>GEO1003</v>
      </c>
      <c r="F573" s="9" t="str">
        <f>INDEX(GeoByClient[GEOID],MATCH([CLID],GeoByClient[RIGHT],0))</f>
        <v>GEO1003</v>
      </c>
      <c r="G573" s="3" t="str">
        <f>XLOOKUP(VolumeByClient[[#This Row],[Xlookup Region ID]],GEONames[GEOID],GEONames[GEO Name])</f>
        <v>EMEA</v>
      </c>
      <c r="H573" s="7" t="str">
        <f>"Q"&amp;ROUNDUP(MONTH(VolumeByClient[[#This Row],[Date]])/3,0)&amp;" "&amp;YEAR(VolumeByClient[[#This Row],[Date]])</f>
        <v>Q1 2020</v>
      </c>
      <c r="I573" s="7" t="str">
        <f>VLOOKUP(VolumeByClient[[#This Row],[Date]],Quarter[],3)</f>
        <v>Q1 2020</v>
      </c>
    </row>
    <row r="574" spans="1:9">
      <c r="A574" s="4" t="s">
        <v>27</v>
      </c>
      <c r="B574" s="4">
        <v>43951</v>
      </c>
      <c r="C574" s="6">
        <v>26053</v>
      </c>
      <c r="D574" s="3">
        <f>LEN(VolumeByClient[[#This Row],[CLID]])</f>
        <v>7</v>
      </c>
      <c r="E574" s="3" t="str">
        <f>XLOOKUP(VolumeByClient[[#This Row],[CLID]],GeoByClient[MID],GeoByClient[GEOID])</f>
        <v>GEO1003</v>
      </c>
      <c r="F574" s="9" t="str">
        <f>INDEX(GeoByClient[GEOID],MATCH([CLID],GeoByClient[RIGHT],0))</f>
        <v>GEO1003</v>
      </c>
      <c r="G574" s="3" t="str">
        <f>XLOOKUP(VolumeByClient[[#This Row],[Xlookup Region ID]],GEONames[GEOID],GEONames[GEO Name])</f>
        <v>EMEA</v>
      </c>
      <c r="H574" s="7" t="str">
        <f>"Q"&amp;ROUNDUP(MONTH(VolumeByClient[[#This Row],[Date]])/3,0)&amp;" "&amp;YEAR(VolumeByClient[[#This Row],[Date]])</f>
        <v>Q2 2020</v>
      </c>
      <c r="I574" s="7" t="str">
        <f>VLOOKUP(VolumeByClient[[#This Row],[Date]],Quarter[],3)</f>
        <v>Q2 2020</v>
      </c>
    </row>
    <row r="575" spans="1:9">
      <c r="A575" s="4" t="s">
        <v>27</v>
      </c>
      <c r="B575" s="4">
        <v>43982</v>
      </c>
      <c r="C575" s="6">
        <v>26056</v>
      </c>
      <c r="D575" s="3">
        <f>LEN(VolumeByClient[[#This Row],[CLID]])</f>
        <v>7</v>
      </c>
      <c r="E575" s="3" t="str">
        <f>XLOOKUP(VolumeByClient[[#This Row],[CLID]],GeoByClient[MID],GeoByClient[GEOID])</f>
        <v>GEO1003</v>
      </c>
      <c r="F575" s="9" t="str">
        <f>INDEX(GeoByClient[GEOID],MATCH([CLID],GeoByClient[RIGHT],0))</f>
        <v>GEO1003</v>
      </c>
      <c r="G575" s="3" t="str">
        <f>XLOOKUP(VolumeByClient[[#This Row],[Xlookup Region ID]],GEONames[GEOID],GEONames[GEO Name])</f>
        <v>EMEA</v>
      </c>
      <c r="H575" s="7" t="str">
        <f>"Q"&amp;ROUNDUP(MONTH(VolumeByClient[[#This Row],[Date]])/3,0)&amp;" "&amp;YEAR(VolumeByClient[[#This Row],[Date]])</f>
        <v>Q2 2020</v>
      </c>
      <c r="I575" s="7" t="str">
        <f>VLOOKUP(VolumeByClient[[#This Row],[Date]],Quarter[],3)</f>
        <v>Q2 2020</v>
      </c>
    </row>
    <row r="576" spans="1:9">
      <c r="A576" s="4" t="s">
        <v>27</v>
      </c>
      <c r="B576" s="4">
        <v>44012</v>
      </c>
      <c r="C576" s="6">
        <v>16993</v>
      </c>
      <c r="D576" s="3">
        <f>LEN(VolumeByClient[[#This Row],[CLID]])</f>
        <v>7</v>
      </c>
      <c r="E576" s="3" t="str">
        <f>XLOOKUP(VolumeByClient[[#This Row],[CLID]],GeoByClient[MID],GeoByClient[GEOID])</f>
        <v>GEO1003</v>
      </c>
      <c r="F576" s="9" t="str">
        <f>INDEX(GeoByClient[GEOID],MATCH([CLID],GeoByClient[RIGHT],0))</f>
        <v>GEO1003</v>
      </c>
      <c r="G576" s="3" t="str">
        <f>XLOOKUP(VolumeByClient[[#This Row],[Xlookup Region ID]],GEONames[GEOID],GEONames[GEO Name])</f>
        <v>EMEA</v>
      </c>
      <c r="H576" s="7" t="str">
        <f>"Q"&amp;ROUNDUP(MONTH(VolumeByClient[[#This Row],[Date]])/3,0)&amp;" "&amp;YEAR(VolumeByClient[[#This Row],[Date]])</f>
        <v>Q2 2020</v>
      </c>
      <c r="I576" s="7" t="str">
        <f>VLOOKUP(VolumeByClient[[#This Row],[Date]],Quarter[],3)</f>
        <v>Q2 2020</v>
      </c>
    </row>
    <row r="577" spans="1:9">
      <c r="A577" s="4" t="s">
        <v>27</v>
      </c>
      <c r="B577" s="4">
        <v>44043</v>
      </c>
      <c r="C577" s="6">
        <v>16994</v>
      </c>
      <c r="D577" s="3">
        <f>LEN(VolumeByClient[[#This Row],[CLID]])</f>
        <v>7</v>
      </c>
      <c r="E577" s="3" t="str">
        <f>XLOOKUP(VolumeByClient[[#This Row],[CLID]],GeoByClient[MID],GeoByClient[GEOID])</f>
        <v>GEO1003</v>
      </c>
      <c r="F577" s="9" t="str">
        <f>INDEX(GeoByClient[GEOID],MATCH([CLID],GeoByClient[RIGHT],0))</f>
        <v>GEO1003</v>
      </c>
      <c r="G577" s="3" t="str">
        <f>XLOOKUP(VolumeByClient[[#This Row],[Xlookup Region ID]],GEONames[GEOID],GEONames[GEO Name])</f>
        <v>EMEA</v>
      </c>
      <c r="H577" s="7" t="str">
        <f>"Q"&amp;ROUNDUP(MONTH(VolumeByClient[[#This Row],[Date]])/3,0)&amp;" "&amp;YEAR(VolumeByClient[[#This Row],[Date]])</f>
        <v>Q3 2020</v>
      </c>
      <c r="I577" s="7" t="str">
        <f>VLOOKUP(VolumeByClient[[#This Row],[Date]],Quarter[],3)</f>
        <v>Q3 2020</v>
      </c>
    </row>
    <row r="578" spans="1:9">
      <c r="A578" s="4" t="s">
        <v>27</v>
      </c>
      <c r="B578" s="4">
        <v>44074</v>
      </c>
      <c r="C578" s="6">
        <v>12464</v>
      </c>
      <c r="D578" s="3">
        <f>LEN(VolumeByClient[[#This Row],[CLID]])</f>
        <v>7</v>
      </c>
      <c r="E578" s="3" t="str">
        <f>XLOOKUP(VolumeByClient[[#This Row],[CLID]],GeoByClient[MID],GeoByClient[GEOID])</f>
        <v>GEO1003</v>
      </c>
      <c r="F578" s="9" t="str">
        <f>INDEX(GeoByClient[GEOID],MATCH([CLID],GeoByClient[RIGHT],0))</f>
        <v>GEO1003</v>
      </c>
      <c r="G578" s="3" t="str">
        <f>XLOOKUP(VolumeByClient[[#This Row],[Xlookup Region ID]],GEONames[GEOID],GEONames[GEO Name])</f>
        <v>EMEA</v>
      </c>
      <c r="H578" s="7" t="str">
        <f>"Q"&amp;ROUNDUP(MONTH(VolumeByClient[[#This Row],[Date]])/3,0)&amp;" "&amp;YEAR(VolumeByClient[[#This Row],[Date]])</f>
        <v>Q3 2020</v>
      </c>
      <c r="I578" s="7" t="str">
        <f>VLOOKUP(VolumeByClient[[#This Row],[Date]],Quarter[],3)</f>
        <v>Q3 2020</v>
      </c>
    </row>
    <row r="579" spans="1:9">
      <c r="A579" s="4" t="s">
        <v>27</v>
      </c>
      <c r="B579" s="4">
        <v>44104</v>
      </c>
      <c r="C579" s="6">
        <v>14726</v>
      </c>
      <c r="D579" s="3">
        <f>LEN(VolumeByClient[[#This Row],[CLID]])</f>
        <v>7</v>
      </c>
      <c r="E579" s="3" t="str">
        <f>XLOOKUP(VolumeByClient[[#This Row],[CLID]],GeoByClient[MID],GeoByClient[GEOID])</f>
        <v>GEO1003</v>
      </c>
      <c r="F579" s="9" t="str">
        <f>INDEX(GeoByClient[GEOID],MATCH([CLID],GeoByClient[RIGHT],0))</f>
        <v>GEO1003</v>
      </c>
      <c r="G579" s="3" t="str">
        <f>XLOOKUP(VolumeByClient[[#This Row],[Xlookup Region ID]],GEONames[GEOID],GEONames[GEO Name])</f>
        <v>EMEA</v>
      </c>
      <c r="H579" s="7" t="str">
        <f>"Q"&amp;ROUNDUP(MONTH(VolumeByClient[[#This Row],[Date]])/3,0)&amp;" "&amp;YEAR(VolumeByClient[[#This Row],[Date]])</f>
        <v>Q3 2020</v>
      </c>
      <c r="I579" s="7" t="str">
        <f>VLOOKUP(VolumeByClient[[#This Row],[Date]],Quarter[],3)</f>
        <v>Q3 2020</v>
      </c>
    </row>
    <row r="580" spans="1:9">
      <c r="A580" s="4" t="s">
        <v>27</v>
      </c>
      <c r="B580" s="4">
        <v>44135</v>
      </c>
      <c r="C580" s="6">
        <v>14726</v>
      </c>
      <c r="D580" s="3">
        <f>LEN(VolumeByClient[[#This Row],[CLID]])</f>
        <v>7</v>
      </c>
      <c r="E580" s="3" t="str">
        <f>XLOOKUP(VolumeByClient[[#This Row],[CLID]],GeoByClient[MID],GeoByClient[GEOID])</f>
        <v>GEO1003</v>
      </c>
      <c r="F580" s="9" t="str">
        <f>INDEX(GeoByClient[GEOID],MATCH([CLID],GeoByClient[RIGHT],0))</f>
        <v>GEO1003</v>
      </c>
      <c r="G580" s="3" t="str">
        <f>XLOOKUP(VolumeByClient[[#This Row],[Xlookup Region ID]],GEONames[GEOID],GEONames[GEO Name])</f>
        <v>EMEA</v>
      </c>
      <c r="H580" s="7" t="str">
        <f>"Q"&amp;ROUNDUP(MONTH(VolumeByClient[[#This Row],[Date]])/3,0)&amp;" "&amp;YEAR(VolumeByClient[[#This Row],[Date]])</f>
        <v>Q4 2020</v>
      </c>
      <c r="I580" s="7" t="str">
        <f>VLOOKUP(VolumeByClient[[#This Row],[Date]],Quarter[],3)</f>
        <v>Q4 2020</v>
      </c>
    </row>
    <row r="581" spans="1:9">
      <c r="A581" s="4" t="s">
        <v>27</v>
      </c>
      <c r="B581" s="4">
        <v>44165</v>
      </c>
      <c r="C581" s="6">
        <v>19258</v>
      </c>
      <c r="D581" s="3">
        <f>LEN(VolumeByClient[[#This Row],[CLID]])</f>
        <v>7</v>
      </c>
      <c r="E581" s="3" t="str">
        <f>XLOOKUP(VolumeByClient[[#This Row],[CLID]],GeoByClient[MID],GeoByClient[GEOID])</f>
        <v>GEO1003</v>
      </c>
      <c r="F581" s="9" t="str">
        <f>INDEX(GeoByClient[GEOID],MATCH([CLID],GeoByClient[RIGHT],0))</f>
        <v>GEO1003</v>
      </c>
      <c r="G581" s="3" t="str">
        <f>XLOOKUP(VolumeByClient[[#This Row],[Xlookup Region ID]],GEONames[GEOID],GEONames[GEO Name])</f>
        <v>EMEA</v>
      </c>
      <c r="H581" s="7" t="str">
        <f>"Q"&amp;ROUNDUP(MONTH(VolumeByClient[[#This Row],[Date]])/3,0)&amp;" "&amp;YEAR(VolumeByClient[[#This Row],[Date]])</f>
        <v>Q4 2020</v>
      </c>
      <c r="I581" s="7" t="str">
        <f>VLOOKUP(VolumeByClient[[#This Row],[Date]],Quarter[],3)</f>
        <v>Q4 2020</v>
      </c>
    </row>
    <row r="582" spans="1:9">
      <c r="A582" s="4" t="s">
        <v>27</v>
      </c>
      <c r="B582" s="4">
        <v>44196</v>
      </c>
      <c r="C582" s="6">
        <v>16992</v>
      </c>
      <c r="D582" s="3">
        <f>LEN(VolumeByClient[[#This Row],[CLID]])</f>
        <v>7</v>
      </c>
      <c r="E582" s="3" t="str">
        <f>XLOOKUP(VolumeByClient[[#This Row],[CLID]],GeoByClient[MID],GeoByClient[GEOID])</f>
        <v>GEO1003</v>
      </c>
      <c r="F582" s="9" t="str">
        <f>INDEX(GeoByClient[GEOID],MATCH([CLID],GeoByClient[RIGHT],0))</f>
        <v>GEO1003</v>
      </c>
      <c r="G582" s="3" t="str">
        <f>XLOOKUP(VolumeByClient[[#This Row],[Xlookup Region ID]],GEONames[GEOID],GEONames[GEO Name])</f>
        <v>EMEA</v>
      </c>
      <c r="H582" s="7" t="str">
        <f>"Q"&amp;ROUNDUP(MONTH(VolumeByClient[[#This Row],[Date]])/3,0)&amp;" "&amp;YEAR(VolumeByClient[[#This Row],[Date]])</f>
        <v>Q4 2020</v>
      </c>
      <c r="I582" s="7" t="str">
        <f>VLOOKUP(VolumeByClient[[#This Row],[Date]],Quarter[],3)</f>
        <v>Q4 2020</v>
      </c>
    </row>
    <row r="583" spans="1:9">
      <c r="A583" s="4" t="s">
        <v>27</v>
      </c>
      <c r="B583" s="4">
        <v>44377</v>
      </c>
      <c r="C583" s="6">
        <v>17501</v>
      </c>
      <c r="D583" s="3">
        <f>LEN(VolumeByClient[[#This Row],[CLID]])</f>
        <v>7</v>
      </c>
      <c r="E583" s="3" t="str">
        <f>XLOOKUP(VolumeByClient[[#This Row],[CLID]],GeoByClient[MID],GeoByClient[GEOID])</f>
        <v>GEO1003</v>
      </c>
      <c r="F583" s="9" t="str">
        <f>INDEX(GeoByClient[GEOID],MATCH([CLID],GeoByClient[RIGHT],0))</f>
        <v>GEO1003</v>
      </c>
      <c r="G583" s="3" t="str">
        <f>XLOOKUP(VolumeByClient[[#This Row],[Xlookup Region ID]],GEONames[GEOID],GEONames[GEO Name])</f>
        <v>EMEA</v>
      </c>
      <c r="H583" s="7" t="str">
        <f>"Q"&amp;ROUNDUP(MONTH(VolumeByClient[[#This Row],[Date]])/3,0)&amp;" "&amp;YEAR(VolumeByClient[[#This Row],[Date]])</f>
        <v>Q2 2021</v>
      </c>
      <c r="I583" s="7" t="str">
        <f>VLOOKUP(VolumeByClient[[#This Row],[Date]],Quarter[],3)</f>
        <v>Q2 2021</v>
      </c>
    </row>
    <row r="584" spans="1:9">
      <c r="A584" s="4" t="s">
        <v>27</v>
      </c>
      <c r="B584" s="4">
        <v>44347</v>
      </c>
      <c r="C584" s="6">
        <v>26834</v>
      </c>
      <c r="D584" s="3">
        <f>LEN(VolumeByClient[[#This Row],[CLID]])</f>
        <v>7</v>
      </c>
      <c r="E584" s="3" t="str">
        <f>XLOOKUP(VolumeByClient[[#This Row],[CLID]],GeoByClient[MID],GeoByClient[GEOID])</f>
        <v>GEO1003</v>
      </c>
      <c r="F584" s="9" t="str">
        <f>INDEX(GeoByClient[GEOID],MATCH([CLID],GeoByClient[RIGHT],0))</f>
        <v>GEO1003</v>
      </c>
      <c r="G584" s="3" t="str">
        <f>XLOOKUP(VolumeByClient[[#This Row],[Xlookup Region ID]],GEONames[GEOID],GEONames[GEO Name])</f>
        <v>EMEA</v>
      </c>
      <c r="H584" s="7" t="str">
        <f>"Q"&amp;ROUNDUP(MONTH(VolumeByClient[[#This Row],[Date]])/3,0)&amp;" "&amp;YEAR(VolumeByClient[[#This Row],[Date]])</f>
        <v>Q2 2021</v>
      </c>
      <c r="I584" s="7" t="str">
        <f>VLOOKUP(VolumeByClient[[#This Row],[Date]],Quarter[],3)</f>
        <v>Q2 2021</v>
      </c>
    </row>
    <row r="585" spans="1:9">
      <c r="A585" s="4" t="s">
        <v>27</v>
      </c>
      <c r="B585" s="4">
        <v>44316</v>
      </c>
      <c r="C585" s="6">
        <v>26840</v>
      </c>
      <c r="D585" s="3">
        <f>LEN(VolumeByClient[[#This Row],[CLID]])</f>
        <v>7</v>
      </c>
      <c r="E585" s="3" t="str">
        <f>XLOOKUP(VolumeByClient[[#This Row],[CLID]],GeoByClient[MID],GeoByClient[GEOID])</f>
        <v>GEO1003</v>
      </c>
      <c r="F585" s="9" t="str">
        <f>INDEX(GeoByClient[GEOID],MATCH([CLID],GeoByClient[RIGHT],0))</f>
        <v>GEO1003</v>
      </c>
      <c r="G585" s="3" t="str">
        <f>XLOOKUP(VolumeByClient[[#This Row],[Xlookup Region ID]],GEONames[GEOID],GEONames[GEO Name])</f>
        <v>EMEA</v>
      </c>
      <c r="H585" s="7" t="str">
        <f>"Q"&amp;ROUNDUP(MONTH(VolumeByClient[[#This Row],[Date]])/3,0)&amp;" "&amp;YEAR(VolumeByClient[[#This Row],[Date]])</f>
        <v>Q2 2021</v>
      </c>
      <c r="I585" s="7" t="str">
        <f>VLOOKUP(VolumeByClient[[#This Row],[Date]],Quarter[],3)</f>
        <v>Q2 2021</v>
      </c>
    </row>
    <row r="586" spans="1:9">
      <c r="A586" s="4" t="s">
        <v>27</v>
      </c>
      <c r="B586" s="4">
        <v>44286</v>
      </c>
      <c r="C586" s="6">
        <v>23553</v>
      </c>
      <c r="D586" s="3">
        <f>LEN(VolumeByClient[[#This Row],[CLID]])</f>
        <v>7</v>
      </c>
      <c r="E586" s="3" t="str">
        <f>XLOOKUP(VolumeByClient[[#This Row],[CLID]],GeoByClient[MID],GeoByClient[GEOID])</f>
        <v>GEO1003</v>
      </c>
      <c r="F586" s="9" t="str">
        <f>INDEX(GeoByClient[GEOID],MATCH([CLID],GeoByClient[RIGHT],0))</f>
        <v>GEO1003</v>
      </c>
      <c r="G586" s="3" t="str">
        <f>XLOOKUP(VolumeByClient[[#This Row],[Xlookup Region ID]],GEONames[GEOID],GEONames[GEO Name])</f>
        <v>EMEA</v>
      </c>
      <c r="H586" s="7" t="str">
        <f>"Q"&amp;ROUNDUP(MONTH(VolumeByClient[[#This Row],[Date]])/3,0)&amp;" "&amp;YEAR(VolumeByClient[[#This Row],[Date]])</f>
        <v>Q1 2021</v>
      </c>
      <c r="I586" s="7" t="str">
        <f>VLOOKUP(VolumeByClient[[#This Row],[Date]],Quarter[],3)</f>
        <v>Q1 2021</v>
      </c>
    </row>
    <row r="587" spans="1:9">
      <c r="A587" s="4" t="s">
        <v>27</v>
      </c>
      <c r="B587" s="4">
        <v>44255</v>
      </c>
      <c r="C587" s="6">
        <v>19839</v>
      </c>
      <c r="D587" s="3">
        <f>LEN(VolumeByClient[[#This Row],[CLID]])</f>
        <v>7</v>
      </c>
      <c r="E587" s="3" t="str">
        <f>XLOOKUP(VolumeByClient[[#This Row],[CLID]],GeoByClient[MID],GeoByClient[GEOID])</f>
        <v>GEO1003</v>
      </c>
      <c r="F587" s="9" t="str">
        <f>INDEX(GeoByClient[GEOID],MATCH([CLID],GeoByClient[RIGHT],0))</f>
        <v>GEO1003</v>
      </c>
      <c r="G587" s="3" t="str">
        <f>XLOOKUP(VolumeByClient[[#This Row],[Xlookup Region ID]],GEONames[GEOID],GEONames[GEO Name])</f>
        <v>EMEA</v>
      </c>
      <c r="H587" s="7" t="str">
        <f>"Q"&amp;ROUNDUP(MONTH(VolumeByClient[[#This Row],[Date]])/3,0)&amp;" "&amp;YEAR(VolumeByClient[[#This Row],[Date]])</f>
        <v>Q1 2021</v>
      </c>
      <c r="I587" s="7" t="str">
        <f>VLOOKUP(VolumeByClient[[#This Row],[Date]],Quarter[],3)</f>
        <v>Q1 2021</v>
      </c>
    </row>
    <row r="588" spans="1:9">
      <c r="A588" s="4" t="s">
        <v>27</v>
      </c>
      <c r="B588" s="4">
        <v>44227</v>
      </c>
      <c r="C588" s="6">
        <v>20221</v>
      </c>
      <c r="D588" s="3">
        <f>LEN(VolumeByClient[[#This Row],[CLID]])</f>
        <v>7</v>
      </c>
      <c r="E588" s="3" t="str">
        <f>XLOOKUP(VolumeByClient[[#This Row],[CLID]],GeoByClient[MID],GeoByClient[GEOID])</f>
        <v>GEO1003</v>
      </c>
      <c r="F588" s="9" t="str">
        <f>INDEX(GeoByClient[GEOID],MATCH([CLID],GeoByClient[RIGHT],0))</f>
        <v>GEO1003</v>
      </c>
      <c r="G588" s="3" t="str">
        <f>XLOOKUP(VolumeByClient[[#This Row],[Xlookup Region ID]],GEONames[GEOID],GEONames[GEO Name])</f>
        <v>EMEA</v>
      </c>
      <c r="H588" s="7" t="str">
        <f>"Q"&amp;ROUNDUP(MONTH(VolumeByClient[[#This Row],[Date]])/3,0)&amp;" "&amp;YEAR(VolumeByClient[[#This Row],[Date]])</f>
        <v>Q1 2021</v>
      </c>
      <c r="I588" s="7" t="str">
        <f>VLOOKUP(VolumeByClient[[#This Row],[Date]],Quarter[],3)</f>
        <v>Q1 2021</v>
      </c>
    </row>
    <row r="589" spans="1:9">
      <c r="A589" s="4" t="s">
        <v>10</v>
      </c>
      <c r="B589" s="4">
        <v>43861</v>
      </c>
      <c r="C589" s="6">
        <v>277</v>
      </c>
      <c r="D589" s="3">
        <f>LEN(VolumeByClient[[#This Row],[CLID]])</f>
        <v>7</v>
      </c>
      <c r="E589" s="3" t="str">
        <f>XLOOKUP(VolumeByClient[[#This Row],[CLID]],GeoByClient[MID],GeoByClient[GEOID])</f>
        <v>GEO1002</v>
      </c>
      <c r="F589" s="9" t="str">
        <f>INDEX(GeoByClient[GEOID],MATCH([CLID],GeoByClient[RIGHT],0))</f>
        <v>GEO1002</v>
      </c>
      <c r="G589" s="3" t="str">
        <f>XLOOKUP(VolumeByClient[[#This Row],[Xlookup Region ID]],GEONames[GEOID],GEONames[GEO Name])</f>
        <v>APAC</v>
      </c>
      <c r="H589" s="7" t="str">
        <f>"Q"&amp;ROUNDUP(MONTH(VolumeByClient[[#This Row],[Date]])/3,0)&amp;" "&amp;YEAR(VolumeByClient[[#This Row],[Date]])</f>
        <v>Q1 2020</v>
      </c>
      <c r="I589" s="7" t="str">
        <f>VLOOKUP(VolumeByClient[[#This Row],[Date]],Quarter[],3)</f>
        <v>Q1 2020</v>
      </c>
    </row>
    <row r="590" spans="1:9">
      <c r="A590" s="4" t="s">
        <v>10</v>
      </c>
      <c r="B590" s="4">
        <v>43890</v>
      </c>
      <c r="C590" s="6">
        <v>244</v>
      </c>
      <c r="D590" s="3">
        <f>LEN(VolumeByClient[[#This Row],[CLID]])</f>
        <v>7</v>
      </c>
      <c r="E590" s="3" t="str">
        <f>XLOOKUP(VolumeByClient[[#This Row],[CLID]],GeoByClient[MID],GeoByClient[GEOID])</f>
        <v>GEO1002</v>
      </c>
      <c r="F590" s="9" t="str">
        <f>INDEX(GeoByClient[GEOID],MATCH([CLID],GeoByClient[RIGHT],0))</f>
        <v>GEO1002</v>
      </c>
      <c r="G590" s="3" t="str">
        <f>XLOOKUP(VolumeByClient[[#This Row],[Xlookup Region ID]],GEONames[GEOID],GEONames[GEO Name])</f>
        <v>APAC</v>
      </c>
      <c r="H590" s="7" t="str">
        <f>"Q"&amp;ROUNDUP(MONTH(VolumeByClient[[#This Row],[Date]])/3,0)&amp;" "&amp;YEAR(VolumeByClient[[#This Row],[Date]])</f>
        <v>Q1 2020</v>
      </c>
      <c r="I590" s="7" t="str">
        <f>VLOOKUP(VolumeByClient[[#This Row],[Date]],Quarter[],3)</f>
        <v>Q1 2020</v>
      </c>
    </row>
    <row r="591" spans="1:9">
      <c r="A591" s="4" t="s">
        <v>10</v>
      </c>
      <c r="B591" s="4">
        <v>43921</v>
      </c>
      <c r="C591" s="6">
        <v>337</v>
      </c>
      <c r="D591" s="3">
        <f>LEN(VolumeByClient[[#This Row],[CLID]])</f>
        <v>7</v>
      </c>
      <c r="E591" s="3" t="str">
        <f>XLOOKUP(VolumeByClient[[#This Row],[CLID]],GeoByClient[MID],GeoByClient[GEOID])</f>
        <v>GEO1002</v>
      </c>
      <c r="F591" s="9" t="str">
        <f>INDEX(GeoByClient[GEOID],MATCH([CLID],GeoByClient[RIGHT],0))</f>
        <v>GEO1002</v>
      </c>
      <c r="G591" s="3" t="str">
        <f>XLOOKUP(VolumeByClient[[#This Row],[Xlookup Region ID]],GEONames[GEOID],GEONames[GEO Name])</f>
        <v>APAC</v>
      </c>
      <c r="H591" s="7" t="str">
        <f>"Q"&amp;ROUNDUP(MONTH(VolumeByClient[[#This Row],[Date]])/3,0)&amp;" "&amp;YEAR(VolumeByClient[[#This Row],[Date]])</f>
        <v>Q1 2020</v>
      </c>
      <c r="I591" s="7" t="str">
        <f>VLOOKUP(VolumeByClient[[#This Row],[Date]],Quarter[],3)</f>
        <v>Q1 2020</v>
      </c>
    </row>
    <row r="592" spans="1:9">
      <c r="A592" s="4" t="s">
        <v>10</v>
      </c>
      <c r="B592" s="4">
        <v>43951</v>
      </c>
      <c r="C592" s="6">
        <v>332</v>
      </c>
      <c r="D592" s="3">
        <f>LEN(VolumeByClient[[#This Row],[CLID]])</f>
        <v>7</v>
      </c>
      <c r="E592" s="3" t="str">
        <f>XLOOKUP(VolumeByClient[[#This Row],[CLID]],GeoByClient[MID],GeoByClient[GEOID])</f>
        <v>GEO1002</v>
      </c>
      <c r="F592" s="9" t="str">
        <f>INDEX(GeoByClient[GEOID],MATCH([CLID],GeoByClient[RIGHT],0))</f>
        <v>GEO1002</v>
      </c>
      <c r="G592" s="3" t="str">
        <f>XLOOKUP(VolumeByClient[[#This Row],[Xlookup Region ID]],GEONames[GEOID],GEONames[GEO Name])</f>
        <v>APAC</v>
      </c>
      <c r="H592" s="7" t="str">
        <f>"Q"&amp;ROUNDUP(MONTH(VolumeByClient[[#This Row],[Date]])/3,0)&amp;" "&amp;YEAR(VolumeByClient[[#This Row],[Date]])</f>
        <v>Q2 2020</v>
      </c>
      <c r="I592" s="7" t="str">
        <f>VLOOKUP(VolumeByClient[[#This Row],[Date]],Quarter[],3)</f>
        <v>Q2 2020</v>
      </c>
    </row>
    <row r="593" spans="1:9">
      <c r="A593" s="4" t="s">
        <v>10</v>
      </c>
      <c r="B593" s="4">
        <v>43982</v>
      </c>
      <c r="C593" s="6">
        <v>362</v>
      </c>
      <c r="D593" s="3">
        <f>LEN(VolumeByClient[[#This Row],[CLID]])</f>
        <v>7</v>
      </c>
      <c r="E593" s="3" t="str">
        <f>XLOOKUP(VolumeByClient[[#This Row],[CLID]],GeoByClient[MID],GeoByClient[GEOID])</f>
        <v>GEO1002</v>
      </c>
      <c r="F593" s="9" t="str">
        <f>INDEX(GeoByClient[GEOID],MATCH([CLID],GeoByClient[RIGHT],0))</f>
        <v>GEO1002</v>
      </c>
      <c r="G593" s="3" t="str">
        <f>XLOOKUP(VolumeByClient[[#This Row],[Xlookup Region ID]],GEONames[GEOID],GEONames[GEO Name])</f>
        <v>APAC</v>
      </c>
      <c r="H593" s="7" t="str">
        <f>"Q"&amp;ROUNDUP(MONTH(VolumeByClient[[#This Row],[Date]])/3,0)&amp;" "&amp;YEAR(VolumeByClient[[#This Row],[Date]])</f>
        <v>Q2 2020</v>
      </c>
      <c r="I593" s="7" t="str">
        <f>VLOOKUP(VolumeByClient[[#This Row],[Date]],Quarter[],3)</f>
        <v>Q2 2020</v>
      </c>
    </row>
    <row r="594" spans="1:9">
      <c r="A594" s="4" t="s">
        <v>10</v>
      </c>
      <c r="B594" s="4">
        <v>44012</v>
      </c>
      <c r="C594" s="6">
        <v>213</v>
      </c>
      <c r="D594" s="3">
        <f>LEN(VolumeByClient[[#This Row],[CLID]])</f>
        <v>7</v>
      </c>
      <c r="E594" s="3" t="str">
        <f>XLOOKUP(VolumeByClient[[#This Row],[CLID]],GeoByClient[MID],GeoByClient[GEOID])</f>
        <v>GEO1002</v>
      </c>
      <c r="F594" s="9" t="str">
        <f>INDEX(GeoByClient[GEOID],MATCH([CLID],GeoByClient[RIGHT],0))</f>
        <v>GEO1002</v>
      </c>
      <c r="G594" s="3" t="str">
        <f>XLOOKUP(VolumeByClient[[#This Row],[Xlookup Region ID]],GEONames[GEOID],GEONames[GEO Name])</f>
        <v>APAC</v>
      </c>
      <c r="H594" s="7" t="str">
        <f>"Q"&amp;ROUNDUP(MONTH(VolumeByClient[[#This Row],[Date]])/3,0)&amp;" "&amp;YEAR(VolumeByClient[[#This Row],[Date]])</f>
        <v>Q2 2020</v>
      </c>
      <c r="I594" s="7" t="str">
        <f>VLOOKUP(VolumeByClient[[#This Row],[Date]],Quarter[],3)</f>
        <v>Q2 2020</v>
      </c>
    </row>
    <row r="595" spans="1:9">
      <c r="A595" s="4" t="s">
        <v>10</v>
      </c>
      <c r="B595" s="4">
        <v>44043</v>
      </c>
      <c r="C595" s="6">
        <v>248</v>
      </c>
      <c r="D595" s="3">
        <f>LEN(VolumeByClient[[#This Row],[CLID]])</f>
        <v>7</v>
      </c>
      <c r="E595" s="3" t="str">
        <f>XLOOKUP(VolumeByClient[[#This Row],[CLID]],GeoByClient[MID],GeoByClient[GEOID])</f>
        <v>GEO1002</v>
      </c>
      <c r="F595" s="9" t="str">
        <f>INDEX(GeoByClient[GEOID],MATCH([CLID],GeoByClient[RIGHT],0))</f>
        <v>GEO1002</v>
      </c>
      <c r="G595" s="3" t="str">
        <f>XLOOKUP(VolumeByClient[[#This Row],[Xlookup Region ID]],GEONames[GEOID],GEONames[GEO Name])</f>
        <v>APAC</v>
      </c>
      <c r="H595" s="7" t="str">
        <f>"Q"&amp;ROUNDUP(MONTH(VolumeByClient[[#This Row],[Date]])/3,0)&amp;" "&amp;YEAR(VolumeByClient[[#This Row],[Date]])</f>
        <v>Q3 2020</v>
      </c>
      <c r="I595" s="7" t="str">
        <f>VLOOKUP(VolumeByClient[[#This Row],[Date]],Quarter[],3)</f>
        <v>Q3 2020</v>
      </c>
    </row>
    <row r="596" spans="1:9">
      <c r="A596" s="4" t="s">
        <v>10</v>
      </c>
      <c r="B596" s="4">
        <v>44074</v>
      </c>
      <c r="C596" s="6">
        <v>156</v>
      </c>
      <c r="D596" s="3">
        <f>LEN(VolumeByClient[[#This Row],[CLID]])</f>
        <v>7</v>
      </c>
      <c r="E596" s="3" t="str">
        <f>XLOOKUP(VolumeByClient[[#This Row],[CLID]],GeoByClient[MID],GeoByClient[GEOID])</f>
        <v>GEO1002</v>
      </c>
      <c r="F596" s="9" t="str">
        <f>INDEX(GeoByClient[GEOID],MATCH([CLID],GeoByClient[RIGHT],0))</f>
        <v>GEO1002</v>
      </c>
      <c r="G596" s="3" t="str">
        <f>XLOOKUP(VolumeByClient[[#This Row],[Xlookup Region ID]],GEONames[GEOID],GEONames[GEO Name])</f>
        <v>APAC</v>
      </c>
      <c r="H596" s="7" t="str">
        <f>"Q"&amp;ROUNDUP(MONTH(VolumeByClient[[#This Row],[Date]])/3,0)&amp;" "&amp;YEAR(VolumeByClient[[#This Row],[Date]])</f>
        <v>Q3 2020</v>
      </c>
      <c r="I596" s="7" t="str">
        <f>VLOOKUP(VolumeByClient[[#This Row],[Date]],Quarter[],3)</f>
        <v>Q3 2020</v>
      </c>
    </row>
    <row r="597" spans="1:9">
      <c r="A597" s="4" t="s">
        <v>10</v>
      </c>
      <c r="B597" s="4">
        <v>44104</v>
      </c>
      <c r="C597" s="6">
        <v>218</v>
      </c>
      <c r="D597" s="3">
        <f>LEN(VolumeByClient[[#This Row],[CLID]])</f>
        <v>7</v>
      </c>
      <c r="E597" s="3" t="str">
        <f>XLOOKUP(VolumeByClient[[#This Row],[CLID]],GeoByClient[MID],GeoByClient[GEOID])</f>
        <v>GEO1002</v>
      </c>
      <c r="F597" s="9" t="str">
        <f>INDEX(GeoByClient[GEOID],MATCH([CLID],GeoByClient[RIGHT],0))</f>
        <v>GEO1002</v>
      </c>
      <c r="G597" s="3" t="str">
        <f>XLOOKUP(VolumeByClient[[#This Row],[Xlookup Region ID]],GEONames[GEOID],GEONames[GEO Name])</f>
        <v>APAC</v>
      </c>
      <c r="H597" s="7" t="str">
        <f>"Q"&amp;ROUNDUP(MONTH(VolumeByClient[[#This Row],[Date]])/3,0)&amp;" "&amp;YEAR(VolumeByClient[[#This Row],[Date]])</f>
        <v>Q3 2020</v>
      </c>
      <c r="I597" s="7" t="str">
        <f>VLOOKUP(VolumeByClient[[#This Row],[Date]],Quarter[],3)</f>
        <v>Q3 2020</v>
      </c>
    </row>
    <row r="598" spans="1:9">
      <c r="A598" s="4" t="s">
        <v>10</v>
      </c>
      <c r="B598" s="4">
        <v>44135</v>
      </c>
      <c r="C598" s="6">
        <v>182</v>
      </c>
      <c r="D598" s="3">
        <f>LEN(VolumeByClient[[#This Row],[CLID]])</f>
        <v>7</v>
      </c>
      <c r="E598" s="3" t="str">
        <f>XLOOKUP(VolumeByClient[[#This Row],[CLID]],GeoByClient[MID],GeoByClient[GEOID])</f>
        <v>GEO1002</v>
      </c>
      <c r="F598" s="9" t="str">
        <f>INDEX(GeoByClient[GEOID],MATCH([CLID],GeoByClient[RIGHT],0))</f>
        <v>GEO1002</v>
      </c>
      <c r="G598" s="3" t="str">
        <f>XLOOKUP(VolumeByClient[[#This Row],[Xlookup Region ID]],GEONames[GEOID],GEONames[GEO Name])</f>
        <v>APAC</v>
      </c>
      <c r="H598" s="7" t="str">
        <f>"Q"&amp;ROUNDUP(MONTH(VolumeByClient[[#This Row],[Date]])/3,0)&amp;" "&amp;YEAR(VolumeByClient[[#This Row],[Date]])</f>
        <v>Q4 2020</v>
      </c>
      <c r="I598" s="7" t="str">
        <f>VLOOKUP(VolumeByClient[[#This Row],[Date]],Quarter[],3)</f>
        <v>Q4 2020</v>
      </c>
    </row>
    <row r="599" spans="1:9">
      <c r="A599" s="4" t="s">
        <v>10</v>
      </c>
      <c r="B599" s="4">
        <v>44165</v>
      </c>
      <c r="C599" s="6">
        <v>276</v>
      </c>
      <c r="D599" s="3">
        <f>LEN(VolumeByClient[[#This Row],[CLID]])</f>
        <v>7</v>
      </c>
      <c r="E599" s="3" t="str">
        <f>XLOOKUP(VolumeByClient[[#This Row],[CLID]],GeoByClient[MID],GeoByClient[GEOID])</f>
        <v>GEO1002</v>
      </c>
      <c r="F599" s="9" t="str">
        <f>INDEX(GeoByClient[GEOID],MATCH([CLID],GeoByClient[RIGHT],0))</f>
        <v>GEO1002</v>
      </c>
      <c r="G599" s="3" t="str">
        <f>XLOOKUP(VolumeByClient[[#This Row],[Xlookup Region ID]],GEONames[GEOID],GEONames[GEO Name])</f>
        <v>APAC</v>
      </c>
      <c r="H599" s="7" t="str">
        <f>"Q"&amp;ROUNDUP(MONTH(VolumeByClient[[#This Row],[Date]])/3,0)&amp;" "&amp;YEAR(VolumeByClient[[#This Row],[Date]])</f>
        <v>Q4 2020</v>
      </c>
      <c r="I599" s="7" t="str">
        <f>VLOOKUP(VolumeByClient[[#This Row],[Date]],Quarter[],3)</f>
        <v>Q4 2020</v>
      </c>
    </row>
    <row r="600" spans="1:9">
      <c r="A600" s="4" t="s">
        <v>10</v>
      </c>
      <c r="B600" s="4">
        <v>44196</v>
      </c>
      <c r="C600" s="6">
        <v>218</v>
      </c>
      <c r="D600" s="3">
        <f>LEN(VolumeByClient[[#This Row],[CLID]])</f>
        <v>7</v>
      </c>
      <c r="E600" s="3" t="str">
        <f>XLOOKUP(VolumeByClient[[#This Row],[CLID]],GeoByClient[MID],GeoByClient[GEOID])</f>
        <v>GEO1002</v>
      </c>
      <c r="F600" s="9" t="str">
        <f>INDEX(GeoByClient[GEOID],MATCH([CLID],GeoByClient[RIGHT],0))</f>
        <v>GEO1002</v>
      </c>
      <c r="G600" s="3" t="str">
        <f>XLOOKUP(VolumeByClient[[#This Row],[Xlookup Region ID]],GEONames[GEOID],GEONames[GEO Name])</f>
        <v>APAC</v>
      </c>
      <c r="H600" s="7" t="str">
        <f>"Q"&amp;ROUNDUP(MONTH(VolumeByClient[[#This Row],[Date]])/3,0)&amp;" "&amp;YEAR(VolumeByClient[[#This Row],[Date]])</f>
        <v>Q4 2020</v>
      </c>
      <c r="I600" s="7" t="str">
        <f>VLOOKUP(VolumeByClient[[#This Row],[Date]],Quarter[],3)</f>
        <v>Q4 2020</v>
      </c>
    </row>
    <row r="601" spans="1:9">
      <c r="A601" s="4" t="s">
        <v>10</v>
      </c>
      <c r="B601" s="4">
        <v>44377</v>
      </c>
      <c r="C601" s="6">
        <v>220</v>
      </c>
      <c r="D601" s="3">
        <f>LEN(VolumeByClient[[#This Row],[CLID]])</f>
        <v>7</v>
      </c>
      <c r="E601" s="3" t="str">
        <f>XLOOKUP(VolumeByClient[[#This Row],[CLID]],GeoByClient[MID],GeoByClient[GEOID])</f>
        <v>GEO1002</v>
      </c>
      <c r="F601" s="9" t="str">
        <f>INDEX(GeoByClient[GEOID],MATCH([CLID],GeoByClient[RIGHT],0))</f>
        <v>GEO1002</v>
      </c>
      <c r="G601" s="3" t="str">
        <f>XLOOKUP(VolumeByClient[[#This Row],[Xlookup Region ID]],GEONames[GEOID],GEONames[GEO Name])</f>
        <v>APAC</v>
      </c>
      <c r="H601" s="7" t="str">
        <f>"Q"&amp;ROUNDUP(MONTH(VolumeByClient[[#This Row],[Date]])/3,0)&amp;" "&amp;YEAR(VolumeByClient[[#This Row],[Date]])</f>
        <v>Q2 2021</v>
      </c>
      <c r="I601" s="7" t="str">
        <f>VLOOKUP(VolumeByClient[[#This Row],[Date]],Quarter[],3)</f>
        <v>Q2 2021</v>
      </c>
    </row>
    <row r="602" spans="1:9">
      <c r="A602" s="4" t="s">
        <v>10</v>
      </c>
      <c r="B602" s="4">
        <v>44347</v>
      </c>
      <c r="C602" s="6">
        <v>370</v>
      </c>
      <c r="D602" s="3">
        <f>LEN(VolumeByClient[[#This Row],[CLID]])</f>
        <v>7</v>
      </c>
      <c r="E602" s="3" t="str">
        <f>XLOOKUP(VolumeByClient[[#This Row],[CLID]],GeoByClient[MID],GeoByClient[GEOID])</f>
        <v>GEO1002</v>
      </c>
      <c r="F602" s="9" t="str">
        <f>INDEX(GeoByClient[GEOID],MATCH([CLID],GeoByClient[RIGHT],0))</f>
        <v>GEO1002</v>
      </c>
      <c r="G602" s="3" t="str">
        <f>XLOOKUP(VolumeByClient[[#This Row],[Xlookup Region ID]],GEONames[GEOID],GEONames[GEO Name])</f>
        <v>APAC</v>
      </c>
      <c r="H602" s="7" t="str">
        <f>"Q"&amp;ROUNDUP(MONTH(VolumeByClient[[#This Row],[Date]])/3,0)&amp;" "&amp;YEAR(VolumeByClient[[#This Row],[Date]])</f>
        <v>Q2 2021</v>
      </c>
      <c r="I602" s="7" t="str">
        <f>VLOOKUP(VolumeByClient[[#This Row],[Date]],Quarter[],3)</f>
        <v>Q2 2021</v>
      </c>
    </row>
    <row r="603" spans="1:9">
      <c r="A603" s="4" t="s">
        <v>10</v>
      </c>
      <c r="B603" s="4">
        <v>44316</v>
      </c>
      <c r="C603" s="6">
        <v>331</v>
      </c>
      <c r="D603" s="3">
        <f>LEN(VolumeByClient[[#This Row],[CLID]])</f>
        <v>7</v>
      </c>
      <c r="E603" s="3" t="str">
        <f>XLOOKUP(VolumeByClient[[#This Row],[CLID]],GeoByClient[MID],GeoByClient[GEOID])</f>
        <v>GEO1002</v>
      </c>
      <c r="F603" s="9" t="str">
        <f>INDEX(GeoByClient[GEOID],MATCH([CLID],GeoByClient[RIGHT],0))</f>
        <v>GEO1002</v>
      </c>
      <c r="G603" s="3" t="str">
        <f>XLOOKUP(VolumeByClient[[#This Row],[Xlookup Region ID]],GEONames[GEOID],GEONames[GEO Name])</f>
        <v>APAC</v>
      </c>
      <c r="H603" s="7" t="str">
        <f>"Q"&amp;ROUNDUP(MONTH(VolumeByClient[[#This Row],[Date]])/3,0)&amp;" "&amp;YEAR(VolumeByClient[[#This Row],[Date]])</f>
        <v>Q2 2021</v>
      </c>
      <c r="I603" s="7" t="str">
        <f>VLOOKUP(VolumeByClient[[#This Row],[Date]],Quarter[],3)</f>
        <v>Q2 2021</v>
      </c>
    </row>
    <row r="604" spans="1:9">
      <c r="A604" s="4" t="s">
        <v>10</v>
      </c>
      <c r="B604" s="4">
        <v>44286</v>
      </c>
      <c r="C604" s="6">
        <v>332</v>
      </c>
      <c r="D604" s="3">
        <f>LEN(VolumeByClient[[#This Row],[CLID]])</f>
        <v>7</v>
      </c>
      <c r="E604" s="3" t="str">
        <f>XLOOKUP(VolumeByClient[[#This Row],[CLID]],GeoByClient[MID],GeoByClient[GEOID])</f>
        <v>GEO1002</v>
      </c>
      <c r="F604" s="9" t="str">
        <f>INDEX(GeoByClient[GEOID],MATCH([CLID],GeoByClient[RIGHT],0))</f>
        <v>GEO1002</v>
      </c>
      <c r="G604" s="3" t="str">
        <f>XLOOKUP(VolumeByClient[[#This Row],[Xlookup Region ID]],GEONames[GEOID],GEONames[GEO Name])</f>
        <v>APAC</v>
      </c>
      <c r="H604" s="7" t="str">
        <f>"Q"&amp;ROUNDUP(MONTH(VolumeByClient[[#This Row],[Date]])/3,0)&amp;" "&amp;YEAR(VolumeByClient[[#This Row],[Date]])</f>
        <v>Q1 2021</v>
      </c>
      <c r="I604" s="7" t="str">
        <f>VLOOKUP(VolumeByClient[[#This Row],[Date]],Quarter[],3)</f>
        <v>Q1 2021</v>
      </c>
    </row>
    <row r="605" spans="1:9">
      <c r="A605" s="4" t="s">
        <v>10</v>
      </c>
      <c r="B605" s="4">
        <v>44255</v>
      </c>
      <c r="C605" s="6">
        <v>250</v>
      </c>
      <c r="D605" s="3">
        <f>LEN(VolumeByClient[[#This Row],[CLID]])</f>
        <v>7</v>
      </c>
      <c r="E605" s="3" t="str">
        <f>XLOOKUP(VolumeByClient[[#This Row],[CLID]],GeoByClient[MID],GeoByClient[GEOID])</f>
        <v>GEO1002</v>
      </c>
      <c r="F605" s="9" t="str">
        <f>INDEX(GeoByClient[GEOID],MATCH([CLID],GeoByClient[RIGHT],0))</f>
        <v>GEO1002</v>
      </c>
      <c r="G605" s="3" t="str">
        <f>XLOOKUP(VolumeByClient[[#This Row],[Xlookup Region ID]],GEONames[GEOID],GEONames[GEO Name])</f>
        <v>APAC</v>
      </c>
      <c r="H605" s="7" t="str">
        <f>"Q"&amp;ROUNDUP(MONTH(VolumeByClient[[#This Row],[Date]])/3,0)&amp;" "&amp;YEAR(VolumeByClient[[#This Row],[Date]])</f>
        <v>Q1 2021</v>
      </c>
      <c r="I605" s="7" t="str">
        <f>VLOOKUP(VolumeByClient[[#This Row],[Date]],Quarter[],3)</f>
        <v>Q1 2021</v>
      </c>
    </row>
    <row r="606" spans="1:9">
      <c r="A606" s="4" t="s">
        <v>10</v>
      </c>
      <c r="B606" s="4">
        <v>44227</v>
      </c>
      <c r="C606" s="6">
        <v>289</v>
      </c>
      <c r="D606" s="3">
        <f>LEN(VolumeByClient[[#This Row],[CLID]])</f>
        <v>7</v>
      </c>
      <c r="E606" s="3" t="str">
        <f>XLOOKUP(VolumeByClient[[#This Row],[CLID]],GeoByClient[MID],GeoByClient[GEOID])</f>
        <v>GEO1002</v>
      </c>
      <c r="F606" s="9" t="str">
        <f>INDEX(GeoByClient[GEOID],MATCH([CLID],GeoByClient[RIGHT],0))</f>
        <v>GEO1002</v>
      </c>
      <c r="G606" s="3" t="str">
        <f>XLOOKUP(VolumeByClient[[#This Row],[Xlookup Region ID]],GEONames[GEOID],GEONames[GEO Name])</f>
        <v>APAC</v>
      </c>
      <c r="H606" s="7" t="str">
        <f>"Q"&amp;ROUNDUP(MONTH(VolumeByClient[[#This Row],[Date]])/3,0)&amp;" "&amp;YEAR(VolumeByClient[[#This Row],[Date]])</f>
        <v>Q1 2021</v>
      </c>
      <c r="I606" s="7" t="str">
        <f>VLOOKUP(VolumeByClient[[#This Row],[Date]],Quarter[],3)</f>
        <v>Q1 2021</v>
      </c>
    </row>
    <row r="607" spans="1:9">
      <c r="A607" s="4" t="s">
        <v>46</v>
      </c>
      <c r="B607" s="4">
        <v>43861</v>
      </c>
      <c r="C607" s="6">
        <v>1586</v>
      </c>
      <c r="D607" s="3">
        <f>LEN(VolumeByClient[[#This Row],[CLID]])</f>
        <v>7</v>
      </c>
      <c r="E607" s="3" t="str">
        <f>XLOOKUP(VolumeByClient[[#This Row],[CLID]],GeoByClient[MID],GeoByClient[GEOID])</f>
        <v>GEO1001</v>
      </c>
      <c r="F607" s="9" t="str">
        <f>INDEX(GeoByClient[GEOID],MATCH([CLID],GeoByClient[RIGHT],0))</f>
        <v>GEO1001</v>
      </c>
      <c r="G607" s="3" t="str">
        <f>XLOOKUP(VolumeByClient[[#This Row],[Xlookup Region ID]],GEONames[GEOID],GEONames[GEO Name])</f>
        <v>NAM</v>
      </c>
      <c r="H607" s="7" t="str">
        <f>"Q"&amp;ROUNDUP(MONTH(VolumeByClient[[#This Row],[Date]])/3,0)&amp;" "&amp;YEAR(VolumeByClient[[#This Row],[Date]])</f>
        <v>Q1 2020</v>
      </c>
      <c r="I607" s="7" t="str">
        <f>VLOOKUP(VolumeByClient[[#This Row],[Date]],Quarter[],3)</f>
        <v>Q1 2020</v>
      </c>
    </row>
    <row r="608" spans="1:9">
      <c r="A608" s="4" t="s">
        <v>46</v>
      </c>
      <c r="B608" s="4">
        <v>43890</v>
      </c>
      <c r="C608" s="6">
        <v>1412</v>
      </c>
      <c r="D608" s="3">
        <f>LEN(VolumeByClient[[#This Row],[CLID]])</f>
        <v>7</v>
      </c>
      <c r="E608" s="3" t="str">
        <f>XLOOKUP(VolumeByClient[[#This Row],[CLID]],GeoByClient[MID],GeoByClient[GEOID])</f>
        <v>GEO1001</v>
      </c>
      <c r="F608" s="9" t="str">
        <f>INDEX(GeoByClient[GEOID],MATCH([CLID],GeoByClient[RIGHT],0))</f>
        <v>GEO1001</v>
      </c>
      <c r="G608" s="3" t="str">
        <f>XLOOKUP(VolumeByClient[[#This Row],[Xlookup Region ID]],GEONames[GEOID],GEONames[GEO Name])</f>
        <v>NAM</v>
      </c>
      <c r="H608" s="7" t="str">
        <f>"Q"&amp;ROUNDUP(MONTH(VolumeByClient[[#This Row],[Date]])/3,0)&amp;" "&amp;YEAR(VolumeByClient[[#This Row],[Date]])</f>
        <v>Q1 2020</v>
      </c>
      <c r="I608" s="7" t="str">
        <f>VLOOKUP(VolumeByClient[[#This Row],[Date]],Quarter[],3)</f>
        <v>Q1 2020</v>
      </c>
    </row>
    <row r="609" spans="1:9">
      <c r="A609" s="4" t="s">
        <v>46</v>
      </c>
      <c r="B609" s="4">
        <v>43921</v>
      </c>
      <c r="C609" s="6">
        <v>1936</v>
      </c>
      <c r="D609" s="3">
        <f>LEN(VolumeByClient[[#This Row],[CLID]])</f>
        <v>7</v>
      </c>
      <c r="E609" s="3" t="str">
        <f>XLOOKUP(VolumeByClient[[#This Row],[CLID]],GeoByClient[MID],GeoByClient[GEOID])</f>
        <v>GEO1001</v>
      </c>
      <c r="F609" s="9" t="str">
        <f>INDEX(GeoByClient[GEOID],MATCH([CLID],GeoByClient[RIGHT],0))</f>
        <v>GEO1001</v>
      </c>
      <c r="G609" s="3" t="str">
        <f>XLOOKUP(VolumeByClient[[#This Row],[Xlookup Region ID]],GEONames[GEOID],GEONames[GEO Name])</f>
        <v>NAM</v>
      </c>
      <c r="H609" s="7" t="str">
        <f>"Q"&amp;ROUNDUP(MONTH(VolumeByClient[[#This Row],[Date]])/3,0)&amp;" "&amp;YEAR(VolumeByClient[[#This Row],[Date]])</f>
        <v>Q1 2020</v>
      </c>
      <c r="I609" s="7" t="str">
        <f>VLOOKUP(VolumeByClient[[#This Row],[Date]],Quarter[],3)</f>
        <v>Q1 2020</v>
      </c>
    </row>
    <row r="610" spans="1:9">
      <c r="A610" s="4" t="s">
        <v>46</v>
      </c>
      <c r="B610" s="4">
        <v>43951</v>
      </c>
      <c r="C610" s="6">
        <v>1939</v>
      </c>
      <c r="D610" s="3">
        <f>LEN(VolumeByClient[[#This Row],[CLID]])</f>
        <v>7</v>
      </c>
      <c r="E610" s="3" t="str">
        <f>XLOOKUP(VolumeByClient[[#This Row],[CLID]],GeoByClient[MID],GeoByClient[GEOID])</f>
        <v>GEO1001</v>
      </c>
      <c r="F610" s="9" t="str">
        <f>INDEX(GeoByClient[GEOID],MATCH([CLID],GeoByClient[RIGHT],0))</f>
        <v>GEO1001</v>
      </c>
      <c r="G610" s="3" t="str">
        <f>XLOOKUP(VolumeByClient[[#This Row],[Xlookup Region ID]],GEONames[GEOID],GEONames[GEO Name])</f>
        <v>NAM</v>
      </c>
      <c r="H610" s="7" t="str">
        <f>"Q"&amp;ROUNDUP(MONTH(VolumeByClient[[#This Row],[Date]])/3,0)&amp;" "&amp;YEAR(VolumeByClient[[#This Row],[Date]])</f>
        <v>Q2 2020</v>
      </c>
      <c r="I610" s="7" t="str">
        <f>VLOOKUP(VolumeByClient[[#This Row],[Date]],Quarter[],3)</f>
        <v>Q2 2020</v>
      </c>
    </row>
    <row r="611" spans="1:9">
      <c r="A611" s="4" t="s">
        <v>46</v>
      </c>
      <c r="B611" s="4">
        <v>43982</v>
      </c>
      <c r="C611" s="6">
        <v>2112</v>
      </c>
      <c r="D611" s="3">
        <f>LEN(VolumeByClient[[#This Row],[CLID]])</f>
        <v>7</v>
      </c>
      <c r="E611" s="3" t="str">
        <f>XLOOKUP(VolumeByClient[[#This Row],[CLID]],GeoByClient[MID],GeoByClient[GEOID])</f>
        <v>GEO1001</v>
      </c>
      <c r="F611" s="9" t="str">
        <f>INDEX(GeoByClient[GEOID],MATCH([CLID],GeoByClient[RIGHT],0))</f>
        <v>GEO1001</v>
      </c>
      <c r="G611" s="3" t="str">
        <f>XLOOKUP(VolumeByClient[[#This Row],[Xlookup Region ID]],GEONames[GEOID],GEONames[GEO Name])</f>
        <v>NAM</v>
      </c>
      <c r="H611" s="7" t="str">
        <f>"Q"&amp;ROUNDUP(MONTH(VolumeByClient[[#This Row],[Date]])/3,0)&amp;" "&amp;YEAR(VolumeByClient[[#This Row],[Date]])</f>
        <v>Q2 2020</v>
      </c>
      <c r="I611" s="7" t="str">
        <f>VLOOKUP(VolumeByClient[[#This Row],[Date]],Quarter[],3)</f>
        <v>Q2 2020</v>
      </c>
    </row>
    <row r="612" spans="1:9">
      <c r="A612" s="4" t="s">
        <v>46</v>
      </c>
      <c r="B612" s="4">
        <v>44012</v>
      </c>
      <c r="C612" s="6">
        <v>1230</v>
      </c>
      <c r="D612" s="3">
        <f>LEN(VolumeByClient[[#This Row],[CLID]])</f>
        <v>7</v>
      </c>
      <c r="E612" s="3" t="str">
        <f>XLOOKUP(VolumeByClient[[#This Row],[CLID]],GeoByClient[MID],GeoByClient[GEOID])</f>
        <v>GEO1001</v>
      </c>
      <c r="F612" s="9" t="str">
        <f>INDEX(GeoByClient[GEOID],MATCH([CLID],GeoByClient[RIGHT],0))</f>
        <v>GEO1001</v>
      </c>
      <c r="G612" s="3" t="str">
        <f>XLOOKUP(VolumeByClient[[#This Row],[Xlookup Region ID]],GEONames[GEOID],GEONames[GEO Name])</f>
        <v>NAM</v>
      </c>
      <c r="H612" s="7" t="str">
        <f>"Q"&amp;ROUNDUP(MONTH(VolumeByClient[[#This Row],[Date]])/3,0)&amp;" "&amp;YEAR(VolumeByClient[[#This Row],[Date]])</f>
        <v>Q2 2020</v>
      </c>
      <c r="I612" s="7" t="str">
        <f>VLOOKUP(VolumeByClient[[#This Row],[Date]],Quarter[],3)</f>
        <v>Q2 2020</v>
      </c>
    </row>
    <row r="613" spans="1:9">
      <c r="A613" s="4" t="s">
        <v>46</v>
      </c>
      <c r="B613" s="4">
        <v>44043</v>
      </c>
      <c r="C613" s="6">
        <v>1407</v>
      </c>
      <c r="D613" s="3">
        <f>LEN(VolumeByClient[[#This Row],[CLID]])</f>
        <v>7</v>
      </c>
      <c r="E613" s="3" t="str">
        <f>XLOOKUP(VolumeByClient[[#This Row],[CLID]],GeoByClient[MID],GeoByClient[GEOID])</f>
        <v>GEO1001</v>
      </c>
      <c r="F613" s="9" t="str">
        <f>INDEX(GeoByClient[GEOID],MATCH([CLID],GeoByClient[RIGHT],0))</f>
        <v>GEO1001</v>
      </c>
      <c r="G613" s="3" t="str">
        <f>XLOOKUP(VolumeByClient[[#This Row],[Xlookup Region ID]],GEONames[GEOID],GEONames[GEO Name])</f>
        <v>NAM</v>
      </c>
      <c r="H613" s="7" t="str">
        <f>"Q"&amp;ROUNDUP(MONTH(VolumeByClient[[#This Row],[Date]])/3,0)&amp;" "&amp;YEAR(VolumeByClient[[#This Row],[Date]])</f>
        <v>Q3 2020</v>
      </c>
      <c r="I613" s="7" t="str">
        <f>VLOOKUP(VolumeByClient[[#This Row],[Date]],Quarter[],3)</f>
        <v>Q3 2020</v>
      </c>
    </row>
    <row r="614" spans="1:9">
      <c r="A614" s="4" t="s">
        <v>46</v>
      </c>
      <c r="B614" s="4">
        <v>44074</v>
      </c>
      <c r="C614" s="6">
        <v>880</v>
      </c>
      <c r="D614" s="3">
        <f>LEN(VolumeByClient[[#This Row],[CLID]])</f>
        <v>7</v>
      </c>
      <c r="E614" s="3" t="str">
        <f>XLOOKUP(VolumeByClient[[#This Row],[CLID]],GeoByClient[MID],GeoByClient[GEOID])</f>
        <v>GEO1001</v>
      </c>
      <c r="F614" s="9" t="str">
        <f>INDEX(GeoByClient[GEOID],MATCH([CLID],GeoByClient[RIGHT],0))</f>
        <v>GEO1001</v>
      </c>
      <c r="G614" s="3" t="str">
        <f>XLOOKUP(VolumeByClient[[#This Row],[Xlookup Region ID]],GEONames[GEOID],GEONames[GEO Name])</f>
        <v>NAM</v>
      </c>
      <c r="H614" s="7" t="str">
        <f>"Q"&amp;ROUNDUP(MONTH(VolumeByClient[[#This Row],[Date]])/3,0)&amp;" "&amp;YEAR(VolumeByClient[[#This Row],[Date]])</f>
        <v>Q3 2020</v>
      </c>
      <c r="I614" s="7" t="str">
        <f>VLOOKUP(VolumeByClient[[#This Row],[Date]],Quarter[],3)</f>
        <v>Q3 2020</v>
      </c>
    </row>
    <row r="615" spans="1:9">
      <c r="A615" s="4" t="s">
        <v>46</v>
      </c>
      <c r="B615" s="4">
        <v>44104</v>
      </c>
      <c r="C615" s="6">
        <v>1233</v>
      </c>
      <c r="D615" s="3">
        <f>LEN(VolumeByClient[[#This Row],[CLID]])</f>
        <v>7</v>
      </c>
      <c r="E615" s="3" t="str">
        <f>XLOOKUP(VolumeByClient[[#This Row],[CLID]],GeoByClient[MID],GeoByClient[GEOID])</f>
        <v>GEO1001</v>
      </c>
      <c r="F615" s="9" t="str">
        <f>INDEX(GeoByClient[GEOID],MATCH([CLID],GeoByClient[RIGHT],0))</f>
        <v>GEO1001</v>
      </c>
      <c r="G615" s="3" t="str">
        <f>XLOOKUP(VolumeByClient[[#This Row],[Xlookup Region ID]],GEONames[GEOID],GEONames[GEO Name])</f>
        <v>NAM</v>
      </c>
      <c r="H615" s="7" t="str">
        <f>"Q"&amp;ROUNDUP(MONTH(VolumeByClient[[#This Row],[Date]])/3,0)&amp;" "&amp;YEAR(VolumeByClient[[#This Row],[Date]])</f>
        <v>Q3 2020</v>
      </c>
      <c r="I615" s="7" t="str">
        <f>VLOOKUP(VolumeByClient[[#This Row],[Date]],Quarter[],3)</f>
        <v>Q3 2020</v>
      </c>
    </row>
    <row r="616" spans="1:9">
      <c r="A616" s="4" t="s">
        <v>46</v>
      </c>
      <c r="B616" s="4">
        <v>44135</v>
      </c>
      <c r="C616" s="6">
        <v>1059</v>
      </c>
      <c r="D616" s="3">
        <f>LEN(VolumeByClient[[#This Row],[CLID]])</f>
        <v>7</v>
      </c>
      <c r="E616" s="3" t="str">
        <f>XLOOKUP(VolumeByClient[[#This Row],[CLID]],GeoByClient[MID],GeoByClient[GEOID])</f>
        <v>GEO1001</v>
      </c>
      <c r="F616" s="9" t="str">
        <f>INDEX(GeoByClient[GEOID],MATCH([CLID],GeoByClient[RIGHT],0))</f>
        <v>GEO1001</v>
      </c>
      <c r="G616" s="3" t="str">
        <f>XLOOKUP(VolumeByClient[[#This Row],[Xlookup Region ID]],GEONames[GEOID],GEONames[GEO Name])</f>
        <v>NAM</v>
      </c>
      <c r="H616" s="7" t="str">
        <f>"Q"&amp;ROUNDUP(MONTH(VolumeByClient[[#This Row],[Date]])/3,0)&amp;" "&amp;YEAR(VolumeByClient[[#This Row],[Date]])</f>
        <v>Q4 2020</v>
      </c>
      <c r="I616" s="7" t="str">
        <f>VLOOKUP(VolumeByClient[[#This Row],[Date]],Quarter[],3)</f>
        <v>Q4 2020</v>
      </c>
    </row>
    <row r="617" spans="1:9">
      <c r="A617" s="4" t="s">
        <v>46</v>
      </c>
      <c r="B617" s="4">
        <v>44165</v>
      </c>
      <c r="C617" s="6">
        <v>1586</v>
      </c>
      <c r="D617" s="3">
        <f>LEN(VolumeByClient[[#This Row],[CLID]])</f>
        <v>7</v>
      </c>
      <c r="E617" s="3" t="str">
        <f>XLOOKUP(VolumeByClient[[#This Row],[CLID]],GeoByClient[MID],GeoByClient[GEOID])</f>
        <v>GEO1001</v>
      </c>
      <c r="F617" s="9" t="str">
        <f>INDEX(GeoByClient[GEOID],MATCH([CLID],GeoByClient[RIGHT],0))</f>
        <v>GEO1001</v>
      </c>
      <c r="G617" s="3" t="str">
        <f>XLOOKUP(VolumeByClient[[#This Row],[Xlookup Region ID]],GEONames[GEOID],GEONames[GEO Name])</f>
        <v>NAM</v>
      </c>
      <c r="H617" s="7" t="str">
        <f>"Q"&amp;ROUNDUP(MONTH(VolumeByClient[[#This Row],[Date]])/3,0)&amp;" "&amp;YEAR(VolumeByClient[[#This Row],[Date]])</f>
        <v>Q4 2020</v>
      </c>
      <c r="I617" s="7" t="str">
        <f>VLOOKUP(VolumeByClient[[#This Row],[Date]],Quarter[],3)</f>
        <v>Q4 2020</v>
      </c>
    </row>
    <row r="618" spans="1:9">
      <c r="A618" s="4" t="s">
        <v>46</v>
      </c>
      <c r="B618" s="4">
        <v>44196</v>
      </c>
      <c r="C618" s="6">
        <v>1230</v>
      </c>
      <c r="D618" s="3">
        <f>LEN(VolumeByClient[[#This Row],[CLID]])</f>
        <v>7</v>
      </c>
      <c r="E618" s="3" t="str">
        <f>XLOOKUP(VolumeByClient[[#This Row],[CLID]],GeoByClient[MID],GeoByClient[GEOID])</f>
        <v>GEO1001</v>
      </c>
      <c r="F618" s="9" t="str">
        <f>INDEX(GeoByClient[GEOID],MATCH([CLID],GeoByClient[RIGHT],0))</f>
        <v>GEO1001</v>
      </c>
      <c r="G618" s="3" t="str">
        <f>XLOOKUP(VolumeByClient[[#This Row],[Xlookup Region ID]],GEONames[GEOID],GEONames[GEO Name])</f>
        <v>NAM</v>
      </c>
      <c r="H618" s="7" t="str">
        <f>"Q"&amp;ROUNDUP(MONTH(VolumeByClient[[#This Row],[Date]])/3,0)&amp;" "&amp;YEAR(VolumeByClient[[#This Row],[Date]])</f>
        <v>Q4 2020</v>
      </c>
      <c r="I618" s="7" t="str">
        <f>VLOOKUP(VolumeByClient[[#This Row],[Date]],Quarter[],3)</f>
        <v>Q4 2020</v>
      </c>
    </row>
    <row r="619" spans="1:9">
      <c r="A619" s="4" t="s">
        <v>46</v>
      </c>
      <c r="B619" s="4">
        <v>44377</v>
      </c>
      <c r="C619" s="6">
        <v>1291</v>
      </c>
      <c r="D619" s="3">
        <f>LEN(VolumeByClient[[#This Row],[CLID]])</f>
        <v>7</v>
      </c>
      <c r="E619" s="3" t="str">
        <f>XLOOKUP(VolumeByClient[[#This Row],[CLID]],GeoByClient[MID],GeoByClient[GEOID])</f>
        <v>GEO1001</v>
      </c>
      <c r="F619" s="9" t="str">
        <f>INDEX(GeoByClient[GEOID],MATCH([CLID],GeoByClient[RIGHT],0))</f>
        <v>GEO1001</v>
      </c>
      <c r="G619" s="3" t="str">
        <f>XLOOKUP(VolumeByClient[[#This Row],[Xlookup Region ID]],GEONames[GEOID],GEONames[GEO Name])</f>
        <v>NAM</v>
      </c>
      <c r="H619" s="7" t="str">
        <f>"Q"&amp;ROUNDUP(MONTH(VolumeByClient[[#This Row],[Date]])/3,0)&amp;" "&amp;YEAR(VolumeByClient[[#This Row],[Date]])</f>
        <v>Q2 2021</v>
      </c>
      <c r="I619" s="7" t="str">
        <f>VLOOKUP(VolumeByClient[[#This Row],[Date]],Quarter[],3)</f>
        <v>Q2 2021</v>
      </c>
    </row>
    <row r="620" spans="1:9">
      <c r="A620" s="4" t="s">
        <v>46</v>
      </c>
      <c r="B620" s="4">
        <v>44347</v>
      </c>
      <c r="C620" s="6">
        <v>2150</v>
      </c>
      <c r="D620" s="3">
        <f>LEN(VolumeByClient[[#This Row],[CLID]])</f>
        <v>7</v>
      </c>
      <c r="E620" s="3" t="str">
        <f>XLOOKUP(VolumeByClient[[#This Row],[CLID]],GeoByClient[MID],GeoByClient[GEOID])</f>
        <v>GEO1001</v>
      </c>
      <c r="F620" s="9" t="str">
        <f>INDEX(GeoByClient[GEOID],MATCH([CLID],GeoByClient[RIGHT],0))</f>
        <v>GEO1001</v>
      </c>
      <c r="G620" s="3" t="str">
        <f>XLOOKUP(VolumeByClient[[#This Row],[Xlookup Region ID]],GEONames[GEOID],GEONames[GEO Name])</f>
        <v>NAM</v>
      </c>
      <c r="H620" s="7" t="str">
        <f>"Q"&amp;ROUNDUP(MONTH(VolumeByClient[[#This Row],[Date]])/3,0)&amp;" "&amp;YEAR(VolumeByClient[[#This Row],[Date]])</f>
        <v>Q2 2021</v>
      </c>
      <c r="I620" s="7" t="str">
        <f>VLOOKUP(VolumeByClient[[#This Row],[Date]],Quarter[],3)</f>
        <v>Q2 2021</v>
      </c>
    </row>
    <row r="621" spans="1:9">
      <c r="A621" s="4" t="s">
        <v>46</v>
      </c>
      <c r="B621" s="4">
        <v>44316</v>
      </c>
      <c r="C621" s="6">
        <v>1991</v>
      </c>
      <c r="D621" s="3">
        <f>LEN(VolumeByClient[[#This Row],[CLID]])</f>
        <v>7</v>
      </c>
      <c r="E621" s="3" t="str">
        <f>XLOOKUP(VolumeByClient[[#This Row],[CLID]],GeoByClient[MID],GeoByClient[GEOID])</f>
        <v>GEO1001</v>
      </c>
      <c r="F621" s="9" t="str">
        <f>INDEX(GeoByClient[GEOID],MATCH([CLID],GeoByClient[RIGHT],0))</f>
        <v>GEO1001</v>
      </c>
      <c r="G621" s="3" t="str">
        <f>XLOOKUP(VolumeByClient[[#This Row],[Xlookup Region ID]],GEONames[GEOID],GEONames[GEO Name])</f>
        <v>NAM</v>
      </c>
      <c r="H621" s="7" t="str">
        <f>"Q"&amp;ROUNDUP(MONTH(VolumeByClient[[#This Row],[Date]])/3,0)&amp;" "&amp;YEAR(VolumeByClient[[#This Row],[Date]])</f>
        <v>Q2 2021</v>
      </c>
      <c r="I621" s="7" t="str">
        <f>VLOOKUP(VolumeByClient[[#This Row],[Date]],Quarter[],3)</f>
        <v>Q2 2021</v>
      </c>
    </row>
    <row r="622" spans="1:9">
      <c r="A622" s="4" t="s">
        <v>46</v>
      </c>
      <c r="B622" s="4">
        <v>44286</v>
      </c>
      <c r="C622" s="6">
        <v>2032</v>
      </c>
      <c r="D622" s="3">
        <f>LEN(VolumeByClient[[#This Row],[CLID]])</f>
        <v>7</v>
      </c>
      <c r="E622" s="3" t="str">
        <f>XLOOKUP(VolumeByClient[[#This Row],[CLID]],GeoByClient[MID],GeoByClient[GEOID])</f>
        <v>GEO1001</v>
      </c>
      <c r="F622" s="9" t="str">
        <f>INDEX(GeoByClient[GEOID],MATCH([CLID],GeoByClient[RIGHT],0))</f>
        <v>GEO1001</v>
      </c>
      <c r="G622" s="3" t="str">
        <f>XLOOKUP(VolumeByClient[[#This Row],[Xlookup Region ID]],GEONames[GEOID],GEONames[GEO Name])</f>
        <v>NAM</v>
      </c>
      <c r="H622" s="7" t="str">
        <f>"Q"&amp;ROUNDUP(MONTH(VolumeByClient[[#This Row],[Date]])/3,0)&amp;" "&amp;YEAR(VolumeByClient[[#This Row],[Date]])</f>
        <v>Q1 2021</v>
      </c>
      <c r="I622" s="7" t="str">
        <f>VLOOKUP(VolumeByClient[[#This Row],[Date]],Quarter[],3)</f>
        <v>Q1 2021</v>
      </c>
    </row>
    <row r="623" spans="1:9">
      <c r="A623" s="4" t="s">
        <v>46</v>
      </c>
      <c r="B623" s="4">
        <v>44255</v>
      </c>
      <c r="C623" s="6">
        <v>1438</v>
      </c>
      <c r="D623" s="3">
        <f>LEN(VolumeByClient[[#This Row],[CLID]])</f>
        <v>7</v>
      </c>
      <c r="E623" s="3" t="str">
        <f>XLOOKUP(VolumeByClient[[#This Row],[CLID]],GeoByClient[MID],GeoByClient[GEOID])</f>
        <v>GEO1001</v>
      </c>
      <c r="F623" s="9" t="str">
        <f>INDEX(GeoByClient[GEOID],MATCH([CLID],GeoByClient[RIGHT],0))</f>
        <v>GEO1001</v>
      </c>
      <c r="G623" s="3" t="str">
        <f>XLOOKUP(VolumeByClient[[#This Row],[Xlookup Region ID]],GEONames[GEOID],GEONames[GEO Name])</f>
        <v>NAM</v>
      </c>
      <c r="H623" s="7" t="str">
        <f>"Q"&amp;ROUNDUP(MONTH(VolumeByClient[[#This Row],[Date]])/3,0)&amp;" "&amp;YEAR(VolumeByClient[[#This Row],[Date]])</f>
        <v>Q1 2021</v>
      </c>
      <c r="I623" s="7" t="str">
        <f>VLOOKUP(VolumeByClient[[#This Row],[Date]],Quarter[],3)</f>
        <v>Q1 2021</v>
      </c>
    </row>
    <row r="624" spans="1:9">
      <c r="A624" s="4" t="s">
        <v>46</v>
      </c>
      <c r="B624" s="4">
        <v>44227</v>
      </c>
      <c r="C624" s="6">
        <v>1569</v>
      </c>
      <c r="D624" s="3">
        <f>LEN(VolumeByClient[[#This Row],[CLID]])</f>
        <v>7</v>
      </c>
      <c r="E624" s="3" t="str">
        <f>XLOOKUP(VolumeByClient[[#This Row],[CLID]],GeoByClient[MID],GeoByClient[GEOID])</f>
        <v>GEO1001</v>
      </c>
      <c r="F624" s="9" t="str">
        <f>INDEX(GeoByClient[GEOID],MATCH([CLID],GeoByClient[RIGHT],0))</f>
        <v>GEO1001</v>
      </c>
      <c r="G624" s="3" t="str">
        <f>XLOOKUP(VolumeByClient[[#This Row],[Xlookup Region ID]],GEONames[GEOID],GEONames[GEO Name])</f>
        <v>NAM</v>
      </c>
      <c r="H624" s="7" t="str">
        <f>"Q"&amp;ROUNDUP(MONTH(VolumeByClient[[#This Row],[Date]])/3,0)&amp;" "&amp;YEAR(VolumeByClient[[#This Row],[Date]])</f>
        <v>Q1 2021</v>
      </c>
      <c r="I624" s="7" t="str">
        <f>VLOOKUP(VolumeByClient[[#This Row],[Date]],Quarter[],3)</f>
        <v>Q1 2021</v>
      </c>
    </row>
    <row r="625" spans="1:9">
      <c r="A625" s="4" t="s">
        <v>40</v>
      </c>
      <c r="B625" s="4">
        <v>43861</v>
      </c>
      <c r="C625" s="6">
        <v>1211</v>
      </c>
      <c r="D625" s="3">
        <f>LEN(VolumeByClient[[#This Row],[CLID]])</f>
        <v>7</v>
      </c>
      <c r="E625" s="3" t="str">
        <f>XLOOKUP(VolumeByClient[[#This Row],[CLID]],GeoByClient[MID],GeoByClient[GEOID])</f>
        <v>GEO1004</v>
      </c>
      <c r="F625" s="9" t="str">
        <f>INDEX(GeoByClient[GEOID],MATCH([CLID],GeoByClient[RIGHT],0))</f>
        <v>GEO1004</v>
      </c>
      <c r="G625" s="3" t="str">
        <f>XLOOKUP(VolumeByClient[[#This Row],[Xlookup Region ID]],GEONames[GEOID],GEONames[GEO Name])</f>
        <v>LATAM</v>
      </c>
      <c r="H625" s="7" t="str">
        <f>"Q"&amp;ROUNDUP(MONTH(VolumeByClient[[#This Row],[Date]])/3,0)&amp;" "&amp;YEAR(VolumeByClient[[#This Row],[Date]])</f>
        <v>Q1 2020</v>
      </c>
      <c r="I625" s="7" t="str">
        <f>VLOOKUP(VolumeByClient[[#This Row],[Date]],Quarter[],3)</f>
        <v>Q1 2020</v>
      </c>
    </row>
    <row r="626" spans="1:9">
      <c r="A626" s="4" t="s">
        <v>40</v>
      </c>
      <c r="B626" s="4">
        <v>43890</v>
      </c>
      <c r="C626" s="6">
        <v>1358</v>
      </c>
      <c r="D626" s="3">
        <f>LEN(VolumeByClient[[#This Row],[CLID]])</f>
        <v>7</v>
      </c>
      <c r="E626" s="3" t="str">
        <f>XLOOKUP(VolumeByClient[[#This Row],[CLID]],GeoByClient[MID],GeoByClient[GEOID])</f>
        <v>GEO1004</v>
      </c>
      <c r="F626" s="9" t="str">
        <f>INDEX(GeoByClient[GEOID],MATCH([CLID],GeoByClient[RIGHT],0))</f>
        <v>GEO1004</v>
      </c>
      <c r="G626" s="3" t="str">
        <f>XLOOKUP(VolumeByClient[[#This Row],[Xlookup Region ID]],GEONames[GEOID],GEONames[GEO Name])</f>
        <v>LATAM</v>
      </c>
      <c r="H626" s="7" t="str">
        <f>"Q"&amp;ROUNDUP(MONTH(VolumeByClient[[#This Row],[Date]])/3,0)&amp;" "&amp;YEAR(VolumeByClient[[#This Row],[Date]])</f>
        <v>Q1 2020</v>
      </c>
      <c r="I626" s="7" t="str">
        <f>VLOOKUP(VolumeByClient[[#This Row],[Date]],Quarter[],3)</f>
        <v>Q1 2020</v>
      </c>
    </row>
    <row r="627" spans="1:9">
      <c r="A627" s="4" t="s">
        <v>40</v>
      </c>
      <c r="B627" s="4">
        <v>43921</v>
      </c>
      <c r="C627" s="6">
        <v>1507</v>
      </c>
      <c r="D627" s="3">
        <f>LEN(VolumeByClient[[#This Row],[CLID]])</f>
        <v>7</v>
      </c>
      <c r="E627" s="3" t="str">
        <f>XLOOKUP(VolumeByClient[[#This Row],[CLID]],GeoByClient[MID],GeoByClient[GEOID])</f>
        <v>GEO1004</v>
      </c>
      <c r="F627" s="9" t="str">
        <f>INDEX(GeoByClient[GEOID],MATCH([CLID],GeoByClient[RIGHT],0))</f>
        <v>GEO1004</v>
      </c>
      <c r="G627" s="3" t="str">
        <f>XLOOKUP(VolumeByClient[[#This Row],[Xlookup Region ID]],GEONames[GEOID],GEONames[GEO Name])</f>
        <v>LATAM</v>
      </c>
      <c r="H627" s="7" t="str">
        <f>"Q"&amp;ROUNDUP(MONTH(VolumeByClient[[#This Row],[Date]])/3,0)&amp;" "&amp;YEAR(VolumeByClient[[#This Row],[Date]])</f>
        <v>Q1 2020</v>
      </c>
      <c r="I627" s="7" t="str">
        <f>VLOOKUP(VolumeByClient[[#This Row],[Date]],Quarter[],3)</f>
        <v>Q1 2020</v>
      </c>
    </row>
    <row r="628" spans="1:9">
      <c r="A628" s="4" t="s">
        <v>40</v>
      </c>
      <c r="B628" s="4">
        <v>43951</v>
      </c>
      <c r="C628" s="6">
        <v>1812</v>
      </c>
      <c r="D628" s="3">
        <f>LEN(VolumeByClient[[#This Row],[CLID]])</f>
        <v>7</v>
      </c>
      <c r="E628" s="3" t="str">
        <f>XLOOKUP(VolumeByClient[[#This Row],[CLID]],GeoByClient[MID],GeoByClient[GEOID])</f>
        <v>GEO1004</v>
      </c>
      <c r="F628" s="9" t="str">
        <f>INDEX(GeoByClient[GEOID],MATCH([CLID],GeoByClient[RIGHT],0))</f>
        <v>GEO1004</v>
      </c>
      <c r="G628" s="3" t="str">
        <f>XLOOKUP(VolumeByClient[[#This Row],[Xlookup Region ID]],GEONames[GEOID],GEONames[GEO Name])</f>
        <v>LATAM</v>
      </c>
      <c r="H628" s="7" t="str">
        <f>"Q"&amp;ROUNDUP(MONTH(VolumeByClient[[#This Row],[Date]])/3,0)&amp;" "&amp;YEAR(VolumeByClient[[#This Row],[Date]])</f>
        <v>Q2 2020</v>
      </c>
      <c r="I628" s="7" t="str">
        <f>VLOOKUP(VolumeByClient[[#This Row],[Date]],Quarter[],3)</f>
        <v>Q2 2020</v>
      </c>
    </row>
    <row r="629" spans="1:9">
      <c r="A629" s="4" t="s">
        <v>40</v>
      </c>
      <c r="B629" s="4">
        <v>43982</v>
      </c>
      <c r="C629" s="6">
        <v>1663</v>
      </c>
      <c r="D629" s="3">
        <f>LEN(VolumeByClient[[#This Row],[CLID]])</f>
        <v>7</v>
      </c>
      <c r="E629" s="3" t="str">
        <f>XLOOKUP(VolumeByClient[[#This Row],[CLID]],GeoByClient[MID],GeoByClient[GEOID])</f>
        <v>GEO1004</v>
      </c>
      <c r="F629" s="9" t="str">
        <f>INDEX(GeoByClient[GEOID],MATCH([CLID],GeoByClient[RIGHT],0))</f>
        <v>GEO1004</v>
      </c>
      <c r="G629" s="3" t="str">
        <f>XLOOKUP(VolumeByClient[[#This Row],[Xlookup Region ID]],GEONames[GEOID],GEONames[GEO Name])</f>
        <v>LATAM</v>
      </c>
      <c r="H629" s="7" t="str">
        <f>"Q"&amp;ROUNDUP(MONTH(VolumeByClient[[#This Row],[Date]])/3,0)&amp;" "&amp;YEAR(VolumeByClient[[#This Row],[Date]])</f>
        <v>Q2 2020</v>
      </c>
      <c r="I629" s="7" t="str">
        <f>VLOOKUP(VolumeByClient[[#This Row],[Date]],Quarter[],3)</f>
        <v>Q2 2020</v>
      </c>
    </row>
    <row r="630" spans="1:9">
      <c r="A630" s="4" t="s">
        <v>40</v>
      </c>
      <c r="B630" s="4">
        <v>44012</v>
      </c>
      <c r="C630" s="6">
        <v>1205</v>
      </c>
      <c r="D630" s="3">
        <f>LEN(VolumeByClient[[#This Row],[CLID]])</f>
        <v>7</v>
      </c>
      <c r="E630" s="3" t="str">
        <f>XLOOKUP(VolumeByClient[[#This Row],[CLID]],GeoByClient[MID],GeoByClient[GEOID])</f>
        <v>GEO1004</v>
      </c>
      <c r="F630" s="9" t="str">
        <f>INDEX(GeoByClient[GEOID],MATCH([CLID],GeoByClient[RIGHT],0))</f>
        <v>GEO1004</v>
      </c>
      <c r="G630" s="3" t="str">
        <f>XLOOKUP(VolumeByClient[[#This Row],[Xlookup Region ID]],GEONames[GEOID],GEONames[GEO Name])</f>
        <v>LATAM</v>
      </c>
      <c r="H630" s="7" t="str">
        <f>"Q"&amp;ROUNDUP(MONTH(VolumeByClient[[#This Row],[Date]])/3,0)&amp;" "&amp;YEAR(VolumeByClient[[#This Row],[Date]])</f>
        <v>Q2 2020</v>
      </c>
      <c r="I630" s="7" t="str">
        <f>VLOOKUP(VolumeByClient[[#This Row],[Date]],Quarter[],3)</f>
        <v>Q2 2020</v>
      </c>
    </row>
    <row r="631" spans="1:9">
      <c r="A631" s="4" t="s">
        <v>40</v>
      </c>
      <c r="B631" s="4">
        <v>44043</v>
      </c>
      <c r="C631" s="6">
        <v>1059</v>
      </c>
      <c r="D631" s="3">
        <f>LEN(VolumeByClient[[#This Row],[CLID]])</f>
        <v>7</v>
      </c>
      <c r="E631" s="3" t="str">
        <f>XLOOKUP(VolumeByClient[[#This Row],[CLID]],GeoByClient[MID],GeoByClient[GEOID])</f>
        <v>GEO1004</v>
      </c>
      <c r="F631" s="9" t="str">
        <f>INDEX(GeoByClient[GEOID],MATCH([CLID],GeoByClient[RIGHT],0))</f>
        <v>GEO1004</v>
      </c>
      <c r="G631" s="3" t="str">
        <f>XLOOKUP(VolumeByClient[[#This Row],[Xlookup Region ID]],GEONames[GEOID],GEONames[GEO Name])</f>
        <v>LATAM</v>
      </c>
      <c r="H631" s="7" t="str">
        <f>"Q"&amp;ROUNDUP(MONTH(VolumeByClient[[#This Row],[Date]])/3,0)&amp;" "&amp;YEAR(VolumeByClient[[#This Row],[Date]])</f>
        <v>Q3 2020</v>
      </c>
      <c r="I631" s="7" t="str">
        <f>VLOOKUP(VolumeByClient[[#This Row],[Date]],Quarter[],3)</f>
        <v>Q3 2020</v>
      </c>
    </row>
    <row r="632" spans="1:9">
      <c r="A632" s="4" t="s">
        <v>40</v>
      </c>
      <c r="B632" s="4">
        <v>44074</v>
      </c>
      <c r="C632" s="6">
        <v>910</v>
      </c>
      <c r="D632" s="3">
        <f>LEN(VolumeByClient[[#This Row],[CLID]])</f>
        <v>7</v>
      </c>
      <c r="E632" s="3" t="str">
        <f>XLOOKUP(VolumeByClient[[#This Row],[CLID]],GeoByClient[MID],GeoByClient[GEOID])</f>
        <v>GEO1004</v>
      </c>
      <c r="F632" s="9" t="str">
        <f>INDEX(GeoByClient[GEOID],MATCH([CLID],GeoByClient[RIGHT],0))</f>
        <v>GEO1004</v>
      </c>
      <c r="G632" s="3" t="str">
        <f>XLOOKUP(VolumeByClient[[#This Row],[Xlookup Region ID]],GEONames[GEOID],GEONames[GEO Name])</f>
        <v>LATAM</v>
      </c>
      <c r="H632" s="7" t="str">
        <f>"Q"&amp;ROUNDUP(MONTH(VolumeByClient[[#This Row],[Date]])/3,0)&amp;" "&amp;YEAR(VolumeByClient[[#This Row],[Date]])</f>
        <v>Q3 2020</v>
      </c>
      <c r="I632" s="7" t="str">
        <f>VLOOKUP(VolumeByClient[[#This Row],[Date]],Quarter[],3)</f>
        <v>Q3 2020</v>
      </c>
    </row>
    <row r="633" spans="1:9">
      <c r="A633" s="4" t="s">
        <v>40</v>
      </c>
      <c r="B633" s="4">
        <v>44104</v>
      </c>
      <c r="C633" s="6">
        <v>910</v>
      </c>
      <c r="D633" s="3">
        <f>LEN(VolumeByClient[[#This Row],[CLID]])</f>
        <v>7</v>
      </c>
      <c r="E633" s="3" t="str">
        <f>XLOOKUP(VolumeByClient[[#This Row],[CLID]],GeoByClient[MID],GeoByClient[GEOID])</f>
        <v>GEO1004</v>
      </c>
      <c r="F633" s="9" t="str">
        <f>INDEX(GeoByClient[GEOID],MATCH([CLID],GeoByClient[RIGHT],0))</f>
        <v>GEO1004</v>
      </c>
      <c r="G633" s="3" t="str">
        <f>XLOOKUP(VolumeByClient[[#This Row],[Xlookup Region ID]],GEONames[GEOID],GEONames[GEO Name])</f>
        <v>LATAM</v>
      </c>
      <c r="H633" s="7" t="str">
        <f>"Q"&amp;ROUNDUP(MONTH(VolumeByClient[[#This Row],[Date]])/3,0)&amp;" "&amp;YEAR(VolumeByClient[[#This Row],[Date]])</f>
        <v>Q3 2020</v>
      </c>
      <c r="I633" s="7" t="str">
        <f>VLOOKUP(VolumeByClient[[#This Row],[Date]],Quarter[],3)</f>
        <v>Q3 2020</v>
      </c>
    </row>
    <row r="634" spans="1:9">
      <c r="A634" s="4" t="s">
        <v>40</v>
      </c>
      <c r="B634" s="4">
        <v>44135</v>
      </c>
      <c r="C634" s="6">
        <v>1060</v>
      </c>
      <c r="D634" s="3">
        <f>LEN(VolumeByClient[[#This Row],[CLID]])</f>
        <v>7</v>
      </c>
      <c r="E634" s="3" t="str">
        <f>XLOOKUP(VolumeByClient[[#This Row],[CLID]],GeoByClient[MID],GeoByClient[GEOID])</f>
        <v>GEO1004</v>
      </c>
      <c r="F634" s="9" t="str">
        <f>INDEX(GeoByClient[GEOID],MATCH([CLID],GeoByClient[RIGHT],0))</f>
        <v>GEO1004</v>
      </c>
      <c r="G634" s="3" t="str">
        <f>XLOOKUP(VolumeByClient[[#This Row],[Xlookup Region ID]],GEONames[GEOID],GEONames[GEO Name])</f>
        <v>LATAM</v>
      </c>
      <c r="H634" s="7" t="str">
        <f>"Q"&amp;ROUNDUP(MONTH(VolumeByClient[[#This Row],[Date]])/3,0)&amp;" "&amp;YEAR(VolumeByClient[[#This Row],[Date]])</f>
        <v>Q4 2020</v>
      </c>
      <c r="I634" s="7" t="str">
        <f>VLOOKUP(VolumeByClient[[#This Row],[Date]],Quarter[],3)</f>
        <v>Q4 2020</v>
      </c>
    </row>
    <row r="635" spans="1:9">
      <c r="A635" s="4" t="s">
        <v>40</v>
      </c>
      <c r="B635" s="4">
        <v>44165</v>
      </c>
      <c r="C635" s="6">
        <v>1205</v>
      </c>
      <c r="D635" s="3">
        <f>LEN(VolumeByClient[[#This Row],[CLID]])</f>
        <v>7</v>
      </c>
      <c r="E635" s="3" t="str">
        <f>XLOOKUP(VolumeByClient[[#This Row],[CLID]],GeoByClient[MID],GeoByClient[GEOID])</f>
        <v>GEO1004</v>
      </c>
      <c r="F635" s="9" t="str">
        <f>INDEX(GeoByClient[GEOID],MATCH([CLID],GeoByClient[RIGHT],0))</f>
        <v>GEO1004</v>
      </c>
      <c r="G635" s="3" t="str">
        <f>XLOOKUP(VolumeByClient[[#This Row],[Xlookup Region ID]],GEONames[GEOID],GEONames[GEO Name])</f>
        <v>LATAM</v>
      </c>
      <c r="H635" s="7" t="str">
        <f>"Q"&amp;ROUNDUP(MONTH(VolumeByClient[[#This Row],[Date]])/3,0)&amp;" "&amp;YEAR(VolumeByClient[[#This Row],[Date]])</f>
        <v>Q4 2020</v>
      </c>
      <c r="I635" s="7" t="str">
        <f>VLOOKUP(VolumeByClient[[#This Row],[Date]],Quarter[],3)</f>
        <v>Q4 2020</v>
      </c>
    </row>
    <row r="636" spans="1:9">
      <c r="A636" s="4" t="s">
        <v>40</v>
      </c>
      <c r="B636" s="4">
        <v>44196</v>
      </c>
      <c r="C636" s="6">
        <v>1211</v>
      </c>
      <c r="D636" s="3">
        <f>LEN(VolumeByClient[[#This Row],[CLID]])</f>
        <v>7</v>
      </c>
      <c r="E636" s="3" t="str">
        <f>XLOOKUP(VolumeByClient[[#This Row],[CLID]],GeoByClient[MID],GeoByClient[GEOID])</f>
        <v>GEO1004</v>
      </c>
      <c r="F636" s="9" t="str">
        <f>INDEX(GeoByClient[GEOID],MATCH([CLID],GeoByClient[RIGHT],0))</f>
        <v>GEO1004</v>
      </c>
      <c r="G636" s="3" t="str">
        <f>XLOOKUP(VolumeByClient[[#This Row],[Xlookup Region ID]],GEONames[GEOID],GEONames[GEO Name])</f>
        <v>LATAM</v>
      </c>
      <c r="H636" s="7" t="str">
        <f>"Q"&amp;ROUNDUP(MONTH(VolumeByClient[[#This Row],[Date]])/3,0)&amp;" "&amp;YEAR(VolumeByClient[[#This Row],[Date]])</f>
        <v>Q4 2020</v>
      </c>
      <c r="I636" s="7" t="str">
        <f>VLOOKUP(VolumeByClient[[#This Row],[Date]],Quarter[],3)</f>
        <v>Q4 2020</v>
      </c>
    </row>
    <row r="637" spans="1:9">
      <c r="A637" s="4" t="s">
        <v>40</v>
      </c>
      <c r="B637" s="4">
        <v>44377</v>
      </c>
      <c r="C637" s="6">
        <v>1193</v>
      </c>
      <c r="D637" s="3">
        <f>LEN(VolumeByClient[[#This Row],[CLID]])</f>
        <v>7</v>
      </c>
      <c r="E637" s="3" t="str">
        <f>XLOOKUP(VolumeByClient[[#This Row],[CLID]],GeoByClient[MID],GeoByClient[GEOID])</f>
        <v>GEO1004</v>
      </c>
      <c r="F637" s="9" t="str">
        <f>INDEX(GeoByClient[GEOID],MATCH([CLID],GeoByClient[RIGHT],0))</f>
        <v>GEO1004</v>
      </c>
      <c r="G637" s="3" t="str">
        <f>XLOOKUP(VolumeByClient[[#This Row],[Xlookup Region ID]],GEONames[GEOID],GEONames[GEO Name])</f>
        <v>LATAM</v>
      </c>
      <c r="H637" s="7" t="str">
        <f>"Q"&amp;ROUNDUP(MONTH(VolumeByClient[[#This Row],[Date]])/3,0)&amp;" "&amp;YEAR(VolumeByClient[[#This Row],[Date]])</f>
        <v>Q2 2021</v>
      </c>
      <c r="I637" s="7" t="str">
        <f>VLOOKUP(VolumeByClient[[#This Row],[Date]],Quarter[],3)</f>
        <v>Q2 2021</v>
      </c>
    </row>
    <row r="638" spans="1:9">
      <c r="A638" s="4" t="s">
        <v>40</v>
      </c>
      <c r="B638" s="4">
        <v>44347</v>
      </c>
      <c r="C638" s="6">
        <v>1694</v>
      </c>
      <c r="D638" s="3">
        <f>LEN(VolumeByClient[[#This Row],[CLID]])</f>
        <v>7</v>
      </c>
      <c r="E638" s="3" t="str">
        <f>XLOOKUP(VolumeByClient[[#This Row],[CLID]],GeoByClient[MID],GeoByClient[GEOID])</f>
        <v>GEO1004</v>
      </c>
      <c r="F638" s="9" t="str">
        <f>INDEX(GeoByClient[GEOID],MATCH([CLID],GeoByClient[RIGHT],0))</f>
        <v>GEO1004</v>
      </c>
      <c r="G638" s="3" t="str">
        <f>XLOOKUP(VolumeByClient[[#This Row],[Xlookup Region ID]],GEONames[GEOID],GEONames[GEO Name])</f>
        <v>LATAM</v>
      </c>
      <c r="H638" s="7" t="str">
        <f>"Q"&amp;ROUNDUP(MONTH(VolumeByClient[[#This Row],[Date]])/3,0)&amp;" "&amp;YEAR(VolumeByClient[[#This Row],[Date]])</f>
        <v>Q2 2021</v>
      </c>
      <c r="I638" s="7" t="str">
        <f>VLOOKUP(VolumeByClient[[#This Row],[Date]],Quarter[],3)</f>
        <v>Q2 2021</v>
      </c>
    </row>
    <row r="639" spans="1:9">
      <c r="A639" s="4" t="s">
        <v>40</v>
      </c>
      <c r="B639" s="4">
        <v>44316</v>
      </c>
      <c r="C639" s="6">
        <v>1791</v>
      </c>
      <c r="D639" s="3">
        <f>LEN(VolumeByClient[[#This Row],[CLID]])</f>
        <v>7</v>
      </c>
      <c r="E639" s="3" t="str">
        <f>XLOOKUP(VolumeByClient[[#This Row],[CLID]],GeoByClient[MID],GeoByClient[GEOID])</f>
        <v>GEO1004</v>
      </c>
      <c r="F639" s="9" t="str">
        <f>INDEX(GeoByClient[GEOID],MATCH([CLID],GeoByClient[RIGHT],0))</f>
        <v>GEO1004</v>
      </c>
      <c r="G639" s="3" t="str">
        <f>XLOOKUP(VolumeByClient[[#This Row],[Xlookup Region ID]],GEONames[GEOID],GEONames[GEO Name])</f>
        <v>LATAM</v>
      </c>
      <c r="H639" s="7" t="str">
        <f>"Q"&amp;ROUNDUP(MONTH(VolumeByClient[[#This Row],[Date]])/3,0)&amp;" "&amp;YEAR(VolumeByClient[[#This Row],[Date]])</f>
        <v>Q2 2021</v>
      </c>
      <c r="I639" s="7" t="str">
        <f>VLOOKUP(VolumeByClient[[#This Row],[Date]],Quarter[],3)</f>
        <v>Q2 2021</v>
      </c>
    </row>
    <row r="640" spans="1:9">
      <c r="A640" s="4" t="s">
        <v>40</v>
      </c>
      <c r="B640" s="4">
        <v>44286</v>
      </c>
      <c r="C640" s="6">
        <v>1568</v>
      </c>
      <c r="D640" s="3">
        <f>LEN(VolumeByClient[[#This Row],[CLID]])</f>
        <v>7</v>
      </c>
      <c r="E640" s="3" t="str">
        <f>XLOOKUP(VolumeByClient[[#This Row],[CLID]],GeoByClient[MID],GeoByClient[GEOID])</f>
        <v>GEO1004</v>
      </c>
      <c r="F640" s="9" t="str">
        <f>INDEX(GeoByClient[GEOID],MATCH([CLID],GeoByClient[RIGHT],0))</f>
        <v>GEO1004</v>
      </c>
      <c r="G640" s="3" t="str">
        <f>XLOOKUP(VolumeByClient[[#This Row],[Xlookup Region ID]],GEONames[GEOID],GEONames[GEO Name])</f>
        <v>LATAM</v>
      </c>
      <c r="H640" s="7" t="str">
        <f>"Q"&amp;ROUNDUP(MONTH(VolumeByClient[[#This Row],[Date]])/3,0)&amp;" "&amp;YEAR(VolumeByClient[[#This Row],[Date]])</f>
        <v>Q1 2021</v>
      </c>
      <c r="I640" s="7" t="str">
        <f>VLOOKUP(VolumeByClient[[#This Row],[Date]],Quarter[],3)</f>
        <v>Q1 2021</v>
      </c>
    </row>
    <row r="641" spans="1:9">
      <c r="A641" s="4" t="s">
        <v>40</v>
      </c>
      <c r="B641" s="4">
        <v>44255</v>
      </c>
      <c r="C641" s="6">
        <v>1399</v>
      </c>
      <c r="D641" s="3">
        <f>LEN(VolumeByClient[[#This Row],[CLID]])</f>
        <v>7</v>
      </c>
      <c r="E641" s="3" t="str">
        <f>XLOOKUP(VolumeByClient[[#This Row],[CLID]],GeoByClient[MID],GeoByClient[GEOID])</f>
        <v>GEO1004</v>
      </c>
      <c r="F641" s="9" t="str">
        <f>INDEX(GeoByClient[GEOID],MATCH([CLID],GeoByClient[RIGHT],0))</f>
        <v>GEO1004</v>
      </c>
      <c r="G641" s="3" t="str">
        <f>XLOOKUP(VolumeByClient[[#This Row],[Xlookup Region ID]],GEONames[GEOID],GEONames[GEO Name])</f>
        <v>LATAM</v>
      </c>
      <c r="H641" s="7" t="str">
        <f>"Q"&amp;ROUNDUP(MONTH(VolumeByClient[[#This Row],[Date]])/3,0)&amp;" "&amp;YEAR(VolumeByClient[[#This Row],[Date]])</f>
        <v>Q1 2021</v>
      </c>
      <c r="I641" s="7" t="str">
        <f>VLOOKUP(VolumeByClient[[#This Row],[Date]],Quarter[],3)</f>
        <v>Q1 2021</v>
      </c>
    </row>
    <row r="642" spans="1:9">
      <c r="A642" s="4" t="s">
        <v>40</v>
      </c>
      <c r="B642" s="4">
        <v>44227</v>
      </c>
      <c r="C642" s="6">
        <v>1255</v>
      </c>
      <c r="D642" s="3">
        <f>LEN(VolumeByClient[[#This Row],[CLID]])</f>
        <v>7</v>
      </c>
      <c r="E642" s="3" t="str">
        <f>XLOOKUP(VolumeByClient[[#This Row],[CLID]],GeoByClient[MID],GeoByClient[GEOID])</f>
        <v>GEO1004</v>
      </c>
      <c r="F642" s="9" t="str">
        <f>INDEX(GeoByClient[GEOID],MATCH([CLID],GeoByClient[RIGHT],0))</f>
        <v>GEO1004</v>
      </c>
      <c r="G642" s="3" t="str">
        <f>XLOOKUP(VolumeByClient[[#This Row],[Xlookup Region ID]],GEONames[GEOID],GEONames[GEO Name])</f>
        <v>LATAM</v>
      </c>
      <c r="H642" s="7" t="str">
        <f>"Q"&amp;ROUNDUP(MONTH(VolumeByClient[[#This Row],[Date]])/3,0)&amp;" "&amp;YEAR(VolumeByClient[[#This Row],[Date]])</f>
        <v>Q1 2021</v>
      </c>
      <c r="I642" s="7" t="str">
        <f>VLOOKUP(VolumeByClient[[#This Row],[Date]],Quarter[],3)</f>
        <v>Q1 2021</v>
      </c>
    </row>
    <row r="643" spans="1:9">
      <c r="A643" s="4" t="s">
        <v>2</v>
      </c>
      <c r="B643" s="4">
        <v>43861</v>
      </c>
      <c r="C643" s="6">
        <v>53</v>
      </c>
      <c r="D643" s="3">
        <f>LEN(VolumeByClient[[#This Row],[CLID]])</f>
        <v>7</v>
      </c>
      <c r="E643" s="3" t="str">
        <f>XLOOKUP(VolumeByClient[[#This Row],[CLID]],GeoByClient[MID],GeoByClient[GEOID])</f>
        <v>GEO1002</v>
      </c>
      <c r="F643" s="9" t="str">
        <f>INDEX(GeoByClient[GEOID],MATCH([CLID],GeoByClient[RIGHT],0))</f>
        <v>GEO1002</v>
      </c>
      <c r="G643" s="3" t="str">
        <f>XLOOKUP(VolumeByClient[[#This Row],[Xlookup Region ID]],GEONames[GEOID],GEONames[GEO Name])</f>
        <v>APAC</v>
      </c>
      <c r="H643" s="7" t="str">
        <f>"Q"&amp;ROUNDUP(MONTH(VolumeByClient[[#This Row],[Date]])/3,0)&amp;" "&amp;YEAR(VolumeByClient[[#This Row],[Date]])</f>
        <v>Q1 2020</v>
      </c>
      <c r="I643" s="7" t="str">
        <f>VLOOKUP(VolumeByClient[[#This Row],[Date]],Quarter[],3)</f>
        <v>Q1 2020</v>
      </c>
    </row>
    <row r="644" spans="1:9">
      <c r="A644" s="4" t="s">
        <v>2</v>
      </c>
      <c r="B644" s="4">
        <v>43890</v>
      </c>
      <c r="C644" s="6">
        <v>40</v>
      </c>
      <c r="D644" s="3">
        <f>LEN(VolumeByClient[[#This Row],[CLID]])</f>
        <v>7</v>
      </c>
      <c r="E644" s="3" t="str">
        <f>XLOOKUP(VolumeByClient[[#This Row],[CLID]],GeoByClient[MID],GeoByClient[GEOID])</f>
        <v>GEO1002</v>
      </c>
      <c r="F644" s="9" t="str">
        <f>INDEX(GeoByClient[GEOID],MATCH([CLID],GeoByClient[RIGHT],0))</f>
        <v>GEO1002</v>
      </c>
      <c r="G644" s="3" t="str">
        <f>XLOOKUP(VolumeByClient[[#This Row],[Xlookup Region ID]],GEONames[GEOID],GEONames[GEO Name])</f>
        <v>APAC</v>
      </c>
      <c r="H644" s="7" t="str">
        <f>"Q"&amp;ROUNDUP(MONTH(VolumeByClient[[#This Row],[Date]])/3,0)&amp;" "&amp;YEAR(VolumeByClient[[#This Row],[Date]])</f>
        <v>Q1 2020</v>
      </c>
      <c r="I644" s="7" t="str">
        <f>VLOOKUP(VolumeByClient[[#This Row],[Date]],Quarter[],3)</f>
        <v>Q1 2020</v>
      </c>
    </row>
    <row r="645" spans="1:9">
      <c r="A645" s="4" t="s">
        <v>2</v>
      </c>
      <c r="B645" s="4">
        <v>43921</v>
      </c>
      <c r="C645" s="6">
        <v>65</v>
      </c>
      <c r="D645" s="3">
        <f>LEN(VolumeByClient[[#This Row],[CLID]])</f>
        <v>7</v>
      </c>
      <c r="E645" s="3" t="str">
        <f>XLOOKUP(VolumeByClient[[#This Row],[CLID]],GeoByClient[MID],GeoByClient[GEOID])</f>
        <v>GEO1002</v>
      </c>
      <c r="F645" s="9" t="str">
        <f>INDEX(GeoByClient[GEOID],MATCH([CLID],GeoByClient[RIGHT],0))</f>
        <v>GEO1002</v>
      </c>
      <c r="G645" s="3" t="str">
        <f>XLOOKUP(VolumeByClient[[#This Row],[Xlookup Region ID]],GEONames[GEOID],GEONames[GEO Name])</f>
        <v>APAC</v>
      </c>
      <c r="H645" s="7" t="str">
        <f>"Q"&amp;ROUNDUP(MONTH(VolumeByClient[[#This Row],[Date]])/3,0)&amp;" "&amp;YEAR(VolumeByClient[[#This Row],[Date]])</f>
        <v>Q1 2020</v>
      </c>
      <c r="I645" s="7" t="str">
        <f>VLOOKUP(VolumeByClient[[#This Row],[Date]],Quarter[],3)</f>
        <v>Q1 2020</v>
      </c>
    </row>
    <row r="646" spans="1:9">
      <c r="A646" s="4" t="s">
        <v>2</v>
      </c>
      <c r="B646" s="4">
        <v>43951</v>
      </c>
      <c r="C646" s="6">
        <v>56</v>
      </c>
      <c r="D646" s="3">
        <f>LEN(VolumeByClient[[#This Row],[CLID]])</f>
        <v>7</v>
      </c>
      <c r="E646" s="3" t="str">
        <f>XLOOKUP(VolumeByClient[[#This Row],[CLID]],GeoByClient[MID],GeoByClient[GEOID])</f>
        <v>GEO1002</v>
      </c>
      <c r="F646" s="9" t="str">
        <f>INDEX(GeoByClient[GEOID],MATCH([CLID],GeoByClient[RIGHT],0))</f>
        <v>GEO1002</v>
      </c>
      <c r="G646" s="3" t="str">
        <f>XLOOKUP(VolumeByClient[[#This Row],[Xlookup Region ID]],GEONames[GEOID],GEONames[GEO Name])</f>
        <v>APAC</v>
      </c>
      <c r="H646" s="7" t="str">
        <f>"Q"&amp;ROUNDUP(MONTH(VolumeByClient[[#This Row],[Date]])/3,0)&amp;" "&amp;YEAR(VolumeByClient[[#This Row],[Date]])</f>
        <v>Q2 2020</v>
      </c>
      <c r="I646" s="7" t="str">
        <f>VLOOKUP(VolumeByClient[[#This Row],[Date]],Quarter[],3)</f>
        <v>Q2 2020</v>
      </c>
    </row>
    <row r="647" spans="1:9">
      <c r="A647" s="4" t="s">
        <v>2</v>
      </c>
      <c r="B647" s="4">
        <v>43982</v>
      </c>
      <c r="C647" s="6">
        <v>65</v>
      </c>
      <c r="D647" s="3">
        <f>LEN(VolumeByClient[[#This Row],[CLID]])</f>
        <v>7</v>
      </c>
      <c r="E647" s="3" t="str">
        <f>XLOOKUP(VolumeByClient[[#This Row],[CLID]],GeoByClient[MID],GeoByClient[GEOID])</f>
        <v>GEO1002</v>
      </c>
      <c r="F647" s="9" t="str">
        <f>INDEX(GeoByClient[GEOID],MATCH([CLID],GeoByClient[RIGHT],0))</f>
        <v>GEO1002</v>
      </c>
      <c r="G647" s="3" t="str">
        <f>XLOOKUP(VolumeByClient[[#This Row],[Xlookup Region ID]],GEONames[GEOID],GEONames[GEO Name])</f>
        <v>APAC</v>
      </c>
      <c r="H647" s="7" t="str">
        <f>"Q"&amp;ROUNDUP(MONTH(VolumeByClient[[#This Row],[Date]])/3,0)&amp;" "&amp;YEAR(VolumeByClient[[#This Row],[Date]])</f>
        <v>Q2 2020</v>
      </c>
      <c r="I647" s="7" t="str">
        <f>VLOOKUP(VolumeByClient[[#This Row],[Date]],Quarter[],3)</f>
        <v>Q2 2020</v>
      </c>
    </row>
    <row r="648" spans="1:9">
      <c r="A648" s="4" t="s">
        <v>2</v>
      </c>
      <c r="B648" s="4">
        <v>44012</v>
      </c>
      <c r="C648" s="6">
        <v>34</v>
      </c>
      <c r="D648" s="3">
        <f>LEN(VolumeByClient[[#This Row],[CLID]])</f>
        <v>7</v>
      </c>
      <c r="E648" s="3" t="str">
        <f>XLOOKUP(VolumeByClient[[#This Row],[CLID]],GeoByClient[MID],GeoByClient[GEOID])</f>
        <v>GEO1002</v>
      </c>
      <c r="F648" s="9" t="str">
        <f>INDEX(GeoByClient[GEOID],MATCH([CLID],GeoByClient[RIGHT],0))</f>
        <v>GEO1002</v>
      </c>
      <c r="G648" s="3" t="str">
        <f>XLOOKUP(VolumeByClient[[#This Row],[Xlookup Region ID]],GEONames[GEOID],GEONames[GEO Name])</f>
        <v>APAC</v>
      </c>
      <c r="H648" s="7" t="str">
        <f>"Q"&amp;ROUNDUP(MONTH(VolumeByClient[[#This Row],[Date]])/3,0)&amp;" "&amp;YEAR(VolumeByClient[[#This Row],[Date]])</f>
        <v>Q2 2020</v>
      </c>
      <c r="I648" s="7" t="str">
        <f>VLOOKUP(VolumeByClient[[#This Row],[Date]],Quarter[],3)</f>
        <v>Q2 2020</v>
      </c>
    </row>
    <row r="649" spans="1:9">
      <c r="A649" s="4" t="s">
        <v>2</v>
      </c>
      <c r="B649" s="4">
        <v>44043</v>
      </c>
      <c r="C649" s="6">
        <v>50</v>
      </c>
      <c r="D649" s="3">
        <f>LEN(VolumeByClient[[#This Row],[CLID]])</f>
        <v>7</v>
      </c>
      <c r="E649" s="3" t="str">
        <f>XLOOKUP(VolumeByClient[[#This Row],[CLID]],GeoByClient[MID],GeoByClient[GEOID])</f>
        <v>GEO1002</v>
      </c>
      <c r="F649" s="9" t="str">
        <f>INDEX(GeoByClient[GEOID],MATCH([CLID],GeoByClient[RIGHT],0))</f>
        <v>GEO1002</v>
      </c>
      <c r="G649" s="3" t="str">
        <f>XLOOKUP(VolumeByClient[[#This Row],[Xlookup Region ID]],GEONames[GEOID],GEONames[GEO Name])</f>
        <v>APAC</v>
      </c>
      <c r="H649" s="7" t="str">
        <f>"Q"&amp;ROUNDUP(MONTH(VolumeByClient[[#This Row],[Date]])/3,0)&amp;" "&amp;YEAR(VolumeByClient[[#This Row],[Date]])</f>
        <v>Q3 2020</v>
      </c>
      <c r="I649" s="7" t="str">
        <f>VLOOKUP(VolumeByClient[[#This Row],[Date]],Quarter[],3)</f>
        <v>Q3 2020</v>
      </c>
    </row>
    <row r="650" spans="1:9">
      <c r="A650" s="4" t="s">
        <v>2</v>
      </c>
      <c r="B650" s="4">
        <v>44074</v>
      </c>
      <c r="C650" s="6">
        <v>26</v>
      </c>
      <c r="D650" s="3">
        <f>LEN(VolumeByClient[[#This Row],[CLID]])</f>
        <v>7</v>
      </c>
      <c r="E650" s="3" t="str">
        <f>XLOOKUP(VolumeByClient[[#This Row],[CLID]],GeoByClient[MID],GeoByClient[GEOID])</f>
        <v>GEO1002</v>
      </c>
      <c r="F650" s="9" t="str">
        <f>INDEX(GeoByClient[GEOID],MATCH([CLID],GeoByClient[RIGHT],0))</f>
        <v>GEO1002</v>
      </c>
      <c r="G650" s="3" t="str">
        <f>XLOOKUP(VolumeByClient[[#This Row],[Xlookup Region ID]],GEONames[GEOID],GEONames[GEO Name])</f>
        <v>APAC</v>
      </c>
      <c r="H650" s="7" t="str">
        <f>"Q"&amp;ROUNDUP(MONTH(VolumeByClient[[#This Row],[Date]])/3,0)&amp;" "&amp;YEAR(VolumeByClient[[#This Row],[Date]])</f>
        <v>Q3 2020</v>
      </c>
      <c r="I650" s="7" t="str">
        <f>VLOOKUP(VolumeByClient[[#This Row],[Date]],Quarter[],3)</f>
        <v>Q3 2020</v>
      </c>
    </row>
    <row r="651" spans="1:9">
      <c r="A651" s="4" t="s">
        <v>2</v>
      </c>
      <c r="B651" s="4">
        <v>44104</v>
      </c>
      <c r="C651" s="6">
        <v>43</v>
      </c>
      <c r="D651" s="3">
        <f>LEN(VolumeByClient[[#This Row],[CLID]])</f>
        <v>7</v>
      </c>
      <c r="E651" s="3" t="str">
        <f>XLOOKUP(VolumeByClient[[#This Row],[CLID]],GeoByClient[MID],GeoByClient[GEOID])</f>
        <v>GEO1002</v>
      </c>
      <c r="F651" s="9" t="str">
        <f>INDEX(GeoByClient[GEOID],MATCH([CLID],GeoByClient[RIGHT],0))</f>
        <v>GEO1002</v>
      </c>
      <c r="G651" s="3" t="str">
        <f>XLOOKUP(VolumeByClient[[#This Row],[Xlookup Region ID]],GEONames[GEOID],GEONames[GEO Name])</f>
        <v>APAC</v>
      </c>
      <c r="H651" s="7" t="str">
        <f>"Q"&amp;ROUNDUP(MONTH(VolumeByClient[[#This Row],[Date]])/3,0)&amp;" "&amp;YEAR(VolumeByClient[[#This Row],[Date]])</f>
        <v>Q3 2020</v>
      </c>
      <c r="I651" s="7" t="str">
        <f>VLOOKUP(VolumeByClient[[#This Row],[Date]],Quarter[],3)</f>
        <v>Q3 2020</v>
      </c>
    </row>
    <row r="652" spans="1:9">
      <c r="A652" s="4" t="s">
        <v>2</v>
      </c>
      <c r="B652" s="4">
        <v>44135</v>
      </c>
      <c r="C652" s="6">
        <v>32</v>
      </c>
      <c r="D652" s="3">
        <f>LEN(VolumeByClient[[#This Row],[CLID]])</f>
        <v>7</v>
      </c>
      <c r="E652" s="3" t="str">
        <f>XLOOKUP(VolumeByClient[[#This Row],[CLID]],GeoByClient[MID],GeoByClient[GEOID])</f>
        <v>GEO1002</v>
      </c>
      <c r="F652" s="9" t="str">
        <f>INDEX(GeoByClient[GEOID],MATCH([CLID],GeoByClient[RIGHT],0))</f>
        <v>GEO1002</v>
      </c>
      <c r="G652" s="3" t="str">
        <f>XLOOKUP(VolumeByClient[[#This Row],[Xlookup Region ID]],GEONames[GEOID],GEONames[GEO Name])</f>
        <v>APAC</v>
      </c>
      <c r="H652" s="7" t="str">
        <f>"Q"&amp;ROUNDUP(MONTH(VolumeByClient[[#This Row],[Date]])/3,0)&amp;" "&amp;YEAR(VolumeByClient[[#This Row],[Date]])</f>
        <v>Q4 2020</v>
      </c>
      <c r="I652" s="7" t="str">
        <f>VLOOKUP(VolumeByClient[[#This Row],[Date]],Quarter[],3)</f>
        <v>Q4 2020</v>
      </c>
    </row>
    <row r="653" spans="1:9">
      <c r="A653" s="4" t="s">
        <v>2</v>
      </c>
      <c r="B653" s="4">
        <v>44165</v>
      </c>
      <c r="C653" s="6">
        <v>54</v>
      </c>
      <c r="D653" s="3">
        <f>LEN(VolumeByClient[[#This Row],[CLID]])</f>
        <v>7</v>
      </c>
      <c r="E653" s="3" t="str">
        <f>XLOOKUP(VolumeByClient[[#This Row],[CLID]],GeoByClient[MID],GeoByClient[GEOID])</f>
        <v>GEO1002</v>
      </c>
      <c r="F653" s="9" t="str">
        <f>INDEX(GeoByClient[GEOID],MATCH([CLID],GeoByClient[RIGHT],0))</f>
        <v>GEO1002</v>
      </c>
      <c r="G653" s="3" t="str">
        <f>XLOOKUP(VolumeByClient[[#This Row],[Xlookup Region ID]],GEONames[GEOID],GEONames[GEO Name])</f>
        <v>APAC</v>
      </c>
      <c r="H653" s="7" t="str">
        <f>"Q"&amp;ROUNDUP(MONTH(VolumeByClient[[#This Row],[Date]])/3,0)&amp;" "&amp;YEAR(VolumeByClient[[#This Row],[Date]])</f>
        <v>Q4 2020</v>
      </c>
      <c r="I653" s="7" t="str">
        <f>VLOOKUP(VolumeByClient[[#This Row],[Date]],Quarter[],3)</f>
        <v>Q4 2020</v>
      </c>
    </row>
    <row r="654" spans="1:9">
      <c r="A654" s="4" t="s">
        <v>2</v>
      </c>
      <c r="B654" s="4">
        <v>44196</v>
      </c>
      <c r="C654" s="6">
        <v>38</v>
      </c>
      <c r="D654" s="3">
        <f>LEN(VolumeByClient[[#This Row],[CLID]])</f>
        <v>7</v>
      </c>
      <c r="E654" s="3" t="str">
        <f>XLOOKUP(VolumeByClient[[#This Row],[CLID]],GeoByClient[MID],GeoByClient[GEOID])</f>
        <v>GEO1002</v>
      </c>
      <c r="F654" s="9" t="str">
        <f>INDEX(GeoByClient[GEOID],MATCH([CLID],GeoByClient[RIGHT],0))</f>
        <v>GEO1002</v>
      </c>
      <c r="G654" s="3" t="str">
        <f>XLOOKUP(VolumeByClient[[#This Row],[Xlookup Region ID]],GEONames[GEOID],GEONames[GEO Name])</f>
        <v>APAC</v>
      </c>
      <c r="H654" s="7" t="str">
        <f>"Q"&amp;ROUNDUP(MONTH(VolumeByClient[[#This Row],[Date]])/3,0)&amp;" "&amp;YEAR(VolumeByClient[[#This Row],[Date]])</f>
        <v>Q4 2020</v>
      </c>
      <c r="I654" s="7" t="str">
        <f>VLOOKUP(VolumeByClient[[#This Row],[Date]],Quarter[],3)</f>
        <v>Q4 2020</v>
      </c>
    </row>
    <row r="655" spans="1:9">
      <c r="A655" s="4" t="s">
        <v>2</v>
      </c>
      <c r="B655" s="4">
        <v>44377</v>
      </c>
      <c r="C655" s="6">
        <v>38</v>
      </c>
      <c r="D655" s="3">
        <f>LEN(VolumeByClient[[#This Row],[CLID]])</f>
        <v>7</v>
      </c>
      <c r="E655" s="3" t="str">
        <f>XLOOKUP(VolumeByClient[[#This Row],[CLID]],GeoByClient[MID],GeoByClient[GEOID])</f>
        <v>GEO1002</v>
      </c>
      <c r="F655" s="9" t="str">
        <f>INDEX(GeoByClient[GEOID],MATCH([CLID],GeoByClient[RIGHT],0))</f>
        <v>GEO1002</v>
      </c>
      <c r="G655" s="3" t="str">
        <f>XLOOKUP(VolumeByClient[[#This Row],[Xlookup Region ID]],GEONames[GEOID],GEONames[GEO Name])</f>
        <v>APAC</v>
      </c>
      <c r="H655" s="7" t="str">
        <f>"Q"&amp;ROUNDUP(MONTH(VolumeByClient[[#This Row],[Date]])/3,0)&amp;" "&amp;YEAR(VolumeByClient[[#This Row],[Date]])</f>
        <v>Q2 2021</v>
      </c>
      <c r="I655" s="7" t="str">
        <f>VLOOKUP(VolumeByClient[[#This Row],[Date]],Quarter[],3)</f>
        <v>Q2 2021</v>
      </c>
    </row>
    <row r="656" spans="1:9">
      <c r="A656" s="4" t="s">
        <v>2</v>
      </c>
      <c r="B656" s="4">
        <v>44347</v>
      </c>
      <c r="C656" s="6">
        <v>71</v>
      </c>
      <c r="D656" s="3">
        <f>LEN(VolumeByClient[[#This Row],[CLID]])</f>
        <v>7</v>
      </c>
      <c r="E656" s="3" t="str">
        <f>XLOOKUP(VolumeByClient[[#This Row],[CLID]],GeoByClient[MID],GeoByClient[GEOID])</f>
        <v>GEO1002</v>
      </c>
      <c r="F656" s="9" t="str">
        <f>INDEX(GeoByClient[GEOID],MATCH([CLID],GeoByClient[RIGHT],0))</f>
        <v>GEO1002</v>
      </c>
      <c r="G656" s="3" t="str">
        <f>XLOOKUP(VolumeByClient[[#This Row],[Xlookup Region ID]],GEONames[GEOID],GEONames[GEO Name])</f>
        <v>APAC</v>
      </c>
      <c r="H656" s="7" t="str">
        <f>"Q"&amp;ROUNDUP(MONTH(VolumeByClient[[#This Row],[Date]])/3,0)&amp;" "&amp;YEAR(VolumeByClient[[#This Row],[Date]])</f>
        <v>Q2 2021</v>
      </c>
      <c r="I656" s="7" t="str">
        <f>VLOOKUP(VolumeByClient[[#This Row],[Date]],Quarter[],3)</f>
        <v>Q2 2021</v>
      </c>
    </row>
    <row r="657" spans="1:9">
      <c r="A657" s="4" t="s">
        <v>2</v>
      </c>
      <c r="B657" s="4">
        <v>44316</v>
      </c>
      <c r="C657" s="6">
        <v>60</v>
      </c>
      <c r="D657" s="3">
        <f>LEN(VolumeByClient[[#This Row],[CLID]])</f>
        <v>7</v>
      </c>
      <c r="E657" s="3" t="str">
        <f>XLOOKUP(VolumeByClient[[#This Row],[CLID]],GeoByClient[MID],GeoByClient[GEOID])</f>
        <v>GEO1002</v>
      </c>
      <c r="F657" s="9" t="str">
        <f>INDEX(GeoByClient[GEOID],MATCH([CLID],GeoByClient[RIGHT],0))</f>
        <v>GEO1002</v>
      </c>
      <c r="G657" s="3" t="str">
        <f>XLOOKUP(VolumeByClient[[#This Row],[Xlookup Region ID]],GEONames[GEOID],GEONames[GEO Name])</f>
        <v>APAC</v>
      </c>
      <c r="H657" s="7" t="str">
        <f>"Q"&amp;ROUNDUP(MONTH(VolumeByClient[[#This Row],[Date]])/3,0)&amp;" "&amp;YEAR(VolumeByClient[[#This Row],[Date]])</f>
        <v>Q2 2021</v>
      </c>
      <c r="I657" s="7" t="str">
        <f>VLOOKUP(VolumeByClient[[#This Row],[Date]],Quarter[],3)</f>
        <v>Q2 2021</v>
      </c>
    </row>
    <row r="658" spans="1:9">
      <c r="A658" s="4" t="s">
        <v>2</v>
      </c>
      <c r="B658" s="4">
        <v>44286</v>
      </c>
      <c r="C658" s="6">
        <v>65</v>
      </c>
      <c r="D658" s="3">
        <f>LEN(VolumeByClient[[#This Row],[CLID]])</f>
        <v>7</v>
      </c>
      <c r="E658" s="3" t="str">
        <f>XLOOKUP(VolumeByClient[[#This Row],[CLID]],GeoByClient[MID],GeoByClient[GEOID])</f>
        <v>GEO1002</v>
      </c>
      <c r="F658" s="9" t="str">
        <f>INDEX(GeoByClient[GEOID],MATCH([CLID],GeoByClient[RIGHT],0))</f>
        <v>GEO1002</v>
      </c>
      <c r="G658" s="3" t="str">
        <f>XLOOKUP(VolumeByClient[[#This Row],[Xlookup Region ID]],GEONames[GEOID],GEONames[GEO Name])</f>
        <v>APAC</v>
      </c>
      <c r="H658" s="7" t="str">
        <f>"Q"&amp;ROUNDUP(MONTH(VolumeByClient[[#This Row],[Date]])/3,0)&amp;" "&amp;YEAR(VolumeByClient[[#This Row],[Date]])</f>
        <v>Q1 2021</v>
      </c>
      <c r="I658" s="7" t="str">
        <f>VLOOKUP(VolumeByClient[[#This Row],[Date]],Quarter[],3)</f>
        <v>Q1 2021</v>
      </c>
    </row>
    <row r="659" spans="1:9">
      <c r="A659" s="4" t="s">
        <v>2</v>
      </c>
      <c r="B659" s="4">
        <v>44255</v>
      </c>
      <c r="C659" s="6">
        <v>45</v>
      </c>
      <c r="D659" s="3">
        <f>LEN(VolumeByClient[[#This Row],[CLID]])</f>
        <v>7</v>
      </c>
      <c r="E659" s="3" t="str">
        <f>XLOOKUP(VolumeByClient[[#This Row],[CLID]],GeoByClient[MID],GeoByClient[GEOID])</f>
        <v>GEO1002</v>
      </c>
      <c r="F659" s="9" t="str">
        <f>INDEX(GeoByClient[GEOID],MATCH([CLID],GeoByClient[RIGHT],0))</f>
        <v>GEO1002</v>
      </c>
      <c r="G659" s="3" t="str">
        <f>XLOOKUP(VolumeByClient[[#This Row],[Xlookup Region ID]],GEONames[GEOID],GEONames[GEO Name])</f>
        <v>APAC</v>
      </c>
      <c r="H659" s="7" t="str">
        <f>"Q"&amp;ROUNDUP(MONTH(VolumeByClient[[#This Row],[Date]])/3,0)&amp;" "&amp;YEAR(VolumeByClient[[#This Row],[Date]])</f>
        <v>Q1 2021</v>
      </c>
      <c r="I659" s="7" t="str">
        <f>VLOOKUP(VolumeByClient[[#This Row],[Date]],Quarter[],3)</f>
        <v>Q1 2021</v>
      </c>
    </row>
    <row r="660" spans="1:9">
      <c r="A660" s="4" t="s">
        <v>2</v>
      </c>
      <c r="B660" s="4">
        <v>44227</v>
      </c>
      <c r="C660" s="6">
        <v>56</v>
      </c>
      <c r="D660" s="3">
        <f>LEN(VolumeByClient[[#This Row],[CLID]])</f>
        <v>7</v>
      </c>
      <c r="E660" s="3" t="str">
        <f>XLOOKUP(VolumeByClient[[#This Row],[CLID]],GeoByClient[MID],GeoByClient[GEOID])</f>
        <v>GEO1002</v>
      </c>
      <c r="F660" s="9" t="str">
        <f>INDEX(GeoByClient[GEOID],MATCH([CLID],GeoByClient[RIGHT],0))</f>
        <v>GEO1002</v>
      </c>
      <c r="G660" s="3" t="str">
        <f>XLOOKUP(VolumeByClient[[#This Row],[Xlookup Region ID]],GEONames[GEOID],GEONames[GEO Name])</f>
        <v>APAC</v>
      </c>
      <c r="H660" s="7" t="str">
        <f>"Q"&amp;ROUNDUP(MONTH(VolumeByClient[[#This Row],[Date]])/3,0)&amp;" "&amp;YEAR(VolumeByClient[[#This Row],[Date]])</f>
        <v>Q1 2021</v>
      </c>
      <c r="I660" s="7" t="str">
        <f>VLOOKUP(VolumeByClient[[#This Row],[Date]],Quarter[],3)</f>
        <v>Q1 2021</v>
      </c>
    </row>
    <row r="661" spans="1:9">
      <c r="A661" s="4" t="s">
        <v>45</v>
      </c>
      <c r="B661" s="4">
        <v>43861</v>
      </c>
      <c r="C661" s="6">
        <v>1283</v>
      </c>
      <c r="D661" s="3">
        <f>LEN(VolumeByClient[[#This Row],[CLID]])</f>
        <v>7</v>
      </c>
      <c r="E661" s="3" t="str">
        <f>XLOOKUP(VolumeByClient[[#This Row],[CLID]],GeoByClient[MID],GeoByClient[GEOID])</f>
        <v>GEO1001</v>
      </c>
      <c r="F661" s="9" t="str">
        <f>INDEX(GeoByClient[GEOID],MATCH([CLID],GeoByClient[RIGHT],0))</f>
        <v>GEO1001</v>
      </c>
      <c r="G661" s="3" t="str">
        <f>XLOOKUP(VolumeByClient[[#This Row],[Xlookup Region ID]],GEONames[GEOID],GEONames[GEO Name])</f>
        <v>NAM</v>
      </c>
      <c r="H661" s="7" t="str">
        <f>"Q"&amp;ROUNDUP(MONTH(VolumeByClient[[#This Row],[Date]])/3,0)&amp;" "&amp;YEAR(VolumeByClient[[#This Row],[Date]])</f>
        <v>Q1 2020</v>
      </c>
      <c r="I661" s="7" t="str">
        <f>VLOOKUP(VolumeByClient[[#This Row],[Date]],Quarter[],3)</f>
        <v>Q1 2020</v>
      </c>
    </row>
    <row r="662" spans="1:9">
      <c r="A662" s="4" t="s">
        <v>45</v>
      </c>
      <c r="B662" s="4">
        <v>43890</v>
      </c>
      <c r="C662" s="6">
        <v>1622</v>
      </c>
      <c r="D662" s="3">
        <f>LEN(VolumeByClient[[#This Row],[CLID]])</f>
        <v>7</v>
      </c>
      <c r="E662" s="3" t="str">
        <f>XLOOKUP(VolumeByClient[[#This Row],[CLID]],GeoByClient[MID],GeoByClient[GEOID])</f>
        <v>GEO1001</v>
      </c>
      <c r="F662" s="9" t="str">
        <f>INDEX(GeoByClient[GEOID],MATCH([CLID],GeoByClient[RIGHT],0))</f>
        <v>GEO1001</v>
      </c>
      <c r="G662" s="3" t="str">
        <f>XLOOKUP(VolumeByClient[[#This Row],[Xlookup Region ID]],GEONames[GEOID],GEONames[GEO Name])</f>
        <v>NAM</v>
      </c>
      <c r="H662" s="7" t="str">
        <f>"Q"&amp;ROUNDUP(MONTH(VolumeByClient[[#This Row],[Date]])/3,0)&amp;" "&amp;YEAR(VolumeByClient[[#This Row],[Date]])</f>
        <v>Q1 2020</v>
      </c>
      <c r="I662" s="7" t="str">
        <f>VLOOKUP(VolumeByClient[[#This Row],[Date]],Quarter[],3)</f>
        <v>Q1 2020</v>
      </c>
    </row>
    <row r="663" spans="1:9">
      <c r="A663" s="4" t="s">
        <v>45</v>
      </c>
      <c r="B663" s="4">
        <v>43921</v>
      </c>
      <c r="C663" s="6">
        <v>1628</v>
      </c>
      <c r="D663" s="3">
        <f>LEN(VolumeByClient[[#This Row],[CLID]])</f>
        <v>7</v>
      </c>
      <c r="E663" s="3" t="str">
        <f>XLOOKUP(VolumeByClient[[#This Row],[CLID]],GeoByClient[MID],GeoByClient[GEOID])</f>
        <v>GEO1001</v>
      </c>
      <c r="F663" s="9" t="str">
        <f>INDEX(GeoByClient[GEOID],MATCH([CLID],GeoByClient[RIGHT],0))</f>
        <v>GEO1001</v>
      </c>
      <c r="G663" s="3" t="str">
        <f>XLOOKUP(VolumeByClient[[#This Row],[Xlookup Region ID]],GEONames[GEOID],GEONames[GEO Name])</f>
        <v>NAM</v>
      </c>
      <c r="H663" s="7" t="str">
        <f>"Q"&amp;ROUNDUP(MONTH(VolumeByClient[[#This Row],[Date]])/3,0)&amp;" "&amp;YEAR(VolumeByClient[[#This Row],[Date]])</f>
        <v>Q1 2020</v>
      </c>
      <c r="I663" s="7" t="str">
        <f>VLOOKUP(VolumeByClient[[#This Row],[Date]],Quarter[],3)</f>
        <v>Q1 2020</v>
      </c>
    </row>
    <row r="664" spans="1:9">
      <c r="A664" s="4" t="s">
        <v>45</v>
      </c>
      <c r="B664" s="4">
        <v>43951</v>
      </c>
      <c r="C664" s="6">
        <v>2137</v>
      </c>
      <c r="D664" s="3">
        <f>LEN(VolumeByClient[[#This Row],[CLID]])</f>
        <v>7</v>
      </c>
      <c r="E664" s="3" t="str">
        <f>XLOOKUP(VolumeByClient[[#This Row],[CLID]],GeoByClient[MID],GeoByClient[GEOID])</f>
        <v>GEO1001</v>
      </c>
      <c r="F664" s="9" t="str">
        <f>INDEX(GeoByClient[GEOID],MATCH([CLID],GeoByClient[RIGHT],0))</f>
        <v>GEO1001</v>
      </c>
      <c r="G664" s="3" t="str">
        <f>XLOOKUP(VolumeByClient[[#This Row],[Xlookup Region ID]],GEONames[GEOID],GEONames[GEO Name])</f>
        <v>NAM</v>
      </c>
      <c r="H664" s="7" t="str">
        <f>"Q"&amp;ROUNDUP(MONTH(VolumeByClient[[#This Row],[Date]])/3,0)&amp;" "&amp;YEAR(VolumeByClient[[#This Row],[Date]])</f>
        <v>Q2 2020</v>
      </c>
      <c r="I664" s="7" t="str">
        <f>VLOOKUP(VolumeByClient[[#This Row],[Date]],Quarter[],3)</f>
        <v>Q2 2020</v>
      </c>
    </row>
    <row r="665" spans="1:9">
      <c r="A665" s="4" t="s">
        <v>45</v>
      </c>
      <c r="B665" s="4">
        <v>43982</v>
      </c>
      <c r="C665" s="6">
        <v>1795</v>
      </c>
      <c r="D665" s="3">
        <f>LEN(VolumeByClient[[#This Row],[CLID]])</f>
        <v>7</v>
      </c>
      <c r="E665" s="3" t="str">
        <f>XLOOKUP(VolumeByClient[[#This Row],[CLID]],GeoByClient[MID],GeoByClient[GEOID])</f>
        <v>GEO1001</v>
      </c>
      <c r="F665" s="9" t="str">
        <f>INDEX(GeoByClient[GEOID],MATCH([CLID],GeoByClient[RIGHT],0))</f>
        <v>GEO1001</v>
      </c>
      <c r="G665" s="3" t="str">
        <f>XLOOKUP(VolumeByClient[[#This Row],[Xlookup Region ID]],GEONames[GEOID],GEONames[GEO Name])</f>
        <v>NAM</v>
      </c>
      <c r="H665" s="7" t="str">
        <f>"Q"&amp;ROUNDUP(MONTH(VolumeByClient[[#This Row],[Date]])/3,0)&amp;" "&amp;YEAR(VolumeByClient[[#This Row],[Date]])</f>
        <v>Q2 2020</v>
      </c>
      <c r="I665" s="7" t="str">
        <f>VLOOKUP(VolumeByClient[[#This Row],[Date]],Quarter[],3)</f>
        <v>Q2 2020</v>
      </c>
    </row>
    <row r="666" spans="1:9">
      <c r="A666" s="4" t="s">
        <v>45</v>
      </c>
      <c r="B666" s="4">
        <v>44012</v>
      </c>
      <c r="C666" s="6">
        <v>1456</v>
      </c>
      <c r="D666" s="3">
        <f>LEN(VolumeByClient[[#This Row],[CLID]])</f>
        <v>7</v>
      </c>
      <c r="E666" s="3" t="str">
        <f>XLOOKUP(VolumeByClient[[#This Row],[CLID]],GeoByClient[MID],GeoByClient[GEOID])</f>
        <v>GEO1001</v>
      </c>
      <c r="F666" s="9" t="str">
        <f>INDEX(GeoByClient[GEOID],MATCH([CLID],GeoByClient[RIGHT],0))</f>
        <v>GEO1001</v>
      </c>
      <c r="G666" s="3" t="str">
        <f>XLOOKUP(VolumeByClient[[#This Row],[Xlookup Region ID]],GEONames[GEOID],GEONames[GEO Name])</f>
        <v>NAM</v>
      </c>
      <c r="H666" s="7" t="str">
        <f>"Q"&amp;ROUNDUP(MONTH(VolumeByClient[[#This Row],[Date]])/3,0)&amp;" "&amp;YEAR(VolumeByClient[[#This Row],[Date]])</f>
        <v>Q2 2020</v>
      </c>
      <c r="I666" s="7" t="str">
        <f>VLOOKUP(VolumeByClient[[#This Row],[Date]],Quarter[],3)</f>
        <v>Q2 2020</v>
      </c>
    </row>
    <row r="667" spans="1:9">
      <c r="A667" s="4" t="s">
        <v>45</v>
      </c>
      <c r="B667" s="4">
        <v>44043</v>
      </c>
      <c r="C667" s="6">
        <v>1112</v>
      </c>
      <c r="D667" s="3">
        <f>LEN(VolumeByClient[[#This Row],[CLID]])</f>
        <v>7</v>
      </c>
      <c r="E667" s="3" t="str">
        <f>XLOOKUP(VolumeByClient[[#This Row],[CLID]],GeoByClient[MID],GeoByClient[GEOID])</f>
        <v>GEO1001</v>
      </c>
      <c r="F667" s="9" t="str">
        <f>INDEX(GeoByClient[GEOID],MATCH([CLID],GeoByClient[RIGHT],0))</f>
        <v>GEO1001</v>
      </c>
      <c r="G667" s="3" t="str">
        <f>XLOOKUP(VolumeByClient[[#This Row],[Xlookup Region ID]],GEONames[GEOID],GEONames[GEO Name])</f>
        <v>NAM</v>
      </c>
      <c r="H667" s="7" t="str">
        <f>"Q"&amp;ROUNDUP(MONTH(VolumeByClient[[#This Row],[Date]])/3,0)&amp;" "&amp;YEAR(VolumeByClient[[#This Row],[Date]])</f>
        <v>Q3 2020</v>
      </c>
      <c r="I667" s="7" t="str">
        <f>VLOOKUP(VolumeByClient[[#This Row],[Date]],Quarter[],3)</f>
        <v>Q3 2020</v>
      </c>
    </row>
    <row r="668" spans="1:9">
      <c r="A668" s="4" t="s">
        <v>45</v>
      </c>
      <c r="B668" s="4">
        <v>44074</v>
      </c>
      <c r="C668" s="6">
        <v>1116</v>
      </c>
      <c r="D668" s="3">
        <f>LEN(VolumeByClient[[#This Row],[CLID]])</f>
        <v>7</v>
      </c>
      <c r="E668" s="3" t="str">
        <f>XLOOKUP(VolumeByClient[[#This Row],[CLID]],GeoByClient[MID],GeoByClient[GEOID])</f>
        <v>GEO1001</v>
      </c>
      <c r="F668" s="9" t="str">
        <f>INDEX(GeoByClient[GEOID],MATCH([CLID],GeoByClient[RIGHT],0))</f>
        <v>GEO1001</v>
      </c>
      <c r="G668" s="3" t="str">
        <f>XLOOKUP(VolumeByClient[[#This Row],[Xlookup Region ID]],GEONames[GEOID],GEONames[GEO Name])</f>
        <v>NAM</v>
      </c>
      <c r="H668" s="7" t="str">
        <f>"Q"&amp;ROUNDUP(MONTH(VolumeByClient[[#This Row],[Date]])/3,0)&amp;" "&amp;YEAR(VolumeByClient[[#This Row],[Date]])</f>
        <v>Q3 2020</v>
      </c>
      <c r="I668" s="7" t="str">
        <f>VLOOKUP(VolumeByClient[[#This Row],[Date]],Quarter[],3)</f>
        <v>Q3 2020</v>
      </c>
    </row>
    <row r="669" spans="1:9">
      <c r="A669" s="4" t="s">
        <v>45</v>
      </c>
      <c r="B669" s="4">
        <v>44104</v>
      </c>
      <c r="C669" s="6">
        <v>939</v>
      </c>
      <c r="D669" s="3">
        <f>LEN(VolumeByClient[[#This Row],[CLID]])</f>
        <v>7</v>
      </c>
      <c r="E669" s="3" t="str">
        <f>XLOOKUP(VolumeByClient[[#This Row],[CLID]],GeoByClient[MID],GeoByClient[GEOID])</f>
        <v>GEO1001</v>
      </c>
      <c r="F669" s="9" t="str">
        <f>INDEX(GeoByClient[GEOID],MATCH([CLID],GeoByClient[RIGHT],0))</f>
        <v>GEO1001</v>
      </c>
      <c r="G669" s="3" t="str">
        <f>XLOOKUP(VolumeByClient[[#This Row],[Xlookup Region ID]],GEONames[GEOID],GEONames[GEO Name])</f>
        <v>NAM</v>
      </c>
      <c r="H669" s="7" t="str">
        <f>"Q"&amp;ROUNDUP(MONTH(VolumeByClient[[#This Row],[Date]])/3,0)&amp;" "&amp;YEAR(VolumeByClient[[#This Row],[Date]])</f>
        <v>Q3 2020</v>
      </c>
      <c r="I669" s="7" t="str">
        <f>VLOOKUP(VolumeByClient[[#This Row],[Date]],Quarter[],3)</f>
        <v>Q3 2020</v>
      </c>
    </row>
    <row r="670" spans="1:9">
      <c r="A670" s="4" t="s">
        <v>45</v>
      </c>
      <c r="B670" s="4">
        <v>44135</v>
      </c>
      <c r="C670" s="6">
        <v>1282</v>
      </c>
      <c r="D670" s="3">
        <f>LEN(VolumeByClient[[#This Row],[CLID]])</f>
        <v>7</v>
      </c>
      <c r="E670" s="3" t="str">
        <f>XLOOKUP(VolumeByClient[[#This Row],[CLID]],GeoByClient[MID],GeoByClient[GEOID])</f>
        <v>GEO1001</v>
      </c>
      <c r="F670" s="9" t="str">
        <f>INDEX(GeoByClient[GEOID],MATCH([CLID],GeoByClient[RIGHT],0))</f>
        <v>GEO1001</v>
      </c>
      <c r="G670" s="3" t="str">
        <f>XLOOKUP(VolumeByClient[[#This Row],[Xlookup Region ID]],GEONames[GEOID],GEONames[GEO Name])</f>
        <v>NAM</v>
      </c>
      <c r="H670" s="7" t="str">
        <f>"Q"&amp;ROUNDUP(MONTH(VolumeByClient[[#This Row],[Date]])/3,0)&amp;" "&amp;YEAR(VolumeByClient[[#This Row],[Date]])</f>
        <v>Q4 2020</v>
      </c>
      <c r="I670" s="7" t="str">
        <f>VLOOKUP(VolumeByClient[[#This Row],[Date]],Quarter[],3)</f>
        <v>Q4 2020</v>
      </c>
    </row>
    <row r="671" spans="1:9">
      <c r="A671" s="4" t="s">
        <v>45</v>
      </c>
      <c r="B671" s="4">
        <v>44165</v>
      </c>
      <c r="C671" s="6">
        <v>1285</v>
      </c>
      <c r="D671" s="3">
        <f>LEN(VolumeByClient[[#This Row],[CLID]])</f>
        <v>7</v>
      </c>
      <c r="E671" s="3" t="str">
        <f>XLOOKUP(VolumeByClient[[#This Row],[CLID]],GeoByClient[MID],GeoByClient[GEOID])</f>
        <v>GEO1001</v>
      </c>
      <c r="F671" s="9" t="str">
        <f>INDEX(GeoByClient[GEOID],MATCH([CLID],GeoByClient[RIGHT],0))</f>
        <v>GEO1001</v>
      </c>
      <c r="G671" s="3" t="str">
        <f>XLOOKUP(VolumeByClient[[#This Row],[Xlookup Region ID]],GEONames[GEOID],GEONames[GEO Name])</f>
        <v>NAM</v>
      </c>
      <c r="H671" s="7" t="str">
        <f>"Q"&amp;ROUNDUP(MONTH(VolumeByClient[[#This Row],[Date]])/3,0)&amp;" "&amp;YEAR(VolumeByClient[[#This Row],[Date]])</f>
        <v>Q4 2020</v>
      </c>
      <c r="I671" s="7" t="str">
        <f>VLOOKUP(VolumeByClient[[#This Row],[Date]],Quarter[],3)</f>
        <v>Q4 2020</v>
      </c>
    </row>
    <row r="672" spans="1:9">
      <c r="A672" s="4" t="s">
        <v>45</v>
      </c>
      <c r="B672" s="4">
        <v>44196</v>
      </c>
      <c r="C672" s="6">
        <v>1452</v>
      </c>
      <c r="D672" s="3">
        <f>LEN(VolumeByClient[[#This Row],[CLID]])</f>
        <v>7</v>
      </c>
      <c r="E672" s="3" t="str">
        <f>XLOOKUP(VolumeByClient[[#This Row],[CLID]],GeoByClient[MID],GeoByClient[GEOID])</f>
        <v>GEO1001</v>
      </c>
      <c r="F672" s="9" t="str">
        <f>INDEX(GeoByClient[GEOID],MATCH([CLID],GeoByClient[RIGHT],0))</f>
        <v>GEO1001</v>
      </c>
      <c r="G672" s="3" t="str">
        <f>XLOOKUP(VolumeByClient[[#This Row],[Xlookup Region ID]],GEONames[GEOID],GEONames[GEO Name])</f>
        <v>NAM</v>
      </c>
      <c r="H672" s="7" t="str">
        <f>"Q"&amp;ROUNDUP(MONTH(VolumeByClient[[#This Row],[Date]])/3,0)&amp;" "&amp;YEAR(VolumeByClient[[#This Row],[Date]])</f>
        <v>Q4 2020</v>
      </c>
      <c r="I672" s="7" t="str">
        <f>VLOOKUP(VolumeByClient[[#This Row],[Date]],Quarter[],3)</f>
        <v>Q4 2020</v>
      </c>
    </row>
    <row r="673" spans="1:9">
      <c r="A673" s="4" t="s">
        <v>45</v>
      </c>
      <c r="B673" s="4">
        <v>44377</v>
      </c>
      <c r="C673" s="6">
        <v>1480</v>
      </c>
      <c r="D673" s="3">
        <f>LEN(VolumeByClient[[#This Row],[CLID]])</f>
        <v>7</v>
      </c>
      <c r="E673" s="3" t="str">
        <f>XLOOKUP(VolumeByClient[[#This Row],[CLID]],GeoByClient[MID],GeoByClient[GEOID])</f>
        <v>GEO1001</v>
      </c>
      <c r="F673" s="9" t="str">
        <f>INDEX(GeoByClient[GEOID],MATCH([CLID],GeoByClient[RIGHT],0))</f>
        <v>GEO1001</v>
      </c>
      <c r="G673" s="3" t="str">
        <f>XLOOKUP(VolumeByClient[[#This Row],[Xlookup Region ID]],GEONames[GEOID],GEONames[GEO Name])</f>
        <v>NAM</v>
      </c>
      <c r="H673" s="7" t="str">
        <f>"Q"&amp;ROUNDUP(MONTH(VolumeByClient[[#This Row],[Date]])/3,0)&amp;" "&amp;YEAR(VolumeByClient[[#This Row],[Date]])</f>
        <v>Q2 2021</v>
      </c>
      <c r="I673" s="7" t="str">
        <f>VLOOKUP(VolumeByClient[[#This Row],[Date]],Quarter[],3)</f>
        <v>Q2 2021</v>
      </c>
    </row>
    <row r="674" spans="1:9">
      <c r="A674" s="4" t="s">
        <v>45</v>
      </c>
      <c r="B674" s="4">
        <v>44347</v>
      </c>
      <c r="C674" s="6">
        <v>1869</v>
      </c>
      <c r="D674" s="3">
        <f>LEN(VolumeByClient[[#This Row],[CLID]])</f>
        <v>7</v>
      </c>
      <c r="E674" s="3" t="str">
        <f>XLOOKUP(VolumeByClient[[#This Row],[CLID]],GeoByClient[MID],GeoByClient[GEOID])</f>
        <v>GEO1001</v>
      </c>
      <c r="F674" s="9" t="str">
        <f>INDEX(GeoByClient[GEOID],MATCH([CLID],GeoByClient[RIGHT],0))</f>
        <v>GEO1001</v>
      </c>
      <c r="G674" s="3" t="str">
        <f>XLOOKUP(VolumeByClient[[#This Row],[Xlookup Region ID]],GEONames[GEOID],GEONames[GEO Name])</f>
        <v>NAM</v>
      </c>
      <c r="H674" s="7" t="str">
        <f>"Q"&amp;ROUNDUP(MONTH(VolumeByClient[[#This Row],[Date]])/3,0)&amp;" "&amp;YEAR(VolumeByClient[[#This Row],[Date]])</f>
        <v>Q2 2021</v>
      </c>
      <c r="I674" s="7" t="str">
        <f>VLOOKUP(VolumeByClient[[#This Row],[Date]],Quarter[],3)</f>
        <v>Q2 2021</v>
      </c>
    </row>
    <row r="675" spans="1:9">
      <c r="A675" s="4" t="s">
        <v>45</v>
      </c>
      <c r="B675" s="4">
        <v>44316</v>
      </c>
      <c r="C675" s="6">
        <v>2242</v>
      </c>
      <c r="D675" s="3">
        <f>LEN(VolumeByClient[[#This Row],[CLID]])</f>
        <v>7</v>
      </c>
      <c r="E675" s="3" t="str">
        <f>XLOOKUP(VolumeByClient[[#This Row],[CLID]],GeoByClient[MID],GeoByClient[GEOID])</f>
        <v>GEO1001</v>
      </c>
      <c r="F675" s="9" t="str">
        <f>INDEX(GeoByClient[GEOID],MATCH([CLID],GeoByClient[RIGHT],0))</f>
        <v>GEO1001</v>
      </c>
      <c r="G675" s="3" t="str">
        <f>XLOOKUP(VolumeByClient[[#This Row],[Xlookup Region ID]],GEONames[GEOID],GEONames[GEO Name])</f>
        <v>NAM</v>
      </c>
      <c r="H675" s="7" t="str">
        <f>"Q"&amp;ROUNDUP(MONTH(VolumeByClient[[#This Row],[Date]])/3,0)&amp;" "&amp;YEAR(VolumeByClient[[#This Row],[Date]])</f>
        <v>Q2 2021</v>
      </c>
      <c r="I675" s="7" t="str">
        <f>VLOOKUP(VolumeByClient[[#This Row],[Date]],Quarter[],3)</f>
        <v>Q2 2021</v>
      </c>
    </row>
    <row r="676" spans="1:9">
      <c r="A676" s="4" t="s">
        <v>45</v>
      </c>
      <c r="B676" s="4">
        <v>44286</v>
      </c>
      <c r="C676" s="6">
        <v>1655</v>
      </c>
      <c r="D676" s="3">
        <f>LEN(VolumeByClient[[#This Row],[CLID]])</f>
        <v>7</v>
      </c>
      <c r="E676" s="3" t="str">
        <f>XLOOKUP(VolumeByClient[[#This Row],[CLID]],GeoByClient[MID],GeoByClient[GEOID])</f>
        <v>GEO1001</v>
      </c>
      <c r="F676" s="9" t="str">
        <f>INDEX(GeoByClient[GEOID],MATCH([CLID],GeoByClient[RIGHT],0))</f>
        <v>GEO1001</v>
      </c>
      <c r="G676" s="3" t="str">
        <f>XLOOKUP(VolumeByClient[[#This Row],[Xlookup Region ID]],GEONames[GEOID],GEONames[GEO Name])</f>
        <v>NAM</v>
      </c>
      <c r="H676" s="7" t="str">
        <f>"Q"&amp;ROUNDUP(MONTH(VolumeByClient[[#This Row],[Date]])/3,0)&amp;" "&amp;YEAR(VolumeByClient[[#This Row],[Date]])</f>
        <v>Q1 2021</v>
      </c>
      <c r="I676" s="7" t="str">
        <f>VLOOKUP(VolumeByClient[[#This Row],[Date]],Quarter[],3)</f>
        <v>Q1 2021</v>
      </c>
    </row>
    <row r="677" spans="1:9">
      <c r="A677" s="4" t="s">
        <v>45</v>
      </c>
      <c r="B677" s="4">
        <v>44255</v>
      </c>
      <c r="C677" s="6">
        <v>1693</v>
      </c>
      <c r="D677" s="3">
        <f>LEN(VolumeByClient[[#This Row],[CLID]])</f>
        <v>7</v>
      </c>
      <c r="E677" s="3" t="str">
        <f>XLOOKUP(VolumeByClient[[#This Row],[CLID]],GeoByClient[MID],GeoByClient[GEOID])</f>
        <v>GEO1001</v>
      </c>
      <c r="F677" s="9" t="str">
        <f>INDEX(GeoByClient[GEOID],MATCH([CLID],GeoByClient[RIGHT],0))</f>
        <v>GEO1001</v>
      </c>
      <c r="G677" s="3" t="str">
        <f>XLOOKUP(VolumeByClient[[#This Row],[Xlookup Region ID]],GEONames[GEOID],GEONames[GEO Name])</f>
        <v>NAM</v>
      </c>
      <c r="H677" s="7" t="str">
        <f>"Q"&amp;ROUNDUP(MONTH(VolumeByClient[[#This Row],[Date]])/3,0)&amp;" "&amp;YEAR(VolumeByClient[[#This Row],[Date]])</f>
        <v>Q1 2021</v>
      </c>
      <c r="I677" s="7" t="str">
        <f>VLOOKUP(VolumeByClient[[#This Row],[Date]],Quarter[],3)</f>
        <v>Q1 2021</v>
      </c>
    </row>
    <row r="678" spans="1:9">
      <c r="A678" s="4" t="s">
        <v>45</v>
      </c>
      <c r="B678" s="4">
        <v>44227</v>
      </c>
      <c r="C678" s="6">
        <v>1275</v>
      </c>
      <c r="D678" s="3">
        <f>LEN(VolumeByClient[[#This Row],[CLID]])</f>
        <v>7</v>
      </c>
      <c r="E678" s="3" t="str">
        <f>XLOOKUP(VolumeByClient[[#This Row],[CLID]],GeoByClient[MID],GeoByClient[GEOID])</f>
        <v>GEO1001</v>
      </c>
      <c r="F678" s="9" t="str">
        <f>INDEX(GeoByClient[GEOID],MATCH([CLID],GeoByClient[RIGHT],0))</f>
        <v>GEO1001</v>
      </c>
      <c r="G678" s="3" t="str">
        <f>XLOOKUP(VolumeByClient[[#This Row],[Xlookup Region ID]],GEONames[GEOID],GEONames[GEO Name])</f>
        <v>NAM</v>
      </c>
      <c r="H678" s="7" t="str">
        <f>"Q"&amp;ROUNDUP(MONTH(VolumeByClient[[#This Row],[Date]])/3,0)&amp;" "&amp;YEAR(VolumeByClient[[#This Row],[Date]])</f>
        <v>Q1 2021</v>
      </c>
      <c r="I678" s="7" t="str">
        <f>VLOOKUP(VolumeByClient[[#This Row],[Date]],Quarter[],3)</f>
        <v>Q1 2021</v>
      </c>
    </row>
    <row r="679" spans="1:9">
      <c r="A679" s="4" t="s">
        <v>42</v>
      </c>
      <c r="B679" s="4">
        <v>43861</v>
      </c>
      <c r="C679" s="6">
        <v>1207</v>
      </c>
      <c r="D679" s="3">
        <f>LEN(VolumeByClient[[#This Row],[CLID]])</f>
        <v>7</v>
      </c>
      <c r="E679" s="3" t="str">
        <f>XLOOKUP(VolumeByClient[[#This Row],[CLID]],GeoByClient[MID],GeoByClient[GEOID])</f>
        <v>GEO1002</v>
      </c>
      <c r="F679" s="9" t="str">
        <f>INDEX(GeoByClient[GEOID],MATCH([CLID],GeoByClient[RIGHT],0))</f>
        <v>GEO1002</v>
      </c>
      <c r="G679" s="3" t="str">
        <f>XLOOKUP(VolumeByClient[[#This Row],[Xlookup Region ID]],GEONames[GEOID],GEONames[GEO Name])</f>
        <v>APAC</v>
      </c>
      <c r="H679" s="7" t="str">
        <f>"Q"&amp;ROUNDUP(MONTH(VolumeByClient[[#This Row],[Date]])/3,0)&amp;" "&amp;YEAR(VolumeByClient[[#This Row],[Date]])</f>
        <v>Q1 2020</v>
      </c>
      <c r="I679" s="7" t="str">
        <f>VLOOKUP(VolumeByClient[[#This Row],[Date]],Quarter[],3)</f>
        <v>Q1 2020</v>
      </c>
    </row>
    <row r="680" spans="1:9">
      <c r="A680" s="4" t="s">
        <v>42</v>
      </c>
      <c r="B680" s="4">
        <v>43890</v>
      </c>
      <c r="C680" s="6">
        <v>1530</v>
      </c>
      <c r="D680" s="3">
        <f>LEN(VolumeByClient[[#This Row],[CLID]])</f>
        <v>7</v>
      </c>
      <c r="E680" s="3" t="str">
        <f>XLOOKUP(VolumeByClient[[#This Row],[CLID]],GeoByClient[MID],GeoByClient[GEOID])</f>
        <v>GEO1002</v>
      </c>
      <c r="F680" s="9" t="str">
        <f>INDEX(GeoByClient[GEOID],MATCH([CLID],GeoByClient[RIGHT],0))</f>
        <v>GEO1002</v>
      </c>
      <c r="G680" s="3" t="str">
        <f>XLOOKUP(VolumeByClient[[#This Row],[Xlookup Region ID]],GEONames[GEOID],GEONames[GEO Name])</f>
        <v>APAC</v>
      </c>
      <c r="H680" s="7" t="str">
        <f>"Q"&amp;ROUNDUP(MONTH(VolumeByClient[[#This Row],[Date]])/3,0)&amp;" "&amp;YEAR(VolumeByClient[[#This Row],[Date]])</f>
        <v>Q1 2020</v>
      </c>
      <c r="I680" s="7" t="str">
        <f>VLOOKUP(VolumeByClient[[#This Row],[Date]],Quarter[],3)</f>
        <v>Q1 2020</v>
      </c>
    </row>
    <row r="681" spans="1:9">
      <c r="A681" s="4" t="s">
        <v>42</v>
      </c>
      <c r="B681" s="4">
        <v>43921</v>
      </c>
      <c r="C681" s="6">
        <v>1532</v>
      </c>
      <c r="D681" s="3">
        <f>LEN(VolumeByClient[[#This Row],[CLID]])</f>
        <v>7</v>
      </c>
      <c r="E681" s="3" t="str">
        <f>XLOOKUP(VolumeByClient[[#This Row],[CLID]],GeoByClient[MID],GeoByClient[GEOID])</f>
        <v>GEO1002</v>
      </c>
      <c r="F681" s="9" t="str">
        <f>INDEX(GeoByClient[GEOID],MATCH([CLID],GeoByClient[RIGHT],0))</f>
        <v>GEO1002</v>
      </c>
      <c r="G681" s="3" t="str">
        <f>XLOOKUP(VolumeByClient[[#This Row],[Xlookup Region ID]],GEONames[GEOID],GEONames[GEO Name])</f>
        <v>APAC</v>
      </c>
      <c r="H681" s="7" t="str">
        <f>"Q"&amp;ROUNDUP(MONTH(VolumeByClient[[#This Row],[Date]])/3,0)&amp;" "&amp;YEAR(VolumeByClient[[#This Row],[Date]])</f>
        <v>Q1 2020</v>
      </c>
      <c r="I681" s="7" t="str">
        <f>VLOOKUP(VolumeByClient[[#This Row],[Date]],Quarter[],3)</f>
        <v>Q1 2020</v>
      </c>
    </row>
    <row r="682" spans="1:9">
      <c r="A682" s="4" t="s">
        <v>42</v>
      </c>
      <c r="B682" s="4">
        <v>43951</v>
      </c>
      <c r="C682" s="6">
        <v>2014</v>
      </c>
      <c r="D682" s="3">
        <f>LEN(VolumeByClient[[#This Row],[CLID]])</f>
        <v>7</v>
      </c>
      <c r="E682" s="3" t="str">
        <f>XLOOKUP(VolumeByClient[[#This Row],[CLID]],GeoByClient[MID],GeoByClient[GEOID])</f>
        <v>GEO1002</v>
      </c>
      <c r="F682" s="9" t="str">
        <f>INDEX(GeoByClient[GEOID],MATCH([CLID],GeoByClient[RIGHT],0))</f>
        <v>GEO1002</v>
      </c>
      <c r="G682" s="3" t="str">
        <f>XLOOKUP(VolumeByClient[[#This Row],[Xlookup Region ID]],GEONames[GEOID],GEONames[GEO Name])</f>
        <v>APAC</v>
      </c>
      <c r="H682" s="7" t="str">
        <f>"Q"&amp;ROUNDUP(MONTH(VolumeByClient[[#This Row],[Date]])/3,0)&amp;" "&amp;YEAR(VolumeByClient[[#This Row],[Date]])</f>
        <v>Q2 2020</v>
      </c>
      <c r="I682" s="7" t="str">
        <f>VLOOKUP(VolumeByClient[[#This Row],[Date]],Quarter[],3)</f>
        <v>Q2 2020</v>
      </c>
    </row>
    <row r="683" spans="1:9">
      <c r="A683" s="4" t="s">
        <v>42</v>
      </c>
      <c r="B683" s="4">
        <v>43982</v>
      </c>
      <c r="C683" s="6">
        <v>1688</v>
      </c>
      <c r="D683" s="3">
        <f>LEN(VolumeByClient[[#This Row],[CLID]])</f>
        <v>7</v>
      </c>
      <c r="E683" s="3" t="str">
        <f>XLOOKUP(VolumeByClient[[#This Row],[CLID]],GeoByClient[MID],GeoByClient[GEOID])</f>
        <v>GEO1002</v>
      </c>
      <c r="F683" s="9" t="str">
        <f>INDEX(GeoByClient[GEOID],MATCH([CLID],GeoByClient[RIGHT],0))</f>
        <v>GEO1002</v>
      </c>
      <c r="G683" s="3" t="str">
        <f>XLOOKUP(VolumeByClient[[#This Row],[Xlookup Region ID]],GEONames[GEOID],GEONames[GEO Name])</f>
        <v>APAC</v>
      </c>
      <c r="H683" s="7" t="str">
        <f>"Q"&amp;ROUNDUP(MONTH(VolumeByClient[[#This Row],[Date]])/3,0)&amp;" "&amp;YEAR(VolumeByClient[[#This Row],[Date]])</f>
        <v>Q2 2020</v>
      </c>
      <c r="I683" s="7" t="str">
        <f>VLOOKUP(VolumeByClient[[#This Row],[Date]],Quarter[],3)</f>
        <v>Q2 2020</v>
      </c>
    </row>
    <row r="684" spans="1:9">
      <c r="A684" s="4" t="s">
        <v>42</v>
      </c>
      <c r="B684" s="4">
        <v>44012</v>
      </c>
      <c r="C684" s="6">
        <v>1368</v>
      </c>
      <c r="D684" s="3">
        <f>LEN(VolumeByClient[[#This Row],[CLID]])</f>
        <v>7</v>
      </c>
      <c r="E684" s="3" t="str">
        <f>XLOOKUP(VolumeByClient[[#This Row],[CLID]],GeoByClient[MID],GeoByClient[GEOID])</f>
        <v>GEO1002</v>
      </c>
      <c r="F684" s="9" t="str">
        <f>INDEX(GeoByClient[GEOID],MATCH([CLID],GeoByClient[RIGHT],0))</f>
        <v>GEO1002</v>
      </c>
      <c r="G684" s="3" t="str">
        <f>XLOOKUP(VolumeByClient[[#This Row],[Xlookup Region ID]],GEONames[GEOID],GEONames[GEO Name])</f>
        <v>APAC</v>
      </c>
      <c r="H684" s="7" t="str">
        <f>"Q"&amp;ROUNDUP(MONTH(VolumeByClient[[#This Row],[Date]])/3,0)&amp;" "&amp;YEAR(VolumeByClient[[#This Row],[Date]])</f>
        <v>Q2 2020</v>
      </c>
      <c r="I684" s="7" t="str">
        <f>VLOOKUP(VolumeByClient[[#This Row],[Date]],Quarter[],3)</f>
        <v>Q2 2020</v>
      </c>
    </row>
    <row r="685" spans="1:9">
      <c r="A685" s="4" t="s">
        <v>42</v>
      </c>
      <c r="B685" s="4">
        <v>44043</v>
      </c>
      <c r="C685" s="6">
        <v>1047</v>
      </c>
      <c r="D685" s="3">
        <f>LEN(VolumeByClient[[#This Row],[CLID]])</f>
        <v>7</v>
      </c>
      <c r="E685" s="3" t="str">
        <f>XLOOKUP(VolumeByClient[[#This Row],[CLID]],GeoByClient[MID],GeoByClient[GEOID])</f>
        <v>GEO1002</v>
      </c>
      <c r="F685" s="9" t="str">
        <f>INDEX(GeoByClient[GEOID],MATCH([CLID],GeoByClient[RIGHT],0))</f>
        <v>GEO1002</v>
      </c>
      <c r="G685" s="3" t="str">
        <f>XLOOKUP(VolumeByClient[[#This Row],[Xlookup Region ID]],GEONames[GEOID],GEONames[GEO Name])</f>
        <v>APAC</v>
      </c>
      <c r="H685" s="7" t="str">
        <f>"Q"&amp;ROUNDUP(MONTH(VolumeByClient[[#This Row],[Date]])/3,0)&amp;" "&amp;YEAR(VolumeByClient[[#This Row],[Date]])</f>
        <v>Q3 2020</v>
      </c>
      <c r="I685" s="7" t="str">
        <f>VLOOKUP(VolumeByClient[[#This Row],[Date]],Quarter[],3)</f>
        <v>Q3 2020</v>
      </c>
    </row>
    <row r="686" spans="1:9">
      <c r="A686" s="4" t="s">
        <v>42</v>
      </c>
      <c r="B686" s="4">
        <v>44074</v>
      </c>
      <c r="C686" s="6">
        <v>1050</v>
      </c>
      <c r="D686" s="3">
        <f>LEN(VolumeByClient[[#This Row],[CLID]])</f>
        <v>7</v>
      </c>
      <c r="E686" s="3" t="str">
        <f>XLOOKUP(VolumeByClient[[#This Row],[CLID]],GeoByClient[MID],GeoByClient[GEOID])</f>
        <v>GEO1002</v>
      </c>
      <c r="F686" s="9" t="str">
        <f>INDEX(GeoByClient[GEOID],MATCH([CLID],GeoByClient[RIGHT],0))</f>
        <v>GEO1002</v>
      </c>
      <c r="G686" s="3" t="str">
        <f>XLOOKUP(VolumeByClient[[#This Row],[Xlookup Region ID]],GEONames[GEOID],GEONames[GEO Name])</f>
        <v>APAC</v>
      </c>
      <c r="H686" s="7" t="str">
        <f>"Q"&amp;ROUNDUP(MONTH(VolumeByClient[[#This Row],[Date]])/3,0)&amp;" "&amp;YEAR(VolumeByClient[[#This Row],[Date]])</f>
        <v>Q3 2020</v>
      </c>
      <c r="I686" s="7" t="str">
        <f>VLOOKUP(VolumeByClient[[#This Row],[Date]],Quarter[],3)</f>
        <v>Q3 2020</v>
      </c>
    </row>
    <row r="687" spans="1:9">
      <c r="A687" s="4" t="s">
        <v>42</v>
      </c>
      <c r="B687" s="4">
        <v>44104</v>
      </c>
      <c r="C687" s="6">
        <v>890</v>
      </c>
      <c r="D687" s="3">
        <f>LEN(VolumeByClient[[#This Row],[CLID]])</f>
        <v>7</v>
      </c>
      <c r="E687" s="3" t="str">
        <f>XLOOKUP(VolumeByClient[[#This Row],[CLID]],GeoByClient[MID],GeoByClient[GEOID])</f>
        <v>GEO1002</v>
      </c>
      <c r="F687" s="9" t="str">
        <f>INDEX(GeoByClient[GEOID],MATCH([CLID],GeoByClient[RIGHT],0))</f>
        <v>GEO1002</v>
      </c>
      <c r="G687" s="3" t="str">
        <f>XLOOKUP(VolumeByClient[[#This Row],[Xlookup Region ID]],GEONames[GEOID],GEONames[GEO Name])</f>
        <v>APAC</v>
      </c>
      <c r="H687" s="7" t="str">
        <f>"Q"&amp;ROUNDUP(MONTH(VolumeByClient[[#This Row],[Date]])/3,0)&amp;" "&amp;YEAR(VolumeByClient[[#This Row],[Date]])</f>
        <v>Q3 2020</v>
      </c>
      <c r="I687" s="7" t="str">
        <f>VLOOKUP(VolumeByClient[[#This Row],[Date]],Quarter[],3)</f>
        <v>Q3 2020</v>
      </c>
    </row>
    <row r="688" spans="1:9">
      <c r="A688" s="4" t="s">
        <v>42</v>
      </c>
      <c r="B688" s="4">
        <v>44135</v>
      </c>
      <c r="C688" s="6">
        <v>1208</v>
      </c>
      <c r="D688" s="3">
        <f>LEN(VolumeByClient[[#This Row],[CLID]])</f>
        <v>7</v>
      </c>
      <c r="E688" s="3" t="str">
        <f>XLOOKUP(VolumeByClient[[#This Row],[CLID]],GeoByClient[MID],GeoByClient[GEOID])</f>
        <v>GEO1002</v>
      </c>
      <c r="F688" s="9" t="str">
        <f>INDEX(GeoByClient[GEOID],MATCH([CLID],GeoByClient[RIGHT],0))</f>
        <v>GEO1002</v>
      </c>
      <c r="G688" s="3" t="str">
        <f>XLOOKUP(VolumeByClient[[#This Row],[Xlookup Region ID]],GEONames[GEOID],GEONames[GEO Name])</f>
        <v>APAC</v>
      </c>
      <c r="H688" s="7" t="str">
        <f>"Q"&amp;ROUNDUP(MONTH(VolumeByClient[[#This Row],[Date]])/3,0)&amp;" "&amp;YEAR(VolumeByClient[[#This Row],[Date]])</f>
        <v>Q4 2020</v>
      </c>
      <c r="I688" s="7" t="str">
        <f>VLOOKUP(VolumeByClient[[#This Row],[Date]],Quarter[],3)</f>
        <v>Q4 2020</v>
      </c>
    </row>
    <row r="689" spans="1:9">
      <c r="A689" s="4" t="s">
        <v>42</v>
      </c>
      <c r="B689" s="4">
        <v>44165</v>
      </c>
      <c r="C689" s="6">
        <v>1205</v>
      </c>
      <c r="D689" s="3">
        <f>LEN(VolumeByClient[[#This Row],[CLID]])</f>
        <v>7</v>
      </c>
      <c r="E689" s="3" t="str">
        <f>XLOOKUP(VolumeByClient[[#This Row],[CLID]],GeoByClient[MID],GeoByClient[GEOID])</f>
        <v>GEO1002</v>
      </c>
      <c r="F689" s="9" t="str">
        <f>INDEX(GeoByClient[GEOID],MATCH([CLID],GeoByClient[RIGHT],0))</f>
        <v>GEO1002</v>
      </c>
      <c r="G689" s="3" t="str">
        <f>XLOOKUP(VolumeByClient[[#This Row],[Xlookup Region ID]],GEONames[GEOID],GEONames[GEO Name])</f>
        <v>APAC</v>
      </c>
      <c r="H689" s="7" t="str">
        <f>"Q"&amp;ROUNDUP(MONTH(VolumeByClient[[#This Row],[Date]])/3,0)&amp;" "&amp;YEAR(VolumeByClient[[#This Row],[Date]])</f>
        <v>Q4 2020</v>
      </c>
      <c r="I689" s="7" t="str">
        <f>VLOOKUP(VolumeByClient[[#This Row],[Date]],Quarter[],3)</f>
        <v>Q4 2020</v>
      </c>
    </row>
    <row r="690" spans="1:9">
      <c r="A690" s="4" t="s">
        <v>42</v>
      </c>
      <c r="B690" s="4">
        <v>44196</v>
      </c>
      <c r="C690" s="6">
        <v>1366</v>
      </c>
      <c r="D690" s="3">
        <f>LEN(VolumeByClient[[#This Row],[CLID]])</f>
        <v>7</v>
      </c>
      <c r="E690" s="3" t="str">
        <f>XLOOKUP(VolumeByClient[[#This Row],[CLID]],GeoByClient[MID],GeoByClient[GEOID])</f>
        <v>GEO1002</v>
      </c>
      <c r="F690" s="9" t="str">
        <f>INDEX(GeoByClient[GEOID],MATCH([CLID],GeoByClient[RIGHT],0))</f>
        <v>GEO1002</v>
      </c>
      <c r="G690" s="3" t="str">
        <f>XLOOKUP(VolumeByClient[[#This Row],[Xlookup Region ID]],GEONames[GEOID],GEONames[GEO Name])</f>
        <v>APAC</v>
      </c>
      <c r="H690" s="7" t="str">
        <f>"Q"&amp;ROUNDUP(MONTH(VolumeByClient[[#This Row],[Date]])/3,0)&amp;" "&amp;YEAR(VolumeByClient[[#This Row],[Date]])</f>
        <v>Q4 2020</v>
      </c>
      <c r="I690" s="7" t="str">
        <f>VLOOKUP(VolumeByClient[[#This Row],[Date]],Quarter[],3)</f>
        <v>Q4 2020</v>
      </c>
    </row>
    <row r="691" spans="1:9">
      <c r="A691" s="4" t="s">
        <v>42</v>
      </c>
      <c r="B691" s="4">
        <v>44377</v>
      </c>
      <c r="C691" s="6">
        <v>1397</v>
      </c>
      <c r="D691" s="3">
        <f>LEN(VolumeByClient[[#This Row],[CLID]])</f>
        <v>7</v>
      </c>
      <c r="E691" s="3" t="str">
        <f>XLOOKUP(VolumeByClient[[#This Row],[CLID]],GeoByClient[MID],GeoByClient[GEOID])</f>
        <v>GEO1002</v>
      </c>
      <c r="F691" s="9" t="str">
        <f>INDEX(GeoByClient[GEOID],MATCH([CLID],GeoByClient[RIGHT],0))</f>
        <v>GEO1002</v>
      </c>
      <c r="G691" s="3" t="str">
        <f>XLOOKUP(VolumeByClient[[#This Row],[Xlookup Region ID]],GEONames[GEOID],GEONames[GEO Name])</f>
        <v>APAC</v>
      </c>
      <c r="H691" s="7" t="str">
        <f>"Q"&amp;ROUNDUP(MONTH(VolumeByClient[[#This Row],[Date]])/3,0)&amp;" "&amp;YEAR(VolumeByClient[[#This Row],[Date]])</f>
        <v>Q2 2021</v>
      </c>
      <c r="I691" s="7" t="str">
        <f>VLOOKUP(VolumeByClient[[#This Row],[Date]],Quarter[],3)</f>
        <v>Q2 2021</v>
      </c>
    </row>
    <row r="692" spans="1:9">
      <c r="A692" s="4" t="s">
        <v>42</v>
      </c>
      <c r="B692" s="4">
        <v>44347</v>
      </c>
      <c r="C692" s="6">
        <v>1757</v>
      </c>
      <c r="D692" s="3">
        <f>LEN(VolumeByClient[[#This Row],[CLID]])</f>
        <v>7</v>
      </c>
      <c r="E692" s="3" t="str">
        <f>XLOOKUP(VolumeByClient[[#This Row],[CLID]],GeoByClient[MID],GeoByClient[GEOID])</f>
        <v>GEO1002</v>
      </c>
      <c r="F692" s="9" t="str">
        <f>INDEX(GeoByClient[GEOID],MATCH([CLID],GeoByClient[RIGHT],0))</f>
        <v>GEO1002</v>
      </c>
      <c r="G692" s="3" t="str">
        <f>XLOOKUP(VolumeByClient[[#This Row],[Xlookup Region ID]],GEONames[GEOID],GEONames[GEO Name])</f>
        <v>APAC</v>
      </c>
      <c r="H692" s="7" t="str">
        <f>"Q"&amp;ROUNDUP(MONTH(VolumeByClient[[#This Row],[Date]])/3,0)&amp;" "&amp;YEAR(VolumeByClient[[#This Row],[Date]])</f>
        <v>Q2 2021</v>
      </c>
      <c r="I692" s="7" t="str">
        <f>VLOOKUP(VolumeByClient[[#This Row],[Date]],Quarter[],3)</f>
        <v>Q2 2021</v>
      </c>
    </row>
    <row r="693" spans="1:9">
      <c r="A693" s="4" t="s">
        <v>42</v>
      </c>
      <c r="B693" s="4">
        <v>44316</v>
      </c>
      <c r="C693" s="6">
        <v>2092</v>
      </c>
      <c r="D693" s="3">
        <f>LEN(VolumeByClient[[#This Row],[CLID]])</f>
        <v>7</v>
      </c>
      <c r="E693" s="3" t="str">
        <f>XLOOKUP(VolumeByClient[[#This Row],[CLID]],GeoByClient[MID],GeoByClient[GEOID])</f>
        <v>GEO1002</v>
      </c>
      <c r="F693" s="9" t="str">
        <f>INDEX(GeoByClient[GEOID],MATCH([CLID],GeoByClient[RIGHT],0))</f>
        <v>GEO1002</v>
      </c>
      <c r="G693" s="3" t="str">
        <f>XLOOKUP(VolumeByClient[[#This Row],[Xlookup Region ID]],GEONames[GEOID],GEONames[GEO Name])</f>
        <v>APAC</v>
      </c>
      <c r="H693" s="7" t="str">
        <f>"Q"&amp;ROUNDUP(MONTH(VolumeByClient[[#This Row],[Date]])/3,0)&amp;" "&amp;YEAR(VolumeByClient[[#This Row],[Date]])</f>
        <v>Q2 2021</v>
      </c>
      <c r="I693" s="7" t="str">
        <f>VLOOKUP(VolumeByClient[[#This Row],[Date]],Quarter[],3)</f>
        <v>Q2 2021</v>
      </c>
    </row>
    <row r="694" spans="1:9">
      <c r="A694" s="4" t="s">
        <v>42</v>
      </c>
      <c r="B694" s="4">
        <v>44286</v>
      </c>
      <c r="C694" s="6">
        <v>1544</v>
      </c>
      <c r="D694" s="3">
        <f>LEN(VolumeByClient[[#This Row],[CLID]])</f>
        <v>7</v>
      </c>
      <c r="E694" s="3" t="str">
        <f>XLOOKUP(VolumeByClient[[#This Row],[CLID]],GeoByClient[MID],GeoByClient[GEOID])</f>
        <v>GEO1002</v>
      </c>
      <c r="F694" s="9" t="str">
        <f>INDEX(GeoByClient[GEOID],MATCH([CLID],GeoByClient[RIGHT],0))</f>
        <v>GEO1002</v>
      </c>
      <c r="G694" s="3" t="str">
        <f>XLOOKUP(VolumeByClient[[#This Row],[Xlookup Region ID]],GEONames[GEOID],GEONames[GEO Name])</f>
        <v>APAC</v>
      </c>
      <c r="H694" s="7" t="str">
        <f>"Q"&amp;ROUNDUP(MONTH(VolumeByClient[[#This Row],[Date]])/3,0)&amp;" "&amp;YEAR(VolumeByClient[[#This Row],[Date]])</f>
        <v>Q1 2021</v>
      </c>
      <c r="I694" s="7" t="str">
        <f>VLOOKUP(VolumeByClient[[#This Row],[Date]],Quarter[],3)</f>
        <v>Q1 2021</v>
      </c>
    </row>
    <row r="695" spans="1:9">
      <c r="A695" s="4" t="s">
        <v>42</v>
      </c>
      <c r="B695" s="4">
        <v>44255</v>
      </c>
      <c r="C695" s="6">
        <v>1547</v>
      </c>
      <c r="D695" s="3">
        <f>LEN(VolumeByClient[[#This Row],[CLID]])</f>
        <v>7</v>
      </c>
      <c r="E695" s="3" t="str">
        <f>XLOOKUP(VolumeByClient[[#This Row],[CLID]],GeoByClient[MID],GeoByClient[GEOID])</f>
        <v>GEO1002</v>
      </c>
      <c r="F695" s="9" t="str">
        <f>INDEX(GeoByClient[GEOID],MATCH([CLID],GeoByClient[RIGHT],0))</f>
        <v>GEO1002</v>
      </c>
      <c r="G695" s="3" t="str">
        <f>XLOOKUP(VolumeByClient[[#This Row],[Xlookup Region ID]],GEONames[GEOID],GEONames[GEO Name])</f>
        <v>APAC</v>
      </c>
      <c r="H695" s="7" t="str">
        <f>"Q"&amp;ROUNDUP(MONTH(VolumeByClient[[#This Row],[Date]])/3,0)&amp;" "&amp;YEAR(VolumeByClient[[#This Row],[Date]])</f>
        <v>Q1 2021</v>
      </c>
      <c r="I695" s="7" t="str">
        <f>VLOOKUP(VolumeByClient[[#This Row],[Date]],Quarter[],3)</f>
        <v>Q1 2021</v>
      </c>
    </row>
    <row r="696" spans="1:9">
      <c r="A696" s="4" t="s">
        <v>42</v>
      </c>
      <c r="B696" s="4">
        <v>44227</v>
      </c>
      <c r="C696" s="6">
        <v>1265</v>
      </c>
      <c r="D696" s="3">
        <f>LEN(VolumeByClient[[#This Row],[CLID]])</f>
        <v>7</v>
      </c>
      <c r="E696" s="3" t="str">
        <f>XLOOKUP(VolumeByClient[[#This Row],[CLID]],GeoByClient[MID],GeoByClient[GEOID])</f>
        <v>GEO1002</v>
      </c>
      <c r="F696" s="9" t="str">
        <f>INDEX(GeoByClient[GEOID],MATCH([CLID],GeoByClient[RIGHT],0))</f>
        <v>GEO1002</v>
      </c>
      <c r="G696" s="3" t="str">
        <f>XLOOKUP(VolumeByClient[[#This Row],[Xlookup Region ID]],GEONames[GEOID],GEONames[GEO Name])</f>
        <v>APAC</v>
      </c>
      <c r="H696" s="7" t="str">
        <f>"Q"&amp;ROUNDUP(MONTH(VolumeByClient[[#This Row],[Date]])/3,0)&amp;" "&amp;YEAR(VolumeByClient[[#This Row],[Date]])</f>
        <v>Q1 2021</v>
      </c>
      <c r="I696" s="7" t="str">
        <f>VLOOKUP(VolumeByClient[[#This Row],[Date]],Quarter[],3)</f>
        <v>Q1 2021</v>
      </c>
    </row>
    <row r="697" spans="1:9">
      <c r="A697" s="4" t="s">
        <v>50</v>
      </c>
      <c r="B697" s="4">
        <v>43861</v>
      </c>
      <c r="C697" s="6">
        <v>3405</v>
      </c>
      <c r="D697" s="3">
        <f>LEN(VolumeByClient[[#This Row],[CLID]])</f>
        <v>7</v>
      </c>
      <c r="E697" s="3" t="str">
        <f>XLOOKUP(VolumeByClient[[#This Row],[CLID]],GeoByClient[MID],GeoByClient[GEOID])</f>
        <v>GEO1004</v>
      </c>
      <c r="F697" s="9" t="str">
        <f>INDEX(GeoByClient[GEOID],MATCH([CLID],GeoByClient[RIGHT],0))</f>
        <v>GEO1004</v>
      </c>
      <c r="G697" s="3" t="str">
        <f>XLOOKUP(VolumeByClient[[#This Row],[Xlookup Region ID]],GEONames[GEOID],GEONames[GEO Name])</f>
        <v>LATAM</v>
      </c>
      <c r="H697" s="7" t="str">
        <f>"Q"&amp;ROUNDUP(MONTH(VolumeByClient[[#This Row],[Date]])/3,0)&amp;" "&amp;YEAR(VolumeByClient[[#This Row],[Date]])</f>
        <v>Q1 2020</v>
      </c>
      <c r="I697" s="7" t="str">
        <f>VLOOKUP(VolumeByClient[[#This Row],[Date]],Quarter[],3)</f>
        <v>Q1 2020</v>
      </c>
    </row>
    <row r="698" spans="1:9">
      <c r="A698" s="4" t="s">
        <v>50</v>
      </c>
      <c r="B698" s="4">
        <v>43890</v>
      </c>
      <c r="C698" s="6">
        <v>3827</v>
      </c>
      <c r="D698" s="3">
        <f>LEN(VolumeByClient[[#This Row],[CLID]])</f>
        <v>7</v>
      </c>
      <c r="E698" s="3" t="str">
        <f>XLOOKUP(VolumeByClient[[#This Row],[CLID]],GeoByClient[MID],GeoByClient[GEOID])</f>
        <v>GEO1004</v>
      </c>
      <c r="F698" s="9" t="str">
        <f>INDEX(GeoByClient[GEOID],MATCH([CLID],GeoByClient[RIGHT],0))</f>
        <v>GEO1004</v>
      </c>
      <c r="G698" s="3" t="str">
        <f>XLOOKUP(VolumeByClient[[#This Row],[Xlookup Region ID]],GEONames[GEOID],GEONames[GEO Name])</f>
        <v>LATAM</v>
      </c>
      <c r="H698" s="7" t="str">
        <f>"Q"&amp;ROUNDUP(MONTH(VolumeByClient[[#This Row],[Date]])/3,0)&amp;" "&amp;YEAR(VolumeByClient[[#This Row],[Date]])</f>
        <v>Q1 2020</v>
      </c>
      <c r="I698" s="7" t="str">
        <f>VLOOKUP(VolumeByClient[[#This Row],[Date]],Quarter[],3)</f>
        <v>Q1 2020</v>
      </c>
    </row>
    <row r="699" spans="1:9">
      <c r="A699" s="4" t="s">
        <v>50</v>
      </c>
      <c r="B699" s="4">
        <v>43921</v>
      </c>
      <c r="C699" s="6">
        <v>4248</v>
      </c>
      <c r="D699" s="3">
        <f>LEN(VolumeByClient[[#This Row],[CLID]])</f>
        <v>7</v>
      </c>
      <c r="E699" s="3" t="str">
        <f>XLOOKUP(VolumeByClient[[#This Row],[CLID]],GeoByClient[MID],GeoByClient[GEOID])</f>
        <v>GEO1004</v>
      </c>
      <c r="F699" s="9" t="str">
        <f>INDEX(GeoByClient[GEOID],MATCH([CLID],GeoByClient[RIGHT],0))</f>
        <v>GEO1004</v>
      </c>
      <c r="G699" s="3" t="str">
        <f>XLOOKUP(VolumeByClient[[#This Row],[Xlookup Region ID]],GEONames[GEOID],GEONames[GEO Name])</f>
        <v>LATAM</v>
      </c>
      <c r="H699" s="7" t="str">
        <f>"Q"&amp;ROUNDUP(MONTH(VolumeByClient[[#This Row],[Date]])/3,0)&amp;" "&amp;YEAR(VolumeByClient[[#This Row],[Date]])</f>
        <v>Q1 2020</v>
      </c>
      <c r="I699" s="7" t="str">
        <f>VLOOKUP(VolumeByClient[[#This Row],[Date]],Quarter[],3)</f>
        <v>Q1 2020</v>
      </c>
    </row>
    <row r="700" spans="1:9">
      <c r="A700" s="4" t="s">
        <v>50</v>
      </c>
      <c r="B700" s="4">
        <v>43951</v>
      </c>
      <c r="C700" s="6">
        <v>5101</v>
      </c>
      <c r="D700" s="3">
        <f>LEN(VolumeByClient[[#This Row],[CLID]])</f>
        <v>7</v>
      </c>
      <c r="E700" s="3" t="str">
        <f>XLOOKUP(VolumeByClient[[#This Row],[CLID]],GeoByClient[MID],GeoByClient[GEOID])</f>
        <v>GEO1004</v>
      </c>
      <c r="F700" s="9" t="str">
        <f>INDEX(GeoByClient[GEOID],MATCH([CLID],GeoByClient[RIGHT],0))</f>
        <v>GEO1004</v>
      </c>
      <c r="G700" s="3" t="str">
        <f>XLOOKUP(VolumeByClient[[#This Row],[Xlookup Region ID]],GEONames[GEOID],GEONames[GEO Name])</f>
        <v>LATAM</v>
      </c>
      <c r="H700" s="7" t="str">
        <f>"Q"&amp;ROUNDUP(MONTH(VolumeByClient[[#This Row],[Date]])/3,0)&amp;" "&amp;YEAR(VolumeByClient[[#This Row],[Date]])</f>
        <v>Q2 2020</v>
      </c>
      <c r="I700" s="7" t="str">
        <f>VLOOKUP(VolumeByClient[[#This Row],[Date]],Quarter[],3)</f>
        <v>Q2 2020</v>
      </c>
    </row>
    <row r="701" spans="1:9">
      <c r="A701" s="4" t="s">
        <v>50</v>
      </c>
      <c r="B701" s="4">
        <v>43982</v>
      </c>
      <c r="C701" s="6">
        <v>4675</v>
      </c>
      <c r="D701" s="3">
        <f>LEN(VolumeByClient[[#This Row],[CLID]])</f>
        <v>7</v>
      </c>
      <c r="E701" s="3" t="str">
        <f>XLOOKUP(VolumeByClient[[#This Row],[CLID]],GeoByClient[MID],GeoByClient[GEOID])</f>
        <v>GEO1004</v>
      </c>
      <c r="F701" s="9" t="str">
        <f>INDEX(GeoByClient[GEOID],MATCH([CLID],GeoByClient[RIGHT],0))</f>
        <v>GEO1004</v>
      </c>
      <c r="G701" s="3" t="str">
        <f>XLOOKUP(VolumeByClient[[#This Row],[Xlookup Region ID]],GEONames[GEOID],GEONames[GEO Name])</f>
        <v>LATAM</v>
      </c>
      <c r="H701" s="7" t="str">
        <f>"Q"&amp;ROUNDUP(MONTH(VolumeByClient[[#This Row],[Date]])/3,0)&amp;" "&amp;YEAR(VolumeByClient[[#This Row],[Date]])</f>
        <v>Q2 2020</v>
      </c>
      <c r="I701" s="7" t="str">
        <f>VLOOKUP(VolumeByClient[[#This Row],[Date]],Quarter[],3)</f>
        <v>Q2 2020</v>
      </c>
    </row>
    <row r="702" spans="1:9">
      <c r="A702" s="4" t="s">
        <v>50</v>
      </c>
      <c r="B702" s="4">
        <v>44012</v>
      </c>
      <c r="C702" s="6">
        <v>3400</v>
      </c>
      <c r="D702" s="3">
        <f>LEN(VolumeByClient[[#This Row],[CLID]])</f>
        <v>7</v>
      </c>
      <c r="E702" s="3" t="str">
        <f>XLOOKUP(VolumeByClient[[#This Row],[CLID]],GeoByClient[MID],GeoByClient[GEOID])</f>
        <v>GEO1004</v>
      </c>
      <c r="F702" s="9" t="str">
        <f>INDEX(GeoByClient[GEOID],MATCH([CLID],GeoByClient[RIGHT],0))</f>
        <v>GEO1004</v>
      </c>
      <c r="G702" s="3" t="str">
        <f>XLOOKUP(VolumeByClient[[#This Row],[Xlookup Region ID]],GEONames[GEOID],GEONames[GEO Name])</f>
        <v>LATAM</v>
      </c>
      <c r="H702" s="7" t="str">
        <f>"Q"&amp;ROUNDUP(MONTH(VolumeByClient[[#This Row],[Date]])/3,0)&amp;" "&amp;YEAR(VolumeByClient[[#This Row],[Date]])</f>
        <v>Q2 2020</v>
      </c>
      <c r="I702" s="7" t="str">
        <f>VLOOKUP(VolumeByClient[[#This Row],[Date]],Quarter[],3)</f>
        <v>Q2 2020</v>
      </c>
    </row>
    <row r="703" spans="1:9">
      <c r="A703" s="4" t="s">
        <v>50</v>
      </c>
      <c r="B703" s="4">
        <v>44043</v>
      </c>
      <c r="C703" s="6">
        <v>2976</v>
      </c>
      <c r="D703" s="3">
        <f>LEN(VolumeByClient[[#This Row],[CLID]])</f>
        <v>7</v>
      </c>
      <c r="E703" s="3" t="str">
        <f>XLOOKUP(VolumeByClient[[#This Row],[CLID]],GeoByClient[MID],GeoByClient[GEOID])</f>
        <v>GEO1004</v>
      </c>
      <c r="F703" s="9" t="str">
        <f>INDEX(GeoByClient[GEOID],MATCH([CLID],GeoByClient[RIGHT],0))</f>
        <v>GEO1004</v>
      </c>
      <c r="G703" s="3" t="str">
        <f>XLOOKUP(VolumeByClient[[#This Row],[Xlookup Region ID]],GEONames[GEOID],GEONames[GEO Name])</f>
        <v>LATAM</v>
      </c>
      <c r="H703" s="7" t="str">
        <f>"Q"&amp;ROUNDUP(MONTH(VolumeByClient[[#This Row],[Date]])/3,0)&amp;" "&amp;YEAR(VolumeByClient[[#This Row],[Date]])</f>
        <v>Q3 2020</v>
      </c>
      <c r="I703" s="7" t="str">
        <f>VLOOKUP(VolumeByClient[[#This Row],[Date]],Quarter[],3)</f>
        <v>Q3 2020</v>
      </c>
    </row>
    <row r="704" spans="1:9">
      <c r="A704" s="4" t="s">
        <v>50</v>
      </c>
      <c r="B704" s="4">
        <v>44074</v>
      </c>
      <c r="C704" s="6">
        <v>2552</v>
      </c>
      <c r="D704" s="3">
        <f>LEN(VolumeByClient[[#This Row],[CLID]])</f>
        <v>7</v>
      </c>
      <c r="E704" s="3" t="str">
        <f>XLOOKUP(VolumeByClient[[#This Row],[CLID]],GeoByClient[MID],GeoByClient[GEOID])</f>
        <v>GEO1004</v>
      </c>
      <c r="F704" s="9" t="str">
        <f>INDEX(GeoByClient[GEOID],MATCH([CLID],GeoByClient[RIGHT],0))</f>
        <v>GEO1004</v>
      </c>
      <c r="G704" s="3" t="str">
        <f>XLOOKUP(VolumeByClient[[#This Row],[Xlookup Region ID]],GEONames[GEOID],GEONames[GEO Name])</f>
        <v>LATAM</v>
      </c>
      <c r="H704" s="7" t="str">
        <f>"Q"&amp;ROUNDUP(MONTH(VolumeByClient[[#This Row],[Date]])/3,0)&amp;" "&amp;YEAR(VolumeByClient[[#This Row],[Date]])</f>
        <v>Q3 2020</v>
      </c>
      <c r="I704" s="7" t="str">
        <f>VLOOKUP(VolumeByClient[[#This Row],[Date]],Quarter[],3)</f>
        <v>Q3 2020</v>
      </c>
    </row>
    <row r="705" spans="1:9">
      <c r="A705" s="4" t="s">
        <v>50</v>
      </c>
      <c r="B705" s="4">
        <v>44104</v>
      </c>
      <c r="C705" s="6">
        <v>2550</v>
      </c>
      <c r="D705" s="3">
        <f>LEN(VolumeByClient[[#This Row],[CLID]])</f>
        <v>7</v>
      </c>
      <c r="E705" s="3" t="str">
        <f>XLOOKUP(VolumeByClient[[#This Row],[CLID]],GeoByClient[MID],GeoByClient[GEOID])</f>
        <v>GEO1004</v>
      </c>
      <c r="F705" s="9" t="str">
        <f>INDEX(GeoByClient[GEOID],MATCH([CLID],GeoByClient[RIGHT],0))</f>
        <v>GEO1004</v>
      </c>
      <c r="G705" s="3" t="str">
        <f>XLOOKUP(VolumeByClient[[#This Row],[Xlookup Region ID]],GEONames[GEOID],GEONames[GEO Name])</f>
        <v>LATAM</v>
      </c>
      <c r="H705" s="7" t="str">
        <f>"Q"&amp;ROUNDUP(MONTH(VolumeByClient[[#This Row],[Date]])/3,0)&amp;" "&amp;YEAR(VolumeByClient[[#This Row],[Date]])</f>
        <v>Q3 2020</v>
      </c>
      <c r="I705" s="7" t="str">
        <f>VLOOKUP(VolumeByClient[[#This Row],[Date]],Quarter[],3)</f>
        <v>Q3 2020</v>
      </c>
    </row>
    <row r="706" spans="1:9">
      <c r="A706" s="4" t="s">
        <v>50</v>
      </c>
      <c r="B706" s="4">
        <v>44135</v>
      </c>
      <c r="C706" s="6">
        <v>2975</v>
      </c>
      <c r="D706" s="3">
        <f>LEN(VolumeByClient[[#This Row],[CLID]])</f>
        <v>7</v>
      </c>
      <c r="E706" s="3" t="str">
        <f>XLOOKUP(VolumeByClient[[#This Row],[CLID]],GeoByClient[MID],GeoByClient[GEOID])</f>
        <v>GEO1004</v>
      </c>
      <c r="F706" s="9" t="str">
        <f>INDEX(GeoByClient[GEOID],MATCH([CLID],GeoByClient[RIGHT],0))</f>
        <v>GEO1004</v>
      </c>
      <c r="G706" s="3" t="str">
        <f>XLOOKUP(VolumeByClient[[#This Row],[Xlookup Region ID]],GEONames[GEOID],GEONames[GEO Name])</f>
        <v>LATAM</v>
      </c>
      <c r="H706" s="7" t="str">
        <f>"Q"&amp;ROUNDUP(MONTH(VolumeByClient[[#This Row],[Date]])/3,0)&amp;" "&amp;YEAR(VolumeByClient[[#This Row],[Date]])</f>
        <v>Q4 2020</v>
      </c>
      <c r="I706" s="7" t="str">
        <f>VLOOKUP(VolumeByClient[[#This Row],[Date]],Quarter[],3)</f>
        <v>Q4 2020</v>
      </c>
    </row>
    <row r="707" spans="1:9">
      <c r="A707" s="4" t="s">
        <v>50</v>
      </c>
      <c r="B707" s="4">
        <v>44165</v>
      </c>
      <c r="C707" s="6">
        <v>3399</v>
      </c>
      <c r="D707" s="3">
        <f>LEN(VolumeByClient[[#This Row],[CLID]])</f>
        <v>7</v>
      </c>
      <c r="E707" s="3" t="str">
        <f>XLOOKUP(VolumeByClient[[#This Row],[CLID]],GeoByClient[MID],GeoByClient[GEOID])</f>
        <v>GEO1004</v>
      </c>
      <c r="F707" s="9" t="str">
        <f>INDEX(GeoByClient[GEOID],MATCH([CLID],GeoByClient[RIGHT],0))</f>
        <v>GEO1004</v>
      </c>
      <c r="G707" s="3" t="str">
        <f>XLOOKUP(VolumeByClient[[#This Row],[Xlookup Region ID]],GEONames[GEOID],GEONames[GEO Name])</f>
        <v>LATAM</v>
      </c>
      <c r="H707" s="7" t="str">
        <f>"Q"&amp;ROUNDUP(MONTH(VolumeByClient[[#This Row],[Date]])/3,0)&amp;" "&amp;YEAR(VolumeByClient[[#This Row],[Date]])</f>
        <v>Q4 2020</v>
      </c>
      <c r="I707" s="7" t="str">
        <f>VLOOKUP(VolumeByClient[[#This Row],[Date]],Quarter[],3)</f>
        <v>Q4 2020</v>
      </c>
    </row>
    <row r="708" spans="1:9">
      <c r="A708" s="4" t="s">
        <v>50</v>
      </c>
      <c r="B708" s="4">
        <v>44196</v>
      </c>
      <c r="C708" s="6">
        <v>3404</v>
      </c>
      <c r="D708" s="3">
        <f>LEN(VolumeByClient[[#This Row],[CLID]])</f>
        <v>7</v>
      </c>
      <c r="E708" s="3" t="str">
        <f>XLOOKUP(VolumeByClient[[#This Row],[CLID]],GeoByClient[MID],GeoByClient[GEOID])</f>
        <v>GEO1004</v>
      </c>
      <c r="F708" s="9" t="str">
        <f>INDEX(GeoByClient[GEOID],MATCH([CLID],GeoByClient[RIGHT],0))</f>
        <v>GEO1004</v>
      </c>
      <c r="G708" s="3" t="str">
        <f>XLOOKUP(VolumeByClient[[#This Row],[Xlookup Region ID]],GEONames[GEOID],GEONames[GEO Name])</f>
        <v>LATAM</v>
      </c>
      <c r="H708" s="7" t="str">
        <f>"Q"&amp;ROUNDUP(MONTH(VolumeByClient[[#This Row],[Date]])/3,0)&amp;" "&amp;YEAR(VolumeByClient[[#This Row],[Date]])</f>
        <v>Q4 2020</v>
      </c>
      <c r="I708" s="7" t="str">
        <f>VLOOKUP(VolumeByClient[[#This Row],[Date]],Quarter[],3)</f>
        <v>Q4 2020</v>
      </c>
    </row>
    <row r="709" spans="1:9">
      <c r="A709" s="4" t="s">
        <v>50</v>
      </c>
      <c r="B709" s="4">
        <v>44377</v>
      </c>
      <c r="C709" s="6">
        <v>3501</v>
      </c>
      <c r="D709" s="3">
        <f>LEN(VolumeByClient[[#This Row],[CLID]])</f>
        <v>7</v>
      </c>
      <c r="E709" s="3" t="str">
        <f>XLOOKUP(VolumeByClient[[#This Row],[CLID]],GeoByClient[MID],GeoByClient[GEOID])</f>
        <v>GEO1004</v>
      </c>
      <c r="F709" s="9" t="str">
        <f>INDEX(GeoByClient[GEOID],MATCH([CLID],GeoByClient[RIGHT],0))</f>
        <v>GEO1004</v>
      </c>
      <c r="G709" s="3" t="str">
        <f>XLOOKUP(VolumeByClient[[#This Row],[Xlookup Region ID]],GEONames[GEOID],GEONames[GEO Name])</f>
        <v>LATAM</v>
      </c>
      <c r="H709" s="7" t="str">
        <f>"Q"&amp;ROUNDUP(MONTH(VolumeByClient[[#This Row],[Date]])/3,0)&amp;" "&amp;YEAR(VolumeByClient[[#This Row],[Date]])</f>
        <v>Q2 2021</v>
      </c>
      <c r="I709" s="7" t="str">
        <f>VLOOKUP(VolumeByClient[[#This Row],[Date]],Quarter[],3)</f>
        <v>Q2 2021</v>
      </c>
    </row>
    <row r="710" spans="1:9">
      <c r="A710" s="4" t="s">
        <v>50</v>
      </c>
      <c r="B710" s="4">
        <v>44347</v>
      </c>
      <c r="C710" s="6">
        <v>4768</v>
      </c>
      <c r="D710" s="3">
        <f>LEN(VolumeByClient[[#This Row],[CLID]])</f>
        <v>7</v>
      </c>
      <c r="E710" s="3" t="str">
        <f>XLOOKUP(VolumeByClient[[#This Row],[CLID]],GeoByClient[MID],GeoByClient[GEOID])</f>
        <v>GEO1004</v>
      </c>
      <c r="F710" s="9" t="str">
        <f>INDEX(GeoByClient[GEOID],MATCH([CLID],GeoByClient[RIGHT],0))</f>
        <v>GEO1004</v>
      </c>
      <c r="G710" s="3" t="str">
        <f>XLOOKUP(VolumeByClient[[#This Row],[Xlookup Region ID]],GEONames[GEOID],GEONames[GEO Name])</f>
        <v>LATAM</v>
      </c>
      <c r="H710" s="7" t="str">
        <f>"Q"&amp;ROUNDUP(MONTH(VolumeByClient[[#This Row],[Date]])/3,0)&amp;" "&amp;YEAR(VolumeByClient[[#This Row],[Date]])</f>
        <v>Q2 2021</v>
      </c>
      <c r="I710" s="7" t="str">
        <f>VLOOKUP(VolumeByClient[[#This Row],[Date]],Quarter[],3)</f>
        <v>Q2 2021</v>
      </c>
    </row>
    <row r="711" spans="1:9">
      <c r="A711" s="4" t="s">
        <v>50</v>
      </c>
      <c r="B711" s="4">
        <v>44316</v>
      </c>
      <c r="C711" s="6">
        <v>5254</v>
      </c>
      <c r="D711" s="3">
        <f>LEN(VolumeByClient[[#This Row],[CLID]])</f>
        <v>7</v>
      </c>
      <c r="E711" s="3" t="str">
        <f>XLOOKUP(VolumeByClient[[#This Row],[CLID]],GeoByClient[MID],GeoByClient[GEOID])</f>
        <v>GEO1004</v>
      </c>
      <c r="F711" s="9" t="str">
        <f>INDEX(GeoByClient[GEOID],MATCH([CLID],GeoByClient[RIGHT],0))</f>
        <v>GEO1004</v>
      </c>
      <c r="G711" s="3" t="str">
        <f>XLOOKUP(VolumeByClient[[#This Row],[Xlookup Region ID]],GEONames[GEOID],GEONames[GEO Name])</f>
        <v>LATAM</v>
      </c>
      <c r="H711" s="7" t="str">
        <f>"Q"&amp;ROUNDUP(MONTH(VolumeByClient[[#This Row],[Date]])/3,0)&amp;" "&amp;YEAR(VolumeByClient[[#This Row],[Date]])</f>
        <v>Q2 2021</v>
      </c>
      <c r="I711" s="7" t="str">
        <f>VLOOKUP(VolumeByClient[[#This Row],[Date]],Quarter[],3)</f>
        <v>Q2 2021</v>
      </c>
    </row>
    <row r="712" spans="1:9">
      <c r="A712" s="4" t="s">
        <v>50</v>
      </c>
      <c r="B712" s="4">
        <v>44286</v>
      </c>
      <c r="C712" s="6">
        <v>4212</v>
      </c>
      <c r="D712" s="3">
        <f>LEN(VolumeByClient[[#This Row],[CLID]])</f>
        <v>7</v>
      </c>
      <c r="E712" s="3" t="str">
        <f>XLOOKUP(VolumeByClient[[#This Row],[CLID]],GeoByClient[MID],GeoByClient[GEOID])</f>
        <v>GEO1004</v>
      </c>
      <c r="F712" s="9" t="str">
        <f>INDEX(GeoByClient[GEOID],MATCH([CLID],GeoByClient[RIGHT],0))</f>
        <v>GEO1004</v>
      </c>
      <c r="G712" s="3" t="str">
        <f>XLOOKUP(VolumeByClient[[#This Row],[Xlookup Region ID]],GEONames[GEOID],GEONames[GEO Name])</f>
        <v>LATAM</v>
      </c>
      <c r="H712" s="7" t="str">
        <f>"Q"&amp;ROUNDUP(MONTH(VolumeByClient[[#This Row],[Date]])/3,0)&amp;" "&amp;YEAR(VolumeByClient[[#This Row],[Date]])</f>
        <v>Q1 2021</v>
      </c>
      <c r="I712" s="7" t="str">
        <f>VLOOKUP(VolumeByClient[[#This Row],[Date]],Quarter[],3)</f>
        <v>Q1 2021</v>
      </c>
    </row>
    <row r="713" spans="1:9">
      <c r="A713" s="4" t="s">
        <v>50</v>
      </c>
      <c r="B713" s="4">
        <v>44255</v>
      </c>
      <c r="C713" s="6">
        <v>3808</v>
      </c>
      <c r="D713" s="3">
        <f>LEN(VolumeByClient[[#This Row],[CLID]])</f>
        <v>7</v>
      </c>
      <c r="E713" s="3" t="str">
        <f>XLOOKUP(VolumeByClient[[#This Row],[CLID]],GeoByClient[MID],GeoByClient[GEOID])</f>
        <v>GEO1004</v>
      </c>
      <c r="F713" s="9" t="str">
        <f>INDEX(GeoByClient[GEOID],MATCH([CLID],GeoByClient[RIGHT],0))</f>
        <v>GEO1004</v>
      </c>
      <c r="G713" s="3" t="str">
        <f>XLOOKUP(VolumeByClient[[#This Row],[Xlookup Region ID]],GEONames[GEOID],GEONames[GEO Name])</f>
        <v>LATAM</v>
      </c>
      <c r="H713" s="7" t="str">
        <f>"Q"&amp;ROUNDUP(MONTH(VolumeByClient[[#This Row],[Date]])/3,0)&amp;" "&amp;YEAR(VolumeByClient[[#This Row],[Date]])</f>
        <v>Q1 2021</v>
      </c>
      <c r="I713" s="7" t="str">
        <f>VLOOKUP(VolumeByClient[[#This Row],[Date]],Quarter[],3)</f>
        <v>Q1 2021</v>
      </c>
    </row>
    <row r="714" spans="1:9">
      <c r="A714" s="4" t="s">
        <v>50</v>
      </c>
      <c r="B714" s="4">
        <v>44227</v>
      </c>
      <c r="C714" s="6">
        <v>3575</v>
      </c>
      <c r="D714" s="3">
        <f>LEN(VolumeByClient[[#This Row],[CLID]])</f>
        <v>7</v>
      </c>
      <c r="E714" s="3" t="str">
        <f>XLOOKUP(VolumeByClient[[#This Row],[CLID]],GeoByClient[MID],GeoByClient[GEOID])</f>
        <v>GEO1004</v>
      </c>
      <c r="F714" s="9" t="str">
        <f>INDEX(GeoByClient[GEOID],MATCH([CLID],GeoByClient[RIGHT],0))</f>
        <v>GEO1004</v>
      </c>
      <c r="G714" s="3" t="str">
        <f>XLOOKUP(VolumeByClient[[#This Row],[Xlookup Region ID]],GEONames[GEOID],GEONames[GEO Name])</f>
        <v>LATAM</v>
      </c>
      <c r="H714" s="7" t="str">
        <f>"Q"&amp;ROUNDUP(MONTH(VolumeByClient[[#This Row],[Date]])/3,0)&amp;" "&amp;YEAR(VolumeByClient[[#This Row],[Date]])</f>
        <v>Q1 2021</v>
      </c>
      <c r="I714" s="7" t="str">
        <f>VLOOKUP(VolumeByClient[[#This Row],[Date]],Quarter[],3)</f>
        <v>Q1 2021</v>
      </c>
    </row>
    <row r="715" spans="1:9">
      <c r="A715" s="4" t="s">
        <v>18</v>
      </c>
      <c r="B715" s="4">
        <v>43861</v>
      </c>
      <c r="C715" s="6">
        <v>627</v>
      </c>
      <c r="D715" s="3">
        <f>LEN(VolumeByClient[[#This Row],[CLID]])</f>
        <v>7</v>
      </c>
      <c r="E715" s="3" t="str">
        <f>XLOOKUP(VolumeByClient[[#This Row],[CLID]],GeoByClient[MID],GeoByClient[GEOID])</f>
        <v>GEO1003</v>
      </c>
      <c r="F715" s="9" t="str">
        <f>INDEX(GeoByClient[GEOID],MATCH([CLID],GeoByClient[RIGHT],0))</f>
        <v>GEO1003</v>
      </c>
      <c r="G715" s="3" t="str">
        <f>XLOOKUP(VolumeByClient[[#This Row],[Xlookup Region ID]],GEONames[GEOID],GEONames[GEO Name])</f>
        <v>EMEA</v>
      </c>
      <c r="H715" s="7" t="str">
        <f>"Q"&amp;ROUNDUP(MONTH(VolumeByClient[[#This Row],[Date]])/3,0)&amp;" "&amp;YEAR(VolumeByClient[[#This Row],[Date]])</f>
        <v>Q1 2020</v>
      </c>
      <c r="I715" s="7" t="str">
        <f>VLOOKUP(VolumeByClient[[#This Row],[Date]],Quarter[],3)</f>
        <v>Q1 2020</v>
      </c>
    </row>
    <row r="716" spans="1:9">
      <c r="A716" s="4" t="s">
        <v>18</v>
      </c>
      <c r="B716" s="4">
        <v>43890</v>
      </c>
      <c r="C716" s="6">
        <v>495</v>
      </c>
      <c r="D716" s="3">
        <f>LEN(VolumeByClient[[#This Row],[CLID]])</f>
        <v>7</v>
      </c>
      <c r="E716" s="3" t="str">
        <f>XLOOKUP(VolumeByClient[[#This Row],[CLID]],GeoByClient[MID],GeoByClient[GEOID])</f>
        <v>GEO1003</v>
      </c>
      <c r="F716" s="9" t="str">
        <f>INDEX(GeoByClient[GEOID],MATCH([CLID],GeoByClient[RIGHT],0))</f>
        <v>GEO1003</v>
      </c>
      <c r="G716" s="3" t="str">
        <f>XLOOKUP(VolumeByClient[[#This Row],[Xlookup Region ID]],GEONames[GEOID],GEONames[GEO Name])</f>
        <v>EMEA</v>
      </c>
      <c r="H716" s="7" t="str">
        <f>"Q"&amp;ROUNDUP(MONTH(VolumeByClient[[#This Row],[Date]])/3,0)&amp;" "&amp;YEAR(VolumeByClient[[#This Row],[Date]])</f>
        <v>Q1 2020</v>
      </c>
      <c r="I716" s="7" t="str">
        <f>VLOOKUP(VolumeByClient[[#This Row],[Date]],Quarter[],3)</f>
        <v>Q1 2020</v>
      </c>
    </row>
    <row r="717" spans="1:9">
      <c r="A717" s="4" t="s">
        <v>18</v>
      </c>
      <c r="B717" s="4">
        <v>43921</v>
      </c>
      <c r="C717" s="6">
        <v>755</v>
      </c>
      <c r="D717" s="3">
        <f>LEN(VolumeByClient[[#This Row],[CLID]])</f>
        <v>7</v>
      </c>
      <c r="E717" s="3" t="str">
        <f>XLOOKUP(VolumeByClient[[#This Row],[CLID]],GeoByClient[MID],GeoByClient[GEOID])</f>
        <v>GEO1003</v>
      </c>
      <c r="F717" s="9" t="str">
        <f>INDEX(GeoByClient[GEOID],MATCH([CLID],GeoByClient[RIGHT],0))</f>
        <v>GEO1003</v>
      </c>
      <c r="G717" s="3" t="str">
        <f>XLOOKUP(VolumeByClient[[#This Row],[Xlookup Region ID]],GEONames[GEOID],GEONames[GEO Name])</f>
        <v>EMEA</v>
      </c>
      <c r="H717" s="7" t="str">
        <f>"Q"&amp;ROUNDUP(MONTH(VolumeByClient[[#This Row],[Date]])/3,0)&amp;" "&amp;YEAR(VolumeByClient[[#This Row],[Date]])</f>
        <v>Q1 2020</v>
      </c>
      <c r="I717" s="7" t="str">
        <f>VLOOKUP(VolumeByClient[[#This Row],[Date]],Quarter[],3)</f>
        <v>Q1 2020</v>
      </c>
    </row>
    <row r="718" spans="1:9">
      <c r="A718" s="4" t="s">
        <v>18</v>
      </c>
      <c r="B718" s="4">
        <v>43951</v>
      </c>
      <c r="C718" s="6">
        <v>689</v>
      </c>
      <c r="D718" s="3">
        <f>LEN(VolumeByClient[[#This Row],[CLID]])</f>
        <v>7</v>
      </c>
      <c r="E718" s="3" t="str">
        <f>XLOOKUP(VolumeByClient[[#This Row],[CLID]],GeoByClient[MID],GeoByClient[GEOID])</f>
        <v>GEO1003</v>
      </c>
      <c r="F718" s="9" t="str">
        <f>INDEX(GeoByClient[GEOID],MATCH([CLID],GeoByClient[RIGHT],0))</f>
        <v>GEO1003</v>
      </c>
      <c r="G718" s="3" t="str">
        <f>XLOOKUP(VolumeByClient[[#This Row],[Xlookup Region ID]],GEONames[GEOID],GEONames[GEO Name])</f>
        <v>EMEA</v>
      </c>
      <c r="H718" s="7" t="str">
        <f>"Q"&amp;ROUNDUP(MONTH(VolumeByClient[[#This Row],[Date]])/3,0)&amp;" "&amp;YEAR(VolumeByClient[[#This Row],[Date]])</f>
        <v>Q2 2020</v>
      </c>
      <c r="I718" s="7" t="str">
        <f>VLOOKUP(VolumeByClient[[#This Row],[Date]],Quarter[],3)</f>
        <v>Q2 2020</v>
      </c>
    </row>
    <row r="719" spans="1:9">
      <c r="A719" s="4" t="s">
        <v>18</v>
      </c>
      <c r="B719" s="4">
        <v>43982</v>
      </c>
      <c r="C719" s="6">
        <v>817</v>
      </c>
      <c r="D719" s="3">
        <f>LEN(VolumeByClient[[#This Row],[CLID]])</f>
        <v>7</v>
      </c>
      <c r="E719" s="3" t="str">
        <f>XLOOKUP(VolumeByClient[[#This Row],[CLID]],GeoByClient[MID],GeoByClient[GEOID])</f>
        <v>GEO1003</v>
      </c>
      <c r="F719" s="9" t="str">
        <f>INDEX(GeoByClient[GEOID],MATCH([CLID],GeoByClient[RIGHT],0))</f>
        <v>GEO1003</v>
      </c>
      <c r="G719" s="3" t="str">
        <f>XLOOKUP(VolumeByClient[[#This Row],[Xlookup Region ID]],GEONames[GEOID],GEONames[GEO Name])</f>
        <v>EMEA</v>
      </c>
      <c r="H719" s="7" t="str">
        <f>"Q"&amp;ROUNDUP(MONTH(VolumeByClient[[#This Row],[Date]])/3,0)&amp;" "&amp;YEAR(VolumeByClient[[#This Row],[Date]])</f>
        <v>Q2 2020</v>
      </c>
      <c r="I719" s="7" t="str">
        <f>VLOOKUP(VolumeByClient[[#This Row],[Date]],Quarter[],3)</f>
        <v>Q2 2020</v>
      </c>
    </row>
    <row r="720" spans="1:9">
      <c r="A720" s="4" t="s">
        <v>18</v>
      </c>
      <c r="B720" s="4">
        <v>44012</v>
      </c>
      <c r="C720" s="6">
        <v>426</v>
      </c>
      <c r="D720" s="3">
        <f>LEN(VolumeByClient[[#This Row],[CLID]])</f>
        <v>7</v>
      </c>
      <c r="E720" s="3" t="str">
        <f>XLOOKUP(VolumeByClient[[#This Row],[CLID]],GeoByClient[MID],GeoByClient[GEOID])</f>
        <v>GEO1003</v>
      </c>
      <c r="F720" s="9" t="str">
        <f>INDEX(GeoByClient[GEOID],MATCH([CLID],GeoByClient[RIGHT],0))</f>
        <v>GEO1003</v>
      </c>
      <c r="G720" s="3" t="str">
        <f>XLOOKUP(VolumeByClient[[#This Row],[Xlookup Region ID]],GEONames[GEOID],GEONames[GEO Name])</f>
        <v>EMEA</v>
      </c>
      <c r="H720" s="7" t="str">
        <f>"Q"&amp;ROUNDUP(MONTH(VolumeByClient[[#This Row],[Date]])/3,0)&amp;" "&amp;YEAR(VolumeByClient[[#This Row],[Date]])</f>
        <v>Q2 2020</v>
      </c>
      <c r="I720" s="7" t="str">
        <f>VLOOKUP(VolumeByClient[[#This Row],[Date]],Quarter[],3)</f>
        <v>Q2 2020</v>
      </c>
    </row>
    <row r="721" spans="1:9">
      <c r="A721" s="4" t="s">
        <v>18</v>
      </c>
      <c r="B721" s="4">
        <v>44043</v>
      </c>
      <c r="C721" s="6">
        <v>559</v>
      </c>
      <c r="D721" s="3">
        <f>LEN(VolumeByClient[[#This Row],[CLID]])</f>
        <v>7</v>
      </c>
      <c r="E721" s="3" t="str">
        <f>XLOOKUP(VolumeByClient[[#This Row],[CLID]],GeoByClient[MID],GeoByClient[GEOID])</f>
        <v>GEO1003</v>
      </c>
      <c r="F721" s="9" t="str">
        <f>INDEX(GeoByClient[GEOID],MATCH([CLID],GeoByClient[RIGHT],0))</f>
        <v>GEO1003</v>
      </c>
      <c r="G721" s="3" t="str">
        <f>XLOOKUP(VolumeByClient[[#This Row],[Xlookup Region ID]],GEONames[GEOID],GEONames[GEO Name])</f>
        <v>EMEA</v>
      </c>
      <c r="H721" s="7" t="str">
        <f>"Q"&amp;ROUNDUP(MONTH(VolumeByClient[[#This Row],[Date]])/3,0)&amp;" "&amp;YEAR(VolumeByClient[[#This Row],[Date]])</f>
        <v>Q3 2020</v>
      </c>
      <c r="I721" s="7" t="str">
        <f>VLOOKUP(VolumeByClient[[#This Row],[Date]],Quarter[],3)</f>
        <v>Q3 2020</v>
      </c>
    </row>
    <row r="722" spans="1:9">
      <c r="A722" s="4" t="s">
        <v>18</v>
      </c>
      <c r="B722" s="4">
        <v>44074</v>
      </c>
      <c r="C722" s="6">
        <v>300</v>
      </c>
      <c r="D722" s="3">
        <f>LEN(VolumeByClient[[#This Row],[CLID]])</f>
        <v>7</v>
      </c>
      <c r="E722" s="3" t="str">
        <f>XLOOKUP(VolumeByClient[[#This Row],[CLID]],GeoByClient[MID],GeoByClient[GEOID])</f>
        <v>GEO1003</v>
      </c>
      <c r="F722" s="9" t="str">
        <f>INDEX(GeoByClient[GEOID],MATCH([CLID],GeoByClient[RIGHT],0))</f>
        <v>GEO1003</v>
      </c>
      <c r="G722" s="3" t="str">
        <f>XLOOKUP(VolumeByClient[[#This Row],[Xlookup Region ID]],GEONames[GEOID],GEONames[GEO Name])</f>
        <v>EMEA</v>
      </c>
      <c r="H722" s="7" t="str">
        <f>"Q"&amp;ROUNDUP(MONTH(VolumeByClient[[#This Row],[Date]])/3,0)&amp;" "&amp;YEAR(VolumeByClient[[#This Row],[Date]])</f>
        <v>Q3 2020</v>
      </c>
      <c r="I722" s="7" t="str">
        <f>VLOOKUP(VolumeByClient[[#This Row],[Date]],Quarter[],3)</f>
        <v>Q3 2020</v>
      </c>
    </row>
    <row r="723" spans="1:9">
      <c r="A723" s="4" t="s">
        <v>18</v>
      </c>
      <c r="B723" s="4">
        <v>44104</v>
      </c>
      <c r="C723" s="6">
        <v>493</v>
      </c>
      <c r="D723" s="3">
        <f>LEN(VolumeByClient[[#This Row],[CLID]])</f>
        <v>7</v>
      </c>
      <c r="E723" s="3" t="str">
        <f>XLOOKUP(VolumeByClient[[#This Row],[CLID]],GeoByClient[MID],GeoByClient[GEOID])</f>
        <v>GEO1003</v>
      </c>
      <c r="F723" s="9" t="str">
        <f>INDEX(GeoByClient[GEOID],MATCH([CLID],GeoByClient[RIGHT],0))</f>
        <v>GEO1003</v>
      </c>
      <c r="G723" s="3" t="str">
        <f>XLOOKUP(VolumeByClient[[#This Row],[Xlookup Region ID]],GEONames[GEOID],GEONames[GEO Name])</f>
        <v>EMEA</v>
      </c>
      <c r="H723" s="7" t="str">
        <f>"Q"&amp;ROUNDUP(MONTH(VolumeByClient[[#This Row],[Date]])/3,0)&amp;" "&amp;YEAR(VolumeByClient[[#This Row],[Date]])</f>
        <v>Q3 2020</v>
      </c>
      <c r="I723" s="7" t="str">
        <f>VLOOKUP(VolumeByClient[[#This Row],[Date]],Quarter[],3)</f>
        <v>Q3 2020</v>
      </c>
    </row>
    <row r="724" spans="1:9">
      <c r="A724" s="4" t="s">
        <v>18</v>
      </c>
      <c r="B724" s="4">
        <v>44135</v>
      </c>
      <c r="C724" s="6">
        <v>364</v>
      </c>
      <c r="D724" s="3">
        <f>LEN(VolumeByClient[[#This Row],[CLID]])</f>
        <v>7</v>
      </c>
      <c r="E724" s="3" t="str">
        <f>XLOOKUP(VolumeByClient[[#This Row],[CLID]],GeoByClient[MID],GeoByClient[GEOID])</f>
        <v>GEO1003</v>
      </c>
      <c r="F724" s="9" t="str">
        <f>INDEX(GeoByClient[GEOID],MATCH([CLID],GeoByClient[RIGHT],0))</f>
        <v>GEO1003</v>
      </c>
      <c r="G724" s="3" t="str">
        <f>XLOOKUP(VolumeByClient[[#This Row],[Xlookup Region ID]],GEONames[GEOID],GEONames[GEO Name])</f>
        <v>EMEA</v>
      </c>
      <c r="H724" s="7" t="str">
        <f>"Q"&amp;ROUNDUP(MONTH(VolumeByClient[[#This Row],[Date]])/3,0)&amp;" "&amp;YEAR(VolumeByClient[[#This Row],[Date]])</f>
        <v>Q4 2020</v>
      </c>
      <c r="I724" s="7" t="str">
        <f>VLOOKUP(VolumeByClient[[#This Row],[Date]],Quarter[],3)</f>
        <v>Q4 2020</v>
      </c>
    </row>
    <row r="725" spans="1:9">
      <c r="A725" s="4" t="s">
        <v>18</v>
      </c>
      <c r="B725" s="4">
        <v>44165</v>
      </c>
      <c r="C725" s="6">
        <v>627</v>
      </c>
      <c r="D725" s="3">
        <f>LEN(VolumeByClient[[#This Row],[CLID]])</f>
        <v>7</v>
      </c>
      <c r="E725" s="3" t="str">
        <f>XLOOKUP(VolumeByClient[[#This Row],[CLID]],GeoByClient[MID],GeoByClient[GEOID])</f>
        <v>GEO1003</v>
      </c>
      <c r="F725" s="9" t="str">
        <f>INDEX(GeoByClient[GEOID],MATCH([CLID],GeoByClient[RIGHT],0))</f>
        <v>GEO1003</v>
      </c>
      <c r="G725" s="3" t="str">
        <f>XLOOKUP(VolumeByClient[[#This Row],[Xlookup Region ID]],GEONames[GEOID],GEONames[GEO Name])</f>
        <v>EMEA</v>
      </c>
      <c r="H725" s="7" t="str">
        <f>"Q"&amp;ROUNDUP(MONTH(VolumeByClient[[#This Row],[Date]])/3,0)&amp;" "&amp;YEAR(VolumeByClient[[#This Row],[Date]])</f>
        <v>Q4 2020</v>
      </c>
      <c r="I725" s="7" t="str">
        <f>VLOOKUP(VolumeByClient[[#This Row],[Date]],Quarter[],3)</f>
        <v>Q4 2020</v>
      </c>
    </row>
    <row r="726" spans="1:9">
      <c r="A726" s="4" t="s">
        <v>18</v>
      </c>
      <c r="B726" s="4">
        <v>44196</v>
      </c>
      <c r="C726" s="6">
        <v>429</v>
      </c>
      <c r="D726" s="3">
        <f>LEN(VolumeByClient[[#This Row],[CLID]])</f>
        <v>7</v>
      </c>
      <c r="E726" s="3" t="str">
        <f>XLOOKUP(VolumeByClient[[#This Row],[CLID]],GeoByClient[MID],GeoByClient[GEOID])</f>
        <v>GEO1003</v>
      </c>
      <c r="F726" s="9" t="str">
        <f>INDEX(GeoByClient[GEOID],MATCH([CLID],GeoByClient[RIGHT],0))</f>
        <v>GEO1003</v>
      </c>
      <c r="G726" s="3" t="str">
        <f>XLOOKUP(VolumeByClient[[#This Row],[Xlookup Region ID]],GEONames[GEOID],GEONames[GEO Name])</f>
        <v>EMEA</v>
      </c>
      <c r="H726" s="7" t="str">
        <f>"Q"&amp;ROUNDUP(MONTH(VolumeByClient[[#This Row],[Date]])/3,0)&amp;" "&amp;YEAR(VolumeByClient[[#This Row],[Date]])</f>
        <v>Q4 2020</v>
      </c>
      <c r="I726" s="7" t="str">
        <f>VLOOKUP(VolumeByClient[[#This Row],[Date]],Quarter[],3)</f>
        <v>Q4 2020</v>
      </c>
    </row>
    <row r="727" spans="1:9">
      <c r="A727" s="4" t="s">
        <v>18</v>
      </c>
      <c r="B727" s="4">
        <v>44377</v>
      </c>
      <c r="C727" s="6">
        <v>441</v>
      </c>
      <c r="D727" s="3">
        <f>LEN(VolumeByClient[[#This Row],[CLID]])</f>
        <v>7</v>
      </c>
      <c r="E727" s="3" t="str">
        <f>XLOOKUP(VolumeByClient[[#This Row],[CLID]],GeoByClient[MID],GeoByClient[GEOID])</f>
        <v>GEO1003</v>
      </c>
      <c r="F727" s="9" t="str">
        <f>INDEX(GeoByClient[GEOID],MATCH([CLID],GeoByClient[RIGHT],0))</f>
        <v>GEO1003</v>
      </c>
      <c r="G727" s="3" t="str">
        <f>XLOOKUP(VolumeByClient[[#This Row],[Xlookup Region ID]],GEONames[GEOID],GEONames[GEO Name])</f>
        <v>EMEA</v>
      </c>
      <c r="H727" s="7" t="str">
        <f>"Q"&amp;ROUNDUP(MONTH(VolumeByClient[[#This Row],[Date]])/3,0)&amp;" "&amp;YEAR(VolumeByClient[[#This Row],[Date]])</f>
        <v>Q2 2021</v>
      </c>
      <c r="I727" s="7" t="str">
        <f>VLOOKUP(VolumeByClient[[#This Row],[Date]],Quarter[],3)</f>
        <v>Q2 2021</v>
      </c>
    </row>
    <row r="728" spans="1:9">
      <c r="A728" s="4" t="s">
        <v>18</v>
      </c>
      <c r="B728" s="4">
        <v>44347</v>
      </c>
      <c r="C728" s="6">
        <v>813</v>
      </c>
      <c r="D728" s="3">
        <f>LEN(VolumeByClient[[#This Row],[CLID]])</f>
        <v>7</v>
      </c>
      <c r="E728" s="3" t="str">
        <f>XLOOKUP(VolumeByClient[[#This Row],[CLID]],GeoByClient[MID],GeoByClient[GEOID])</f>
        <v>GEO1003</v>
      </c>
      <c r="F728" s="9" t="str">
        <f>INDEX(GeoByClient[GEOID],MATCH([CLID],GeoByClient[RIGHT],0))</f>
        <v>GEO1003</v>
      </c>
      <c r="G728" s="3" t="str">
        <f>XLOOKUP(VolumeByClient[[#This Row],[Xlookup Region ID]],GEONames[GEOID],GEONames[GEO Name])</f>
        <v>EMEA</v>
      </c>
      <c r="H728" s="7" t="str">
        <f>"Q"&amp;ROUNDUP(MONTH(VolumeByClient[[#This Row],[Date]])/3,0)&amp;" "&amp;YEAR(VolumeByClient[[#This Row],[Date]])</f>
        <v>Q2 2021</v>
      </c>
      <c r="I728" s="7" t="str">
        <f>VLOOKUP(VolumeByClient[[#This Row],[Date]],Quarter[],3)</f>
        <v>Q2 2021</v>
      </c>
    </row>
    <row r="729" spans="1:9">
      <c r="A729" s="4" t="s">
        <v>18</v>
      </c>
      <c r="B729" s="4">
        <v>44316</v>
      </c>
      <c r="C729" s="6">
        <v>689</v>
      </c>
      <c r="D729" s="3">
        <f>LEN(VolumeByClient[[#This Row],[CLID]])</f>
        <v>7</v>
      </c>
      <c r="E729" s="3" t="str">
        <f>XLOOKUP(VolumeByClient[[#This Row],[CLID]],GeoByClient[MID],GeoByClient[GEOID])</f>
        <v>GEO1003</v>
      </c>
      <c r="F729" s="9" t="str">
        <f>INDEX(GeoByClient[GEOID],MATCH([CLID],GeoByClient[RIGHT],0))</f>
        <v>GEO1003</v>
      </c>
      <c r="G729" s="3" t="str">
        <f>XLOOKUP(VolumeByClient[[#This Row],[Xlookup Region ID]],GEONames[GEOID],GEONames[GEO Name])</f>
        <v>EMEA</v>
      </c>
      <c r="H729" s="7" t="str">
        <f>"Q"&amp;ROUNDUP(MONTH(VolumeByClient[[#This Row],[Date]])/3,0)&amp;" "&amp;YEAR(VolumeByClient[[#This Row],[Date]])</f>
        <v>Q2 2021</v>
      </c>
      <c r="I729" s="7" t="str">
        <f>VLOOKUP(VolumeByClient[[#This Row],[Date]],Quarter[],3)</f>
        <v>Q2 2021</v>
      </c>
    </row>
    <row r="730" spans="1:9">
      <c r="A730" s="4" t="s">
        <v>18</v>
      </c>
      <c r="B730" s="4">
        <v>44286</v>
      </c>
      <c r="C730" s="6">
        <v>769</v>
      </c>
      <c r="D730" s="3">
        <f>LEN(VolumeByClient[[#This Row],[CLID]])</f>
        <v>7</v>
      </c>
      <c r="E730" s="3" t="str">
        <f>XLOOKUP(VolumeByClient[[#This Row],[CLID]],GeoByClient[MID],GeoByClient[GEOID])</f>
        <v>GEO1003</v>
      </c>
      <c r="F730" s="9" t="str">
        <f>INDEX(GeoByClient[GEOID],MATCH([CLID],GeoByClient[RIGHT],0))</f>
        <v>GEO1003</v>
      </c>
      <c r="G730" s="3" t="str">
        <f>XLOOKUP(VolumeByClient[[#This Row],[Xlookup Region ID]],GEONames[GEOID],GEONames[GEO Name])</f>
        <v>EMEA</v>
      </c>
      <c r="H730" s="7" t="str">
        <f>"Q"&amp;ROUNDUP(MONTH(VolumeByClient[[#This Row],[Date]])/3,0)&amp;" "&amp;YEAR(VolumeByClient[[#This Row],[Date]])</f>
        <v>Q1 2021</v>
      </c>
      <c r="I730" s="7" t="str">
        <f>VLOOKUP(VolumeByClient[[#This Row],[Date]],Quarter[],3)</f>
        <v>Q1 2021</v>
      </c>
    </row>
    <row r="731" spans="1:9">
      <c r="A731" s="4" t="s">
        <v>18</v>
      </c>
      <c r="B731" s="4">
        <v>44255</v>
      </c>
      <c r="C731" s="6">
        <v>504</v>
      </c>
      <c r="D731" s="3">
        <f>LEN(VolumeByClient[[#This Row],[CLID]])</f>
        <v>7</v>
      </c>
      <c r="E731" s="3" t="str">
        <f>XLOOKUP(VolumeByClient[[#This Row],[CLID]],GeoByClient[MID],GeoByClient[GEOID])</f>
        <v>GEO1003</v>
      </c>
      <c r="F731" s="9" t="str">
        <f>INDEX(GeoByClient[GEOID],MATCH([CLID],GeoByClient[RIGHT],0))</f>
        <v>GEO1003</v>
      </c>
      <c r="G731" s="3" t="str">
        <f>XLOOKUP(VolumeByClient[[#This Row],[Xlookup Region ID]],GEONames[GEOID],GEONames[GEO Name])</f>
        <v>EMEA</v>
      </c>
      <c r="H731" s="7" t="str">
        <f>"Q"&amp;ROUNDUP(MONTH(VolumeByClient[[#This Row],[Date]])/3,0)&amp;" "&amp;YEAR(VolumeByClient[[#This Row],[Date]])</f>
        <v>Q1 2021</v>
      </c>
      <c r="I731" s="7" t="str">
        <f>VLOOKUP(VolumeByClient[[#This Row],[Date]],Quarter[],3)</f>
        <v>Q1 2021</v>
      </c>
    </row>
    <row r="732" spans="1:9">
      <c r="A732" s="4" t="s">
        <v>18</v>
      </c>
      <c r="B732" s="4">
        <v>44227</v>
      </c>
      <c r="C732" s="6">
        <v>618</v>
      </c>
      <c r="D732" s="3">
        <f>LEN(VolumeByClient[[#This Row],[CLID]])</f>
        <v>7</v>
      </c>
      <c r="E732" s="3" t="str">
        <f>XLOOKUP(VolumeByClient[[#This Row],[CLID]],GeoByClient[MID],GeoByClient[GEOID])</f>
        <v>GEO1003</v>
      </c>
      <c r="F732" s="9" t="str">
        <f>INDEX(GeoByClient[GEOID],MATCH([CLID],GeoByClient[RIGHT],0))</f>
        <v>GEO1003</v>
      </c>
      <c r="G732" s="3" t="str">
        <f>XLOOKUP(VolumeByClient[[#This Row],[Xlookup Region ID]],GEONames[GEOID],GEONames[GEO Name])</f>
        <v>EMEA</v>
      </c>
      <c r="H732" s="7" t="str">
        <f>"Q"&amp;ROUNDUP(MONTH(VolumeByClient[[#This Row],[Date]])/3,0)&amp;" "&amp;YEAR(VolumeByClient[[#This Row],[Date]])</f>
        <v>Q1 2021</v>
      </c>
      <c r="I732" s="7" t="str">
        <f>VLOOKUP(VolumeByClient[[#This Row],[Date]],Quarter[],3)</f>
        <v>Q1 2021</v>
      </c>
    </row>
    <row r="733" spans="1:9">
      <c r="A733" s="4" t="s">
        <v>20</v>
      </c>
      <c r="B733" s="4">
        <v>43861</v>
      </c>
      <c r="C733" s="6">
        <v>19825</v>
      </c>
      <c r="D733" s="3">
        <f>LEN(VolumeByClient[[#This Row],[CLID]])</f>
        <v>7</v>
      </c>
      <c r="E733" s="3" t="str">
        <f>XLOOKUP(VolumeByClient[[#This Row],[CLID]],GeoByClient[MID],GeoByClient[GEOID])</f>
        <v>GEO1003</v>
      </c>
      <c r="F733" s="9" t="str">
        <f>INDEX(GeoByClient[GEOID],MATCH([CLID],GeoByClient[RIGHT],0))</f>
        <v>GEO1003</v>
      </c>
      <c r="G733" s="3" t="str">
        <f>XLOOKUP(VolumeByClient[[#This Row],[Xlookup Region ID]],GEONames[GEOID],GEONames[GEO Name])</f>
        <v>EMEA</v>
      </c>
      <c r="H733" s="7" t="str">
        <f>"Q"&amp;ROUNDUP(MONTH(VolumeByClient[[#This Row],[Date]])/3,0)&amp;" "&amp;YEAR(VolumeByClient[[#This Row],[Date]])</f>
        <v>Q1 2020</v>
      </c>
      <c r="I733" s="7" t="str">
        <f>VLOOKUP(VolumeByClient[[#This Row],[Date]],Quarter[],3)</f>
        <v>Q1 2020</v>
      </c>
    </row>
    <row r="734" spans="1:9">
      <c r="A734" s="4" t="s">
        <v>20</v>
      </c>
      <c r="B734" s="4">
        <v>43890</v>
      </c>
      <c r="C734" s="6">
        <v>28323</v>
      </c>
      <c r="D734" s="3">
        <f>LEN(VolumeByClient[[#This Row],[CLID]])</f>
        <v>7</v>
      </c>
      <c r="E734" s="3" t="str">
        <f>XLOOKUP(VolumeByClient[[#This Row],[CLID]],GeoByClient[MID],GeoByClient[GEOID])</f>
        <v>GEO1003</v>
      </c>
      <c r="F734" s="9" t="str">
        <f>INDEX(GeoByClient[GEOID],MATCH([CLID],GeoByClient[RIGHT],0))</f>
        <v>GEO1003</v>
      </c>
      <c r="G734" s="3" t="str">
        <f>XLOOKUP(VolumeByClient[[#This Row],[Xlookup Region ID]],GEONames[GEOID],GEONames[GEO Name])</f>
        <v>EMEA</v>
      </c>
      <c r="H734" s="7" t="str">
        <f>"Q"&amp;ROUNDUP(MONTH(VolumeByClient[[#This Row],[Date]])/3,0)&amp;" "&amp;YEAR(VolumeByClient[[#This Row],[Date]])</f>
        <v>Q1 2020</v>
      </c>
      <c r="I734" s="7" t="str">
        <f>VLOOKUP(VolumeByClient[[#This Row],[Date]],Quarter[],3)</f>
        <v>Q1 2020</v>
      </c>
    </row>
    <row r="735" spans="1:9">
      <c r="A735" s="4" t="s">
        <v>20</v>
      </c>
      <c r="B735" s="4">
        <v>43921</v>
      </c>
      <c r="C735" s="6">
        <v>25490</v>
      </c>
      <c r="D735" s="3">
        <f>LEN(VolumeByClient[[#This Row],[CLID]])</f>
        <v>7</v>
      </c>
      <c r="E735" s="3" t="str">
        <f>XLOOKUP(VolumeByClient[[#This Row],[CLID]],GeoByClient[MID],GeoByClient[GEOID])</f>
        <v>GEO1003</v>
      </c>
      <c r="F735" s="9" t="str">
        <f>INDEX(GeoByClient[GEOID],MATCH([CLID],GeoByClient[RIGHT],0))</f>
        <v>GEO1003</v>
      </c>
      <c r="G735" s="3" t="str">
        <f>XLOOKUP(VolumeByClient[[#This Row],[Xlookup Region ID]],GEONames[GEOID],GEONames[GEO Name])</f>
        <v>EMEA</v>
      </c>
      <c r="H735" s="7" t="str">
        <f>"Q"&amp;ROUNDUP(MONTH(VolumeByClient[[#This Row],[Date]])/3,0)&amp;" "&amp;YEAR(VolumeByClient[[#This Row],[Date]])</f>
        <v>Q1 2020</v>
      </c>
      <c r="I735" s="7" t="str">
        <f>VLOOKUP(VolumeByClient[[#This Row],[Date]],Quarter[],3)</f>
        <v>Q1 2020</v>
      </c>
    </row>
    <row r="736" spans="1:9">
      <c r="A736" s="4" t="s">
        <v>20</v>
      </c>
      <c r="B736" s="4">
        <v>43951</v>
      </c>
      <c r="C736" s="6">
        <v>36816</v>
      </c>
      <c r="D736" s="3">
        <f>LEN(VolumeByClient[[#This Row],[CLID]])</f>
        <v>7</v>
      </c>
      <c r="E736" s="3" t="str">
        <f>XLOOKUP(VolumeByClient[[#This Row],[CLID]],GeoByClient[MID],GeoByClient[GEOID])</f>
        <v>GEO1003</v>
      </c>
      <c r="F736" s="9" t="str">
        <f>INDEX(GeoByClient[GEOID],MATCH([CLID],GeoByClient[RIGHT],0))</f>
        <v>GEO1003</v>
      </c>
      <c r="G736" s="3" t="str">
        <f>XLOOKUP(VolumeByClient[[#This Row],[Xlookup Region ID]],GEONames[GEOID],GEONames[GEO Name])</f>
        <v>EMEA</v>
      </c>
      <c r="H736" s="7" t="str">
        <f>"Q"&amp;ROUNDUP(MONTH(VolumeByClient[[#This Row],[Date]])/3,0)&amp;" "&amp;YEAR(VolumeByClient[[#This Row],[Date]])</f>
        <v>Q2 2020</v>
      </c>
      <c r="I736" s="7" t="str">
        <f>VLOOKUP(VolumeByClient[[#This Row],[Date]],Quarter[],3)</f>
        <v>Q2 2020</v>
      </c>
    </row>
    <row r="737" spans="1:9">
      <c r="A737" s="4" t="s">
        <v>20</v>
      </c>
      <c r="B737" s="4">
        <v>43982</v>
      </c>
      <c r="C737" s="6">
        <v>28322</v>
      </c>
      <c r="D737" s="3">
        <f>LEN(VolumeByClient[[#This Row],[CLID]])</f>
        <v>7</v>
      </c>
      <c r="E737" s="3" t="str">
        <f>XLOOKUP(VolumeByClient[[#This Row],[CLID]],GeoByClient[MID],GeoByClient[GEOID])</f>
        <v>GEO1003</v>
      </c>
      <c r="F737" s="9" t="str">
        <f>INDEX(GeoByClient[GEOID],MATCH([CLID],GeoByClient[RIGHT],0))</f>
        <v>GEO1003</v>
      </c>
      <c r="G737" s="3" t="str">
        <f>XLOOKUP(VolumeByClient[[#This Row],[Xlookup Region ID]],GEONames[GEOID],GEONames[GEO Name])</f>
        <v>EMEA</v>
      </c>
      <c r="H737" s="7" t="str">
        <f>"Q"&amp;ROUNDUP(MONTH(VolumeByClient[[#This Row],[Date]])/3,0)&amp;" "&amp;YEAR(VolumeByClient[[#This Row],[Date]])</f>
        <v>Q2 2020</v>
      </c>
      <c r="I737" s="7" t="str">
        <f>VLOOKUP(VolumeByClient[[#This Row],[Date]],Quarter[],3)</f>
        <v>Q2 2020</v>
      </c>
    </row>
    <row r="738" spans="1:9">
      <c r="A738" s="4" t="s">
        <v>20</v>
      </c>
      <c r="B738" s="4">
        <v>44012</v>
      </c>
      <c r="C738" s="6">
        <v>25486</v>
      </c>
      <c r="D738" s="3">
        <f>LEN(VolumeByClient[[#This Row],[CLID]])</f>
        <v>7</v>
      </c>
      <c r="E738" s="3" t="str">
        <f>XLOOKUP(VolumeByClient[[#This Row],[CLID]],GeoByClient[MID],GeoByClient[GEOID])</f>
        <v>GEO1003</v>
      </c>
      <c r="F738" s="9" t="str">
        <f>INDEX(GeoByClient[GEOID],MATCH([CLID],GeoByClient[RIGHT],0))</f>
        <v>GEO1003</v>
      </c>
      <c r="G738" s="3" t="str">
        <f>XLOOKUP(VolumeByClient[[#This Row],[Xlookup Region ID]],GEONames[GEOID],GEONames[GEO Name])</f>
        <v>EMEA</v>
      </c>
      <c r="H738" s="7" t="str">
        <f>"Q"&amp;ROUNDUP(MONTH(VolumeByClient[[#This Row],[Date]])/3,0)&amp;" "&amp;YEAR(VolumeByClient[[#This Row],[Date]])</f>
        <v>Q2 2020</v>
      </c>
      <c r="I738" s="7" t="str">
        <f>VLOOKUP(VolumeByClient[[#This Row],[Date]],Quarter[],3)</f>
        <v>Q2 2020</v>
      </c>
    </row>
    <row r="739" spans="1:9">
      <c r="A739" s="4" t="s">
        <v>20</v>
      </c>
      <c r="B739" s="4">
        <v>44043</v>
      </c>
      <c r="C739" s="6">
        <v>16995</v>
      </c>
      <c r="D739" s="3">
        <f>LEN(VolumeByClient[[#This Row],[CLID]])</f>
        <v>7</v>
      </c>
      <c r="E739" s="3" t="str">
        <f>XLOOKUP(VolumeByClient[[#This Row],[CLID]],GeoByClient[MID],GeoByClient[GEOID])</f>
        <v>GEO1003</v>
      </c>
      <c r="F739" s="9" t="str">
        <f>INDEX(GeoByClient[GEOID],MATCH([CLID],GeoByClient[RIGHT],0))</f>
        <v>GEO1003</v>
      </c>
      <c r="G739" s="3" t="str">
        <f>XLOOKUP(VolumeByClient[[#This Row],[Xlookup Region ID]],GEONames[GEOID],GEONames[GEO Name])</f>
        <v>EMEA</v>
      </c>
      <c r="H739" s="7" t="str">
        <f>"Q"&amp;ROUNDUP(MONTH(VolumeByClient[[#This Row],[Date]])/3,0)&amp;" "&amp;YEAR(VolumeByClient[[#This Row],[Date]])</f>
        <v>Q3 2020</v>
      </c>
      <c r="I739" s="7" t="str">
        <f>VLOOKUP(VolumeByClient[[#This Row],[Date]],Quarter[],3)</f>
        <v>Q3 2020</v>
      </c>
    </row>
    <row r="740" spans="1:9">
      <c r="A740" s="4" t="s">
        <v>20</v>
      </c>
      <c r="B740" s="4">
        <v>44074</v>
      </c>
      <c r="C740" s="6">
        <v>19826</v>
      </c>
      <c r="D740" s="3">
        <f>LEN(VolumeByClient[[#This Row],[CLID]])</f>
        <v>7</v>
      </c>
      <c r="E740" s="3" t="str">
        <f>XLOOKUP(VolumeByClient[[#This Row],[CLID]],GeoByClient[MID],GeoByClient[GEOID])</f>
        <v>GEO1003</v>
      </c>
      <c r="F740" s="9" t="str">
        <f>INDEX(GeoByClient[GEOID],MATCH([CLID],GeoByClient[RIGHT],0))</f>
        <v>GEO1003</v>
      </c>
      <c r="G740" s="3" t="str">
        <f>XLOOKUP(VolumeByClient[[#This Row],[Xlookup Region ID]],GEONames[GEOID],GEONames[GEO Name])</f>
        <v>EMEA</v>
      </c>
      <c r="H740" s="7" t="str">
        <f>"Q"&amp;ROUNDUP(MONTH(VolumeByClient[[#This Row],[Date]])/3,0)&amp;" "&amp;YEAR(VolumeByClient[[#This Row],[Date]])</f>
        <v>Q3 2020</v>
      </c>
      <c r="I740" s="7" t="str">
        <f>VLOOKUP(VolumeByClient[[#This Row],[Date]],Quarter[],3)</f>
        <v>Q3 2020</v>
      </c>
    </row>
    <row r="741" spans="1:9">
      <c r="A741" s="4" t="s">
        <v>20</v>
      </c>
      <c r="B741" s="4">
        <v>44104</v>
      </c>
      <c r="C741" s="6">
        <v>14163</v>
      </c>
      <c r="D741" s="3">
        <f>LEN(VolumeByClient[[#This Row],[CLID]])</f>
        <v>7</v>
      </c>
      <c r="E741" s="3" t="str">
        <f>XLOOKUP(VolumeByClient[[#This Row],[CLID]],GeoByClient[MID],GeoByClient[GEOID])</f>
        <v>GEO1003</v>
      </c>
      <c r="F741" s="9" t="str">
        <f>INDEX(GeoByClient[GEOID],MATCH([CLID],GeoByClient[RIGHT],0))</f>
        <v>GEO1003</v>
      </c>
      <c r="G741" s="3" t="str">
        <f>XLOOKUP(VolumeByClient[[#This Row],[Xlookup Region ID]],GEONames[GEOID],GEONames[GEO Name])</f>
        <v>EMEA</v>
      </c>
      <c r="H741" s="7" t="str">
        <f>"Q"&amp;ROUNDUP(MONTH(VolumeByClient[[#This Row],[Date]])/3,0)&amp;" "&amp;YEAR(VolumeByClient[[#This Row],[Date]])</f>
        <v>Q3 2020</v>
      </c>
      <c r="I741" s="7" t="str">
        <f>VLOOKUP(VolumeByClient[[#This Row],[Date]],Quarter[],3)</f>
        <v>Q3 2020</v>
      </c>
    </row>
    <row r="742" spans="1:9">
      <c r="A742" s="4" t="s">
        <v>20</v>
      </c>
      <c r="B742" s="4">
        <v>44135</v>
      </c>
      <c r="C742" s="6">
        <v>22655</v>
      </c>
      <c r="D742" s="3">
        <f>LEN(VolumeByClient[[#This Row],[CLID]])</f>
        <v>7</v>
      </c>
      <c r="E742" s="3" t="str">
        <f>XLOOKUP(VolumeByClient[[#This Row],[CLID]],GeoByClient[MID],GeoByClient[GEOID])</f>
        <v>GEO1003</v>
      </c>
      <c r="F742" s="9" t="str">
        <f>INDEX(GeoByClient[GEOID],MATCH([CLID],GeoByClient[RIGHT],0))</f>
        <v>GEO1003</v>
      </c>
      <c r="G742" s="3" t="str">
        <f>XLOOKUP(VolumeByClient[[#This Row],[Xlookup Region ID]],GEONames[GEOID],GEONames[GEO Name])</f>
        <v>EMEA</v>
      </c>
      <c r="H742" s="7" t="str">
        <f>"Q"&amp;ROUNDUP(MONTH(VolumeByClient[[#This Row],[Date]])/3,0)&amp;" "&amp;YEAR(VolumeByClient[[#This Row],[Date]])</f>
        <v>Q4 2020</v>
      </c>
      <c r="I742" s="7" t="str">
        <f>VLOOKUP(VolumeByClient[[#This Row],[Date]],Quarter[],3)</f>
        <v>Q4 2020</v>
      </c>
    </row>
    <row r="743" spans="1:9">
      <c r="A743" s="4" t="s">
        <v>20</v>
      </c>
      <c r="B743" s="4">
        <v>44165</v>
      </c>
      <c r="C743" s="6">
        <v>19822</v>
      </c>
      <c r="D743" s="3">
        <f>LEN(VolumeByClient[[#This Row],[CLID]])</f>
        <v>7</v>
      </c>
      <c r="E743" s="3" t="str">
        <f>XLOOKUP(VolumeByClient[[#This Row],[CLID]],GeoByClient[MID],GeoByClient[GEOID])</f>
        <v>GEO1003</v>
      </c>
      <c r="F743" s="9" t="str">
        <f>INDEX(GeoByClient[GEOID],MATCH([CLID],GeoByClient[RIGHT],0))</f>
        <v>GEO1003</v>
      </c>
      <c r="G743" s="3" t="str">
        <f>XLOOKUP(VolumeByClient[[#This Row],[Xlookup Region ID]],GEONames[GEOID],GEONames[GEO Name])</f>
        <v>EMEA</v>
      </c>
      <c r="H743" s="7" t="str">
        <f>"Q"&amp;ROUNDUP(MONTH(VolumeByClient[[#This Row],[Date]])/3,0)&amp;" "&amp;YEAR(VolumeByClient[[#This Row],[Date]])</f>
        <v>Q4 2020</v>
      </c>
      <c r="I743" s="7" t="str">
        <f>VLOOKUP(VolumeByClient[[#This Row],[Date]],Quarter[],3)</f>
        <v>Q4 2020</v>
      </c>
    </row>
    <row r="744" spans="1:9">
      <c r="A744" s="4" t="s">
        <v>20</v>
      </c>
      <c r="B744" s="4">
        <v>44196</v>
      </c>
      <c r="C744" s="6">
        <v>25485</v>
      </c>
      <c r="D744" s="3">
        <f>LEN(VolumeByClient[[#This Row],[CLID]])</f>
        <v>7</v>
      </c>
      <c r="E744" s="3" t="str">
        <f>XLOOKUP(VolumeByClient[[#This Row],[CLID]],GeoByClient[MID],GeoByClient[GEOID])</f>
        <v>GEO1003</v>
      </c>
      <c r="F744" s="9" t="str">
        <f>INDEX(GeoByClient[GEOID],MATCH([CLID],GeoByClient[RIGHT],0))</f>
        <v>GEO1003</v>
      </c>
      <c r="G744" s="3" t="str">
        <f>XLOOKUP(VolumeByClient[[#This Row],[Xlookup Region ID]],GEONames[GEOID],GEONames[GEO Name])</f>
        <v>EMEA</v>
      </c>
      <c r="H744" s="7" t="str">
        <f>"Q"&amp;ROUNDUP(MONTH(VolumeByClient[[#This Row],[Date]])/3,0)&amp;" "&amp;YEAR(VolumeByClient[[#This Row],[Date]])</f>
        <v>Q4 2020</v>
      </c>
      <c r="I744" s="7" t="str">
        <f>VLOOKUP(VolumeByClient[[#This Row],[Date]],Quarter[],3)</f>
        <v>Q4 2020</v>
      </c>
    </row>
    <row r="745" spans="1:9">
      <c r="A745" s="4" t="s">
        <v>20</v>
      </c>
      <c r="B745" s="4">
        <v>44377</v>
      </c>
      <c r="C745" s="6">
        <v>26509</v>
      </c>
      <c r="D745" s="3">
        <f>LEN(VolumeByClient[[#This Row],[CLID]])</f>
        <v>7</v>
      </c>
      <c r="E745" s="3" t="str">
        <f>XLOOKUP(VolumeByClient[[#This Row],[CLID]],GeoByClient[MID],GeoByClient[GEOID])</f>
        <v>GEO1003</v>
      </c>
      <c r="F745" s="9" t="str">
        <f>INDEX(GeoByClient[GEOID],MATCH([CLID],GeoByClient[RIGHT],0))</f>
        <v>GEO1003</v>
      </c>
      <c r="G745" s="3" t="str">
        <f>XLOOKUP(VolumeByClient[[#This Row],[Xlookup Region ID]],GEONames[GEOID],GEONames[GEO Name])</f>
        <v>EMEA</v>
      </c>
      <c r="H745" s="7" t="str">
        <f>"Q"&amp;ROUNDUP(MONTH(VolumeByClient[[#This Row],[Date]])/3,0)&amp;" "&amp;YEAR(VolumeByClient[[#This Row],[Date]])</f>
        <v>Q2 2021</v>
      </c>
      <c r="I745" s="7" t="str">
        <f>VLOOKUP(VolumeByClient[[#This Row],[Date]],Quarter[],3)</f>
        <v>Q2 2021</v>
      </c>
    </row>
    <row r="746" spans="1:9">
      <c r="A746" s="4" t="s">
        <v>20</v>
      </c>
      <c r="B746" s="4">
        <v>44347</v>
      </c>
      <c r="C746" s="6">
        <v>28176</v>
      </c>
      <c r="D746" s="3">
        <f>LEN(VolumeByClient[[#This Row],[CLID]])</f>
        <v>7</v>
      </c>
      <c r="E746" s="3" t="str">
        <f>XLOOKUP(VolumeByClient[[#This Row],[CLID]],GeoByClient[MID],GeoByClient[GEOID])</f>
        <v>GEO1003</v>
      </c>
      <c r="F746" s="9" t="str">
        <f>INDEX(GeoByClient[GEOID],MATCH([CLID],GeoByClient[RIGHT],0))</f>
        <v>GEO1003</v>
      </c>
      <c r="G746" s="3" t="str">
        <f>XLOOKUP(VolumeByClient[[#This Row],[Xlookup Region ID]],GEONames[GEOID],GEONames[GEO Name])</f>
        <v>EMEA</v>
      </c>
      <c r="H746" s="7" t="str">
        <f>"Q"&amp;ROUNDUP(MONTH(VolumeByClient[[#This Row],[Date]])/3,0)&amp;" "&amp;YEAR(VolumeByClient[[#This Row],[Date]])</f>
        <v>Q2 2021</v>
      </c>
      <c r="I746" s="7" t="str">
        <f>VLOOKUP(VolumeByClient[[#This Row],[Date]],Quarter[],3)</f>
        <v>Q2 2021</v>
      </c>
    </row>
    <row r="747" spans="1:9">
      <c r="A747" s="4" t="s">
        <v>20</v>
      </c>
      <c r="B747" s="4">
        <v>44316</v>
      </c>
      <c r="C747" s="6">
        <v>37182</v>
      </c>
      <c r="D747" s="3">
        <f>LEN(VolumeByClient[[#This Row],[CLID]])</f>
        <v>7</v>
      </c>
      <c r="E747" s="3" t="str">
        <f>XLOOKUP(VolumeByClient[[#This Row],[CLID]],GeoByClient[MID],GeoByClient[GEOID])</f>
        <v>GEO1003</v>
      </c>
      <c r="F747" s="9" t="str">
        <f>INDEX(GeoByClient[GEOID],MATCH([CLID],GeoByClient[RIGHT],0))</f>
        <v>GEO1003</v>
      </c>
      <c r="G747" s="3" t="str">
        <f>XLOOKUP(VolumeByClient[[#This Row],[Xlookup Region ID]],GEONames[GEOID],GEONames[GEO Name])</f>
        <v>EMEA</v>
      </c>
      <c r="H747" s="7" t="str">
        <f>"Q"&amp;ROUNDUP(MONTH(VolumeByClient[[#This Row],[Date]])/3,0)&amp;" "&amp;YEAR(VolumeByClient[[#This Row],[Date]])</f>
        <v>Q2 2021</v>
      </c>
      <c r="I747" s="7" t="str">
        <f>VLOOKUP(VolumeByClient[[#This Row],[Date]],Quarter[],3)</f>
        <v>Q2 2021</v>
      </c>
    </row>
    <row r="748" spans="1:9">
      <c r="A748" s="4" t="s">
        <v>20</v>
      </c>
      <c r="B748" s="4">
        <v>44286</v>
      </c>
      <c r="C748" s="6">
        <v>25741</v>
      </c>
      <c r="D748" s="3">
        <f>LEN(VolumeByClient[[#This Row],[CLID]])</f>
        <v>7</v>
      </c>
      <c r="E748" s="3" t="str">
        <f>XLOOKUP(VolumeByClient[[#This Row],[CLID]],GeoByClient[MID],GeoByClient[GEOID])</f>
        <v>GEO1003</v>
      </c>
      <c r="F748" s="9" t="str">
        <f>INDEX(GeoByClient[GEOID],MATCH([CLID],GeoByClient[RIGHT],0))</f>
        <v>GEO1003</v>
      </c>
      <c r="G748" s="3" t="str">
        <f>XLOOKUP(VolumeByClient[[#This Row],[Xlookup Region ID]],GEONames[GEOID],GEONames[GEO Name])</f>
        <v>EMEA</v>
      </c>
      <c r="H748" s="7" t="str">
        <f>"Q"&amp;ROUNDUP(MONTH(VolumeByClient[[#This Row],[Date]])/3,0)&amp;" "&amp;YEAR(VolumeByClient[[#This Row],[Date]])</f>
        <v>Q1 2021</v>
      </c>
      <c r="I748" s="7" t="str">
        <f>VLOOKUP(VolumeByClient[[#This Row],[Date]],Quarter[],3)</f>
        <v>Q1 2021</v>
      </c>
    </row>
    <row r="749" spans="1:9">
      <c r="A749" s="4" t="s">
        <v>20</v>
      </c>
      <c r="B749" s="4">
        <v>44255</v>
      </c>
      <c r="C749" s="6">
        <v>28605</v>
      </c>
      <c r="D749" s="3">
        <f>LEN(VolumeByClient[[#This Row],[CLID]])</f>
        <v>7</v>
      </c>
      <c r="E749" s="3" t="str">
        <f>XLOOKUP(VolumeByClient[[#This Row],[CLID]],GeoByClient[MID],GeoByClient[GEOID])</f>
        <v>GEO1003</v>
      </c>
      <c r="F749" s="9" t="str">
        <f>INDEX(GeoByClient[GEOID],MATCH([CLID],GeoByClient[RIGHT],0))</f>
        <v>GEO1003</v>
      </c>
      <c r="G749" s="3" t="str">
        <f>XLOOKUP(VolumeByClient[[#This Row],[Xlookup Region ID]],GEONames[GEOID],GEONames[GEO Name])</f>
        <v>EMEA</v>
      </c>
      <c r="H749" s="7" t="str">
        <f>"Q"&amp;ROUNDUP(MONTH(VolumeByClient[[#This Row],[Date]])/3,0)&amp;" "&amp;YEAR(VolumeByClient[[#This Row],[Date]])</f>
        <v>Q1 2021</v>
      </c>
      <c r="I749" s="7" t="str">
        <f>VLOOKUP(VolumeByClient[[#This Row],[Date]],Quarter[],3)</f>
        <v>Q1 2021</v>
      </c>
    </row>
    <row r="750" spans="1:9">
      <c r="A750" s="4" t="s">
        <v>20</v>
      </c>
      <c r="B750" s="4">
        <v>44227</v>
      </c>
      <c r="C750" s="6">
        <v>20218</v>
      </c>
      <c r="D750" s="3">
        <f>LEN(VolumeByClient[[#This Row],[CLID]])</f>
        <v>7</v>
      </c>
      <c r="E750" s="3" t="str">
        <f>XLOOKUP(VolumeByClient[[#This Row],[CLID]],GeoByClient[MID],GeoByClient[GEOID])</f>
        <v>GEO1003</v>
      </c>
      <c r="F750" s="9" t="str">
        <f>INDEX(GeoByClient[GEOID],MATCH([CLID],GeoByClient[RIGHT],0))</f>
        <v>GEO1003</v>
      </c>
      <c r="G750" s="3" t="str">
        <f>XLOOKUP(VolumeByClient[[#This Row],[Xlookup Region ID]],GEONames[GEOID],GEONames[GEO Name])</f>
        <v>EMEA</v>
      </c>
      <c r="H750" s="7" t="str">
        <f>"Q"&amp;ROUNDUP(MONTH(VolumeByClient[[#This Row],[Date]])/3,0)&amp;" "&amp;YEAR(VolumeByClient[[#This Row],[Date]])</f>
        <v>Q1 2021</v>
      </c>
      <c r="I750" s="7" t="str">
        <f>VLOOKUP(VolumeByClient[[#This Row],[Date]],Quarter[],3)</f>
        <v>Q1 2021</v>
      </c>
    </row>
    <row r="751" spans="1:9">
      <c r="A751" s="4" t="s">
        <v>32</v>
      </c>
      <c r="B751" s="4">
        <v>43861</v>
      </c>
      <c r="C751" s="6">
        <v>967</v>
      </c>
      <c r="D751" s="3">
        <f>LEN(VolumeByClient[[#This Row],[CLID]])</f>
        <v>7</v>
      </c>
      <c r="E751" s="3" t="str">
        <f>XLOOKUP(VolumeByClient[[#This Row],[CLID]],GeoByClient[MID],GeoByClient[GEOID])</f>
        <v>GEO1003</v>
      </c>
      <c r="F751" s="9" t="str">
        <f>INDEX(GeoByClient[GEOID],MATCH([CLID],GeoByClient[RIGHT],0))</f>
        <v>GEO1003</v>
      </c>
      <c r="G751" s="3" t="str">
        <f>XLOOKUP(VolumeByClient[[#This Row],[Xlookup Region ID]],GEONames[GEOID],GEONames[GEO Name])</f>
        <v>EMEA</v>
      </c>
      <c r="H751" s="7" t="str">
        <f>"Q"&amp;ROUNDUP(MONTH(VolumeByClient[[#This Row],[Date]])/3,0)&amp;" "&amp;YEAR(VolumeByClient[[#This Row],[Date]])</f>
        <v>Q1 2020</v>
      </c>
      <c r="I751" s="7" t="str">
        <f>VLOOKUP(VolumeByClient[[#This Row],[Date]],Quarter[],3)</f>
        <v>Q1 2020</v>
      </c>
    </row>
    <row r="752" spans="1:9">
      <c r="A752" s="4" t="s">
        <v>32</v>
      </c>
      <c r="B752" s="4">
        <v>43890</v>
      </c>
      <c r="C752" s="6">
        <v>1088</v>
      </c>
      <c r="D752" s="3">
        <f>LEN(VolumeByClient[[#This Row],[CLID]])</f>
        <v>7</v>
      </c>
      <c r="E752" s="3" t="str">
        <f>XLOOKUP(VolumeByClient[[#This Row],[CLID]],GeoByClient[MID],GeoByClient[GEOID])</f>
        <v>GEO1003</v>
      </c>
      <c r="F752" s="9" t="str">
        <f>INDEX(GeoByClient[GEOID],MATCH([CLID],GeoByClient[RIGHT],0))</f>
        <v>GEO1003</v>
      </c>
      <c r="G752" s="3" t="str">
        <f>XLOOKUP(VolumeByClient[[#This Row],[Xlookup Region ID]],GEONames[GEOID],GEONames[GEO Name])</f>
        <v>EMEA</v>
      </c>
      <c r="H752" s="7" t="str">
        <f>"Q"&amp;ROUNDUP(MONTH(VolumeByClient[[#This Row],[Date]])/3,0)&amp;" "&amp;YEAR(VolumeByClient[[#This Row],[Date]])</f>
        <v>Q1 2020</v>
      </c>
      <c r="I752" s="7" t="str">
        <f>VLOOKUP(VolumeByClient[[#This Row],[Date]],Quarter[],3)</f>
        <v>Q1 2020</v>
      </c>
    </row>
    <row r="753" spans="1:9">
      <c r="A753" s="4" t="s">
        <v>32</v>
      </c>
      <c r="B753" s="4">
        <v>43921</v>
      </c>
      <c r="C753" s="6">
        <v>1209</v>
      </c>
      <c r="D753" s="3">
        <f>LEN(VolumeByClient[[#This Row],[CLID]])</f>
        <v>7</v>
      </c>
      <c r="E753" s="3" t="str">
        <f>XLOOKUP(VolumeByClient[[#This Row],[CLID]],GeoByClient[MID],GeoByClient[GEOID])</f>
        <v>GEO1003</v>
      </c>
      <c r="F753" s="9" t="str">
        <f>INDEX(GeoByClient[GEOID],MATCH([CLID],GeoByClient[RIGHT],0))</f>
        <v>GEO1003</v>
      </c>
      <c r="G753" s="3" t="str">
        <f>XLOOKUP(VolumeByClient[[#This Row],[Xlookup Region ID]],GEONames[GEOID],GEONames[GEO Name])</f>
        <v>EMEA</v>
      </c>
      <c r="H753" s="7" t="str">
        <f>"Q"&amp;ROUNDUP(MONTH(VolumeByClient[[#This Row],[Date]])/3,0)&amp;" "&amp;YEAR(VolumeByClient[[#This Row],[Date]])</f>
        <v>Q1 2020</v>
      </c>
      <c r="I753" s="7" t="str">
        <f>VLOOKUP(VolumeByClient[[#This Row],[Date]],Quarter[],3)</f>
        <v>Q1 2020</v>
      </c>
    </row>
    <row r="754" spans="1:9">
      <c r="A754" s="4" t="s">
        <v>32</v>
      </c>
      <c r="B754" s="4">
        <v>43951</v>
      </c>
      <c r="C754" s="6">
        <v>1449</v>
      </c>
      <c r="D754" s="3">
        <f>LEN(VolumeByClient[[#This Row],[CLID]])</f>
        <v>7</v>
      </c>
      <c r="E754" s="3" t="str">
        <f>XLOOKUP(VolumeByClient[[#This Row],[CLID]],GeoByClient[MID],GeoByClient[GEOID])</f>
        <v>GEO1003</v>
      </c>
      <c r="F754" s="9" t="str">
        <f>INDEX(GeoByClient[GEOID],MATCH([CLID],GeoByClient[RIGHT],0))</f>
        <v>GEO1003</v>
      </c>
      <c r="G754" s="3" t="str">
        <f>XLOOKUP(VolumeByClient[[#This Row],[Xlookup Region ID]],GEONames[GEOID],GEONames[GEO Name])</f>
        <v>EMEA</v>
      </c>
      <c r="H754" s="7" t="str">
        <f>"Q"&amp;ROUNDUP(MONTH(VolumeByClient[[#This Row],[Date]])/3,0)&amp;" "&amp;YEAR(VolumeByClient[[#This Row],[Date]])</f>
        <v>Q2 2020</v>
      </c>
      <c r="I754" s="7" t="str">
        <f>VLOOKUP(VolumeByClient[[#This Row],[Date]],Quarter[],3)</f>
        <v>Q2 2020</v>
      </c>
    </row>
    <row r="755" spans="1:9">
      <c r="A755" s="4" t="s">
        <v>32</v>
      </c>
      <c r="B755" s="4">
        <v>43982</v>
      </c>
      <c r="C755" s="6">
        <v>1327</v>
      </c>
      <c r="D755" s="3">
        <f>LEN(VolumeByClient[[#This Row],[CLID]])</f>
        <v>7</v>
      </c>
      <c r="E755" s="3" t="str">
        <f>XLOOKUP(VolumeByClient[[#This Row],[CLID]],GeoByClient[MID],GeoByClient[GEOID])</f>
        <v>GEO1003</v>
      </c>
      <c r="F755" s="9" t="str">
        <f>INDEX(GeoByClient[GEOID],MATCH([CLID],GeoByClient[RIGHT],0))</f>
        <v>GEO1003</v>
      </c>
      <c r="G755" s="3" t="str">
        <f>XLOOKUP(VolumeByClient[[#This Row],[Xlookup Region ID]],GEONames[GEOID],GEONames[GEO Name])</f>
        <v>EMEA</v>
      </c>
      <c r="H755" s="7" t="str">
        <f>"Q"&amp;ROUNDUP(MONTH(VolumeByClient[[#This Row],[Date]])/3,0)&amp;" "&amp;YEAR(VolumeByClient[[#This Row],[Date]])</f>
        <v>Q2 2020</v>
      </c>
      <c r="I755" s="7" t="str">
        <f>VLOOKUP(VolumeByClient[[#This Row],[Date]],Quarter[],3)</f>
        <v>Q2 2020</v>
      </c>
    </row>
    <row r="756" spans="1:9">
      <c r="A756" s="4" t="s">
        <v>32</v>
      </c>
      <c r="B756" s="4">
        <v>44012</v>
      </c>
      <c r="C756" s="6">
        <v>964</v>
      </c>
      <c r="D756" s="3">
        <f>LEN(VolumeByClient[[#This Row],[CLID]])</f>
        <v>7</v>
      </c>
      <c r="E756" s="3" t="str">
        <f>XLOOKUP(VolumeByClient[[#This Row],[CLID]],GeoByClient[MID],GeoByClient[GEOID])</f>
        <v>GEO1003</v>
      </c>
      <c r="F756" s="9" t="str">
        <f>INDEX(GeoByClient[GEOID],MATCH([CLID],GeoByClient[RIGHT],0))</f>
        <v>GEO1003</v>
      </c>
      <c r="G756" s="3" t="str">
        <f>XLOOKUP(VolumeByClient[[#This Row],[Xlookup Region ID]],GEONames[GEOID],GEONames[GEO Name])</f>
        <v>EMEA</v>
      </c>
      <c r="H756" s="7" t="str">
        <f>"Q"&amp;ROUNDUP(MONTH(VolumeByClient[[#This Row],[Date]])/3,0)&amp;" "&amp;YEAR(VolumeByClient[[#This Row],[Date]])</f>
        <v>Q2 2020</v>
      </c>
      <c r="I756" s="7" t="str">
        <f>VLOOKUP(VolumeByClient[[#This Row],[Date]],Quarter[],3)</f>
        <v>Q2 2020</v>
      </c>
    </row>
    <row r="757" spans="1:9">
      <c r="A757" s="4" t="s">
        <v>32</v>
      </c>
      <c r="B757" s="4">
        <v>44043</v>
      </c>
      <c r="C757" s="6">
        <v>844</v>
      </c>
      <c r="D757" s="3">
        <f>LEN(VolumeByClient[[#This Row],[CLID]])</f>
        <v>7</v>
      </c>
      <c r="E757" s="3" t="str">
        <f>XLOOKUP(VolumeByClient[[#This Row],[CLID]],GeoByClient[MID],GeoByClient[GEOID])</f>
        <v>GEO1003</v>
      </c>
      <c r="F757" s="9" t="str">
        <f>INDEX(GeoByClient[GEOID],MATCH([CLID],GeoByClient[RIGHT],0))</f>
        <v>GEO1003</v>
      </c>
      <c r="G757" s="3" t="str">
        <f>XLOOKUP(VolumeByClient[[#This Row],[Xlookup Region ID]],GEONames[GEOID],GEONames[GEO Name])</f>
        <v>EMEA</v>
      </c>
      <c r="H757" s="7" t="str">
        <f>"Q"&amp;ROUNDUP(MONTH(VolumeByClient[[#This Row],[Date]])/3,0)&amp;" "&amp;YEAR(VolumeByClient[[#This Row],[Date]])</f>
        <v>Q3 2020</v>
      </c>
      <c r="I757" s="7" t="str">
        <f>VLOOKUP(VolumeByClient[[#This Row],[Date]],Quarter[],3)</f>
        <v>Q3 2020</v>
      </c>
    </row>
    <row r="758" spans="1:9">
      <c r="A758" s="4" t="s">
        <v>32</v>
      </c>
      <c r="B758" s="4">
        <v>44074</v>
      </c>
      <c r="C758" s="6">
        <v>728</v>
      </c>
      <c r="D758" s="3">
        <f>LEN(VolumeByClient[[#This Row],[CLID]])</f>
        <v>7</v>
      </c>
      <c r="E758" s="3" t="str">
        <f>XLOOKUP(VolumeByClient[[#This Row],[CLID]],GeoByClient[MID],GeoByClient[GEOID])</f>
        <v>GEO1003</v>
      </c>
      <c r="F758" s="9" t="str">
        <f>INDEX(GeoByClient[GEOID],MATCH([CLID],GeoByClient[RIGHT],0))</f>
        <v>GEO1003</v>
      </c>
      <c r="G758" s="3" t="str">
        <f>XLOOKUP(VolumeByClient[[#This Row],[Xlookup Region ID]],GEONames[GEOID],GEONames[GEO Name])</f>
        <v>EMEA</v>
      </c>
      <c r="H758" s="7" t="str">
        <f>"Q"&amp;ROUNDUP(MONTH(VolumeByClient[[#This Row],[Date]])/3,0)&amp;" "&amp;YEAR(VolumeByClient[[#This Row],[Date]])</f>
        <v>Q3 2020</v>
      </c>
      <c r="I758" s="7" t="str">
        <f>VLOOKUP(VolumeByClient[[#This Row],[Date]],Quarter[],3)</f>
        <v>Q3 2020</v>
      </c>
    </row>
    <row r="759" spans="1:9">
      <c r="A759" s="4" t="s">
        <v>32</v>
      </c>
      <c r="B759" s="4">
        <v>44104</v>
      </c>
      <c r="C759" s="6">
        <v>729</v>
      </c>
      <c r="D759" s="3">
        <f>LEN(VolumeByClient[[#This Row],[CLID]])</f>
        <v>7</v>
      </c>
      <c r="E759" s="3" t="str">
        <f>XLOOKUP(VolumeByClient[[#This Row],[CLID]],GeoByClient[MID],GeoByClient[GEOID])</f>
        <v>GEO1003</v>
      </c>
      <c r="F759" s="9" t="str">
        <f>INDEX(GeoByClient[GEOID],MATCH([CLID],GeoByClient[RIGHT],0))</f>
        <v>GEO1003</v>
      </c>
      <c r="G759" s="3" t="str">
        <f>XLOOKUP(VolumeByClient[[#This Row],[Xlookup Region ID]],GEONames[GEOID],GEONames[GEO Name])</f>
        <v>EMEA</v>
      </c>
      <c r="H759" s="7" t="str">
        <f>"Q"&amp;ROUNDUP(MONTH(VolumeByClient[[#This Row],[Date]])/3,0)&amp;" "&amp;YEAR(VolumeByClient[[#This Row],[Date]])</f>
        <v>Q3 2020</v>
      </c>
      <c r="I759" s="7" t="str">
        <f>VLOOKUP(VolumeByClient[[#This Row],[Date]],Quarter[],3)</f>
        <v>Q3 2020</v>
      </c>
    </row>
    <row r="760" spans="1:9">
      <c r="A760" s="4" t="s">
        <v>32</v>
      </c>
      <c r="B760" s="4">
        <v>44135</v>
      </c>
      <c r="C760" s="6">
        <v>849</v>
      </c>
      <c r="D760" s="3">
        <f>LEN(VolumeByClient[[#This Row],[CLID]])</f>
        <v>7</v>
      </c>
      <c r="E760" s="3" t="str">
        <f>XLOOKUP(VolumeByClient[[#This Row],[CLID]],GeoByClient[MID],GeoByClient[GEOID])</f>
        <v>GEO1003</v>
      </c>
      <c r="F760" s="9" t="str">
        <f>INDEX(GeoByClient[GEOID],MATCH([CLID],GeoByClient[RIGHT],0))</f>
        <v>GEO1003</v>
      </c>
      <c r="G760" s="3" t="str">
        <f>XLOOKUP(VolumeByClient[[#This Row],[Xlookup Region ID]],GEONames[GEOID],GEONames[GEO Name])</f>
        <v>EMEA</v>
      </c>
      <c r="H760" s="7" t="str">
        <f>"Q"&amp;ROUNDUP(MONTH(VolumeByClient[[#This Row],[Date]])/3,0)&amp;" "&amp;YEAR(VolumeByClient[[#This Row],[Date]])</f>
        <v>Q4 2020</v>
      </c>
      <c r="I760" s="7" t="str">
        <f>VLOOKUP(VolumeByClient[[#This Row],[Date]],Quarter[],3)</f>
        <v>Q4 2020</v>
      </c>
    </row>
    <row r="761" spans="1:9">
      <c r="A761" s="4" t="s">
        <v>32</v>
      </c>
      <c r="B761" s="4">
        <v>44165</v>
      </c>
      <c r="C761" s="6">
        <v>970</v>
      </c>
      <c r="D761" s="3">
        <f>LEN(VolumeByClient[[#This Row],[CLID]])</f>
        <v>7</v>
      </c>
      <c r="E761" s="3" t="str">
        <f>XLOOKUP(VolumeByClient[[#This Row],[CLID]],GeoByClient[MID],GeoByClient[GEOID])</f>
        <v>GEO1003</v>
      </c>
      <c r="F761" s="9" t="str">
        <f>INDEX(GeoByClient[GEOID],MATCH([CLID],GeoByClient[RIGHT],0))</f>
        <v>GEO1003</v>
      </c>
      <c r="G761" s="3" t="str">
        <f>XLOOKUP(VolumeByClient[[#This Row],[Xlookup Region ID]],GEONames[GEOID],GEONames[GEO Name])</f>
        <v>EMEA</v>
      </c>
      <c r="H761" s="7" t="str">
        <f>"Q"&amp;ROUNDUP(MONTH(VolumeByClient[[#This Row],[Date]])/3,0)&amp;" "&amp;YEAR(VolumeByClient[[#This Row],[Date]])</f>
        <v>Q4 2020</v>
      </c>
      <c r="I761" s="7" t="str">
        <f>VLOOKUP(VolumeByClient[[#This Row],[Date]],Quarter[],3)</f>
        <v>Q4 2020</v>
      </c>
    </row>
    <row r="762" spans="1:9">
      <c r="A762" s="4" t="s">
        <v>32</v>
      </c>
      <c r="B762" s="4">
        <v>44196</v>
      </c>
      <c r="C762" s="6">
        <v>965</v>
      </c>
      <c r="D762" s="3">
        <f>LEN(VolumeByClient[[#This Row],[CLID]])</f>
        <v>7</v>
      </c>
      <c r="E762" s="3" t="str">
        <f>XLOOKUP(VolumeByClient[[#This Row],[CLID]],GeoByClient[MID],GeoByClient[GEOID])</f>
        <v>GEO1003</v>
      </c>
      <c r="F762" s="9" t="str">
        <f>INDEX(GeoByClient[GEOID],MATCH([CLID],GeoByClient[RIGHT],0))</f>
        <v>GEO1003</v>
      </c>
      <c r="G762" s="3" t="str">
        <f>XLOOKUP(VolumeByClient[[#This Row],[Xlookup Region ID]],GEONames[GEOID],GEONames[GEO Name])</f>
        <v>EMEA</v>
      </c>
      <c r="H762" s="7" t="str">
        <f>"Q"&amp;ROUNDUP(MONTH(VolumeByClient[[#This Row],[Date]])/3,0)&amp;" "&amp;YEAR(VolumeByClient[[#This Row],[Date]])</f>
        <v>Q4 2020</v>
      </c>
      <c r="I762" s="7" t="str">
        <f>VLOOKUP(VolumeByClient[[#This Row],[Date]],Quarter[],3)</f>
        <v>Q4 2020</v>
      </c>
    </row>
    <row r="763" spans="1:9">
      <c r="A763" s="4" t="s">
        <v>32</v>
      </c>
      <c r="B763" s="4">
        <v>44377</v>
      </c>
      <c r="C763" s="6">
        <v>985</v>
      </c>
      <c r="D763" s="3">
        <f>LEN(VolumeByClient[[#This Row],[CLID]])</f>
        <v>7</v>
      </c>
      <c r="E763" s="3" t="str">
        <f>XLOOKUP(VolumeByClient[[#This Row],[CLID]],GeoByClient[MID],GeoByClient[GEOID])</f>
        <v>GEO1003</v>
      </c>
      <c r="F763" s="9" t="str">
        <f>INDEX(GeoByClient[GEOID],MATCH([CLID],GeoByClient[RIGHT],0))</f>
        <v>GEO1003</v>
      </c>
      <c r="G763" s="3" t="str">
        <f>XLOOKUP(VolumeByClient[[#This Row],[Xlookup Region ID]],GEONames[GEOID],GEONames[GEO Name])</f>
        <v>EMEA</v>
      </c>
      <c r="H763" s="7" t="str">
        <f>"Q"&amp;ROUNDUP(MONTH(VolumeByClient[[#This Row],[Date]])/3,0)&amp;" "&amp;YEAR(VolumeByClient[[#This Row],[Date]])</f>
        <v>Q2 2021</v>
      </c>
      <c r="I763" s="7" t="str">
        <f>VLOOKUP(VolumeByClient[[#This Row],[Date]],Quarter[],3)</f>
        <v>Q2 2021</v>
      </c>
    </row>
    <row r="764" spans="1:9">
      <c r="A764" s="4" t="s">
        <v>32</v>
      </c>
      <c r="B764" s="4">
        <v>44347</v>
      </c>
      <c r="C764" s="6">
        <v>1318</v>
      </c>
      <c r="D764" s="3">
        <f>LEN(VolumeByClient[[#This Row],[CLID]])</f>
        <v>7</v>
      </c>
      <c r="E764" s="3" t="str">
        <f>XLOOKUP(VolumeByClient[[#This Row],[CLID]],GeoByClient[MID],GeoByClient[GEOID])</f>
        <v>GEO1003</v>
      </c>
      <c r="F764" s="9" t="str">
        <f>INDEX(GeoByClient[GEOID],MATCH([CLID],GeoByClient[RIGHT],0))</f>
        <v>GEO1003</v>
      </c>
      <c r="G764" s="3" t="str">
        <f>XLOOKUP(VolumeByClient[[#This Row],[Xlookup Region ID]],GEONames[GEOID],GEONames[GEO Name])</f>
        <v>EMEA</v>
      </c>
      <c r="H764" s="7" t="str">
        <f>"Q"&amp;ROUNDUP(MONTH(VolumeByClient[[#This Row],[Date]])/3,0)&amp;" "&amp;YEAR(VolumeByClient[[#This Row],[Date]])</f>
        <v>Q2 2021</v>
      </c>
      <c r="I764" s="7" t="str">
        <f>VLOOKUP(VolumeByClient[[#This Row],[Date]],Quarter[],3)</f>
        <v>Q2 2021</v>
      </c>
    </row>
    <row r="765" spans="1:9">
      <c r="A765" s="4" t="s">
        <v>32</v>
      </c>
      <c r="B765" s="4">
        <v>44316</v>
      </c>
      <c r="C765" s="6">
        <v>1435</v>
      </c>
      <c r="D765" s="3">
        <f>LEN(VolumeByClient[[#This Row],[CLID]])</f>
        <v>7</v>
      </c>
      <c r="E765" s="3" t="str">
        <f>XLOOKUP(VolumeByClient[[#This Row],[CLID]],GeoByClient[MID],GeoByClient[GEOID])</f>
        <v>GEO1003</v>
      </c>
      <c r="F765" s="9" t="str">
        <f>INDEX(GeoByClient[GEOID],MATCH([CLID],GeoByClient[RIGHT],0))</f>
        <v>GEO1003</v>
      </c>
      <c r="G765" s="3" t="str">
        <f>XLOOKUP(VolumeByClient[[#This Row],[Xlookup Region ID]],GEONames[GEOID],GEONames[GEO Name])</f>
        <v>EMEA</v>
      </c>
      <c r="H765" s="7" t="str">
        <f>"Q"&amp;ROUNDUP(MONTH(VolumeByClient[[#This Row],[Date]])/3,0)&amp;" "&amp;YEAR(VolumeByClient[[#This Row],[Date]])</f>
        <v>Q2 2021</v>
      </c>
      <c r="I765" s="7" t="str">
        <f>VLOOKUP(VolumeByClient[[#This Row],[Date]],Quarter[],3)</f>
        <v>Q2 2021</v>
      </c>
    </row>
    <row r="766" spans="1:9">
      <c r="A766" s="4" t="s">
        <v>32</v>
      </c>
      <c r="B766" s="4">
        <v>44286</v>
      </c>
      <c r="C766" s="6">
        <v>1221</v>
      </c>
      <c r="D766" s="3">
        <f>LEN(VolumeByClient[[#This Row],[CLID]])</f>
        <v>7</v>
      </c>
      <c r="E766" s="3" t="str">
        <f>XLOOKUP(VolumeByClient[[#This Row],[CLID]],GeoByClient[MID],GeoByClient[GEOID])</f>
        <v>GEO1003</v>
      </c>
      <c r="F766" s="9" t="str">
        <f>INDEX(GeoByClient[GEOID],MATCH([CLID],GeoByClient[RIGHT],0))</f>
        <v>GEO1003</v>
      </c>
      <c r="G766" s="3" t="str">
        <f>XLOOKUP(VolumeByClient[[#This Row],[Xlookup Region ID]],GEONames[GEOID],GEONames[GEO Name])</f>
        <v>EMEA</v>
      </c>
      <c r="H766" s="7" t="str">
        <f>"Q"&amp;ROUNDUP(MONTH(VolumeByClient[[#This Row],[Date]])/3,0)&amp;" "&amp;YEAR(VolumeByClient[[#This Row],[Date]])</f>
        <v>Q1 2021</v>
      </c>
      <c r="I766" s="7" t="str">
        <f>VLOOKUP(VolumeByClient[[#This Row],[Date]],Quarter[],3)</f>
        <v>Q1 2021</v>
      </c>
    </row>
    <row r="767" spans="1:9">
      <c r="A767" s="4" t="s">
        <v>32</v>
      </c>
      <c r="B767" s="4">
        <v>44255</v>
      </c>
      <c r="C767" s="6">
        <v>1076</v>
      </c>
      <c r="D767" s="3">
        <f>LEN(VolumeByClient[[#This Row],[CLID]])</f>
        <v>7</v>
      </c>
      <c r="E767" s="3" t="str">
        <f>XLOOKUP(VolumeByClient[[#This Row],[CLID]],GeoByClient[MID],GeoByClient[GEOID])</f>
        <v>GEO1003</v>
      </c>
      <c r="F767" s="9" t="str">
        <f>INDEX(GeoByClient[GEOID],MATCH([CLID],GeoByClient[RIGHT],0))</f>
        <v>GEO1003</v>
      </c>
      <c r="G767" s="3" t="str">
        <f>XLOOKUP(VolumeByClient[[#This Row],[Xlookup Region ID]],GEONames[GEOID],GEONames[GEO Name])</f>
        <v>EMEA</v>
      </c>
      <c r="H767" s="7" t="str">
        <f>"Q"&amp;ROUNDUP(MONTH(VolumeByClient[[#This Row],[Date]])/3,0)&amp;" "&amp;YEAR(VolumeByClient[[#This Row],[Date]])</f>
        <v>Q1 2021</v>
      </c>
      <c r="I767" s="7" t="str">
        <f>VLOOKUP(VolumeByClient[[#This Row],[Date]],Quarter[],3)</f>
        <v>Q1 2021</v>
      </c>
    </row>
    <row r="768" spans="1:9">
      <c r="A768" s="4" t="s">
        <v>32</v>
      </c>
      <c r="B768" s="4">
        <v>44227</v>
      </c>
      <c r="C768" s="6">
        <v>998</v>
      </c>
      <c r="D768" s="3">
        <f>LEN(VolumeByClient[[#This Row],[CLID]])</f>
        <v>7</v>
      </c>
      <c r="E768" s="3" t="str">
        <f>XLOOKUP(VolumeByClient[[#This Row],[CLID]],GeoByClient[MID],GeoByClient[GEOID])</f>
        <v>GEO1003</v>
      </c>
      <c r="F768" s="9" t="str">
        <f>INDEX(GeoByClient[GEOID],MATCH([CLID],GeoByClient[RIGHT],0))</f>
        <v>GEO1003</v>
      </c>
      <c r="G768" s="3" t="str">
        <f>XLOOKUP(VolumeByClient[[#This Row],[Xlookup Region ID]],GEONames[GEOID],GEONames[GEO Name])</f>
        <v>EMEA</v>
      </c>
      <c r="H768" s="7" t="str">
        <f>"Q"&amp;ROUNDUP(MONTH(VolumeByClient[[#This Row],[Date]])/3,0)&amp;" "&amp;YEAR(VolumeByClient[[#This Row],[Date]])</f>
        <v>Q1 2021</v>
      </c>
      <c r="I768" s="7" t="str">
        <f>VLOOKUP(VolumeByClient[[#This Row],[Date]],Quarter[],3)</f>
        <v>Q1 2021</v>
      </c>
    </row>
    <row r="769" spans="1:9">
      <c r="A769" s="4" t="s">
        <v>4</v>
      </c>
      <c r="B769" s="4">
        <v>43861</v>
      </c>
      <c r="C769" s="6">
        <v>82</v>
      </c>
      <c r="D769" s="3">
        <f>LEN(VolumeByClient[[#This Row],[CLID]])</f>
        <v>7</v>
      </c>
      <c r="E769" s="3" t="str">
        <f>XLOOKUP(VolumeByClient[[#This Row],[CLID]],GeoByClient[MID],GeoByClient[GEOID])</f>
        <v>GEO1003</v>
      </c>
      <c r="F769" s="9" t="str">
        <f>INDEX(GeoByClient[GEOID],MATCH([CLID],GeoByClient[RIGHT],0))</f>
        <v>GEO1003</v>
      </c>
      <c r="G769" s="3" t="str">
        <f>XLOOKUP(VolumeByClient[[#This Row],[Xlookup Region ID]],GEONames[GEOID],GEONames[GEO Name])</f>
        <v>EMEA</v>
      </c>
      <c r="H769" s="7" t="str">
        <f>"Q"&amp;ROUNDUP(MONTH(VolumeByClient[[#This Row],[Date]])/3,0)&amp;" "&amp;YEAR(VolumeByClient[[#This Row],[Date]])</f>
        <v>Q1 2020</v>
      </c>
      <c r="I769" s="7" t="str">
        <f>VLOOKUP(VolumeByClient[[#This Row],[Date]],Quarter[],3)</f>
        <v>Q1 2020</v>
      </c>
    </row>
    <row r="770" spans="1:9">
      <c r="A770" s="4" t="s">
        <v>4</v>
      </c>
      <c r="B770" s="4">
        <v>43890</v>
      </c>
      <c r="C770" s="6">
        <v>101</v>
      </c>
      <c r="D770" s="3">
        <f>LEN(VolumeByClient[[#This Row],[CLID]])</f>
        <v>7</v>
      </c>
      <c r="E770" s="3" t="str">
        <f>XLOOKUP(VolumeByClient[[#This Row],[CLID]],GeoByClient[MID],GeoByClient[GEOID])</f>
        <v>GEO1003</v>
      </c>
      <c r="F770" s="9" t="str">
        <f>INDEX(GeoByClient[GEOID],MATCH([CLID],GeoByClient[RIGHT],0))</f>
        <v>GEO1003</v>
      </c>
      <c r="G770" s="3" t="str">
        <f>XLOOKUP(VolumeByClient[[#This Row],[Xlookup Region ID]],GEONames[GEOID],GEONames[GEO Name])</f>
        <v>EMEA</v>
      </c>
      <c r="H770" s="7" t="str">
        <f>"Q"&amp;ROUNDUP(MONTH(VolumeByClient[[#This Row],[Date]])/3,0)&amp;" "&amp;YEAR(VolumeByClient[[#This Row],[Date]])</f>
        <v>Q1 2020</v>
      </c>
      <c r="I770" s="7" t="str">
        <f>VLOOKUP(VolumeByClient[[#This Row],[Date]],Quarter[],3)</f>
        <v>Q1 2020</v>
      </c>
    </row>
    <row r="771" spans="1:9">
      <c r="A771" s="4" t="s">
        <v>4</v>
      </c>
      <c r="B771" s="4">
        <v>43921</v>
      </c>
      <c r="C771" s="6">
        <v>102</v>
      </c>
      <c r="D771" s="3">
        <f>LEN(VolumeByClient[[#This Row],[CLID]])</f>
        <v>7</v>
      </c>
      <c r="E771" s="3" t="str">
        <f>XLOOKUP(VolumeByClient[[#This Row],[CLID]],GeoByClient[MID],GeoByClient[GEOID])</f>
        <v>GEO1003</v>
      </c>
      <c r="F771" s="9" t="str">
        <f>INDEX(GeoByClient[GEOID],MATCH([CLID],GeoByClient[RIGHT],0))</f>
        <v>GEO1003</v>
      </c>
      <c r="G771" s="3" t="str">
        <f>XLOOKUP(VolumeByClient[[#This Row],[Xlookup Region ID]],GEONames[GEOID],GEONames[GEO Name])</f>
        <v>EMEA</v>
      </c>
      <c r="H771" s="7" t="str">
        <f>"Q"&amp;ROUNDUP(MONTH(VolumeByClient[[#This Row],[Date]])/3,0)&amp;" "&amp;YEAR(VolumeByClient[[#This Row],[Date]])</f>
        <v>Q1 2020</v>
      </c>
      <c r="I771" s="7" t="str">
        <f>VLOOKUP(VolumeByClient[[#This Row],[Date]],Quarter[],3)</f>
        <v>Q1 2020</v>
      </c>
    </row>
    <row r="772" spans="1:9">
      <c r="A772" s="4" t="s">
        <v>4</v>
      </c>
      <c r="B772" s="4">
        <v>43951</v>
      </c>
      <c r="C772" s="6">
        <v>126</v>
      </c>
      <c r="D772" s="3">
        <f>LEN(VolumeByClient[[#This Row],[CLID]])</f>
        <v>7</v>
      </c>
      <c r="E772" s="3" t="str">
        <f>XLOOKUP(VolumeByClient[[#This Row],[CLID]],GeoByClient[MID],GeoByClient[GEOID])</f>
        <v>GEO1003</v>
      </c>
      <c r="F772" s="9" t="str">
        <f>INDEX(GeoByClient[GEOID],MATCH([CLID],GeoByClient[RIGHT],0))</f>
        <v>GEO1003</v>
      </c>
      <c r="G772" s="3" t="str">
        <f>XLOOKUP(VolumeByClient[[#This Row],[Xlookup Region ID]],GEONames[GEOID],GEONames[GEO Name])</f>
        <v>EMEA</v>
      </c>
      <c r="H772" s="7" t="str">
        <f>"Q"&amp;ROUNDUP(MONTH(VolumeByClient[[#This Row],[Date]])/3,0)&amp;" "&amp;YEAR(VolumeByClient[[#This Row],[Date]])</f>
        <v>Q2 2020</v>
      </c>
      <c r="I772" s="7" t="str">
        <f>VLOOKUP(VolumeByClient[[#This Row],[Date]],Quarter[],3)</f>
        <v>Q2 2020</v>
      </c>
    </row>
    <row r="773" spans="1:9">
      <c r="A773" s="4" t="s">
        <v>4</v>
      </c>
      <c r="B773" s="4">
        <v>43982</v>
      </c>
      <c r="C773" s="6">
        <v>108</v>
      </c>
      <c r="D773" s="3">
        <f>LEN(VolumeByClient[[#This Row],[CLID]])</f>
        <v>7</v>
      </c>
      <c r="E773" s="3" t="str">
        <f>XLOOKUP(VolumeByClient[[#This Row],[CLID]],GeoByClient[MID],GeoByClient[GEOID])</f>
        <v>GEO1003</v>
      </c>
      <c r="F773" s="9" t="str">
        <f>INDEX(GeoByClient[GEOID],MATCH([CLID],GeoByClient[RIGHT],0))</f>
        <v>GEO1003</v>
      </c>
      <c r="G773" s="3" t="str">
        <f>XLOOKUP(VolumeByClient[[#This Row],[Xlookup Region ID]],GEONames[GEOID],GEONames[GEO Name])</f>
        <v>EMEA</v>
      </c>
      <c r="H773" s="7" t="str">
        <f>"Q"&amp;ROUNDUP(MONTH(VolumeByClient[[#This Row],[Date]])/3,0)&amp;" "&amp;YEAR(VolumeByClient[[#This Row],[Date]])</f>
        <v>Q2 2020</v>
      </c>
      <c r="I773" s="7" t="str">
        <f>VLOOKUP(VolumeByClient[[#This Row],[Date]],Quarter[],3)</f>
        <v>Q2 2020</v>
      </c>
    </row>
    <row r="774" spans="1:9">
      <c r="A774" s="4" t="s">
        <v>4</v>
      </c>
      <c r="B774" s="4">
        <v>44012</v>
      </c>
      <c r="C774" s="6">
        <v>88</v>
      </c>
      <c r="D774" s="3">
        <f>LEN(VolumeByClient[[#This Row],[CLID]])</f>
        <v>7</v>
      </c>
      <c r="E774" s="3" t="str">
        <f>XLOOKUP(VolumeByClient[[#This Row],[CLID]],GeoByClient[MID],GeoByClient[GEOID])</f>
        <v>GEO1003</v>
      </c>
      <c r="F774" s="9" t="str">
        <f>INDEX(GeoByClient[GEOID],MATCH([CLID],GeoByClient[RIGHT],0))</f>
        <v>GEO1003</v>
      </c>
      <c r="G774" s="3" t="str">
        <f>XLOOKUP(VolumeByClient[[#This Row],[Xlookup Region ID]],GEONames[GEOID],GEONames[GEO Name])</f>
        <v>EMEA</v>
      </c>
      <c r="H774" s="7" t="str">
        <f>"Q"&amp;ROUNDUP(MONTH(VolumeByClient[[#This Row],[Date]])/3,0)&amp;" "&amp;YEAR(VolumeByClient[[#This Row],[Date]])</f>
        <v>Q2 2020</v>
      </c>
      <c r="I774" s="7" t="str">
        <f>VLOOKUP(VolumeByClient[[#This Row],[Date]],Quarter[],3)</f>
        <v>Q2 2020</v>
      </c>
    </row>
    <row r="775" spans="1:9">
      <c r="A775" s="4" t="s">
        <v>4</v>
      </c>
      <c r="B775" s="4">
        <v>44043</v>
      </c>
      <c r="C775" s="6">
        <v>68</v>
      </c>
      <c r="D775" s="3">
        <f>LEN(VolumeByClient[[#This Row],[CLID]])</f>
        <v>7</v>
      </c>
      <c r="E775" s="3" t="str">
        <f>XLOOKUP(VolumeByClient[[#This Row],[CLID]],GeoByClient[MID],GeoByClient[GEOID])</f>
        <v>GEO1003</v>
      </c>
      <c r="F775" s="9" t="str">
        <f>INDEX(GeoByClient[GEOID],MATCH([CLID],GeoByClient[RIGHT],0))</f>
        <v>GEO1003</v>
      </c>
      <c r="G775" s="3" t="str">
        <f>XLOOKUP(VolumeByClient[[#This Row],[Xlookup Region ID]],GEONames[GEOID],GEONames[GEO Name])</f>
        <v>EMEA</v>
      </c>
      <c r="H775" s="7" t="str">
        <f>"Q"&amp;ROUNDUP(MONTH(VolumeByClient[[#This Row],[Date]])/3,0)&amp;" "&amp;YEAR(VolumeByClient[[#This Row],[Date]])</f>
        <v>Q3 2020</v>
      </c>
      <c r="I775" s="7" t="str">
        <f>VLOOKUP(VolumeByClient[[#This Row],[Date]],Quarter[],3)</f>
        <v>Q3 2020</v>
      </c>
    </row>
    <row r="776" spans="1:9">
      <c r="A776" s="4" t="s">
        <v>4</v>
      </c>
      <c r="B776" s="4">
        <v>44074</v>
      </c>
      <c r="C776" s="6">
        <v>70</v>
      </c>
      <c r="D776" s="3">
        <f>LEN(VolumeByClient[[#This Row],[CLID]])</f>
        <v>7</v>
      </c>
      <c r="E776" s="3" t="str">
        <f>XLOOKUP(VolumeByClient[[#This Row],[CLID]],GeoByClient[MID],GeoByClient[GEOID])</f>
        <v>GEO1003</v>
      </c>
      <c r="F776" s="9" t="str">
        <f>INDEX(GeoByClient[GEOID],MATCH([CLID],GeoByClient[RIGHT],0))</f>
        <v>GEO1003</v>
      </c>
      <c r="G776" s="3" t="str">
        <f>XLOOKUP(VolumeByClient[[#This Row],[Xlookup Region ID]],GEONames[GEOID],GEONames[GEO Name])</f>
        <v>EMEA</v>
      </c>
      <c r="H776" s="7" t="str">
        <f>"Q"&amp;ROUNDUP(MONTH(VolumeByClient[[#This Row],[Date]])/3,0)&amp;" "&amp;YEAR(VolumeByClient[[#This Row],[Date]])</f>
        <v>Q3 2020</v>
      </c>
      <c r="I776" s="7" t="str">
        <f>VLOOKUP(VolumeByClient[[#This Row],[Date]],Quarter[],3)</f>
        <v>Q3 2020</v>
      </c>
    </row>
    <row r="777" spans="1:9">
      <c r="A777" s="4" t="s">
        <v>4</v>
      </c>
      <c r="B777" s="4">
        <v>44104</v>
      </c>
      <c r="C777" s="6">
        <v>58</v>
      </c>
      <c r="D777" s="3">
        <f>LEN(VolumeByClient[[#This Row],[CLID]])</f>
        <v>7</v>
      </c>
      <c r="E777" s="3" t="str">
        <f>XLOOKUP(VolumeByClient[[#This Row],[CLID]],GeoByClient[MID],GeoByClient[GEOID])</f>
        <v>GEO1003</v>
      </c>
      <c r="F777" s="9" t="str">
        <f>INDEX(GeoByClient[GEOID],MATCH([CLID],GeoByClient[RIGHT],0))</f>
        <v>GEO1003</v>
      </c>
      <c r="G777" s="3" t="str">
        <f>XLOOKUP(VolumeByClient[[#This Row],[Xlookup Region ID]],GEONames[GEOID],GEONames[GEO Name])</f>
        <v>EMEA</v>
      </c>
      <c r="H777" s="7" t="str">
        <f>"Q"&amp;ROUNDUP(MONTH(VolumeByClient[[#This Row],[Date]])/3,0)&amp;" "&amp;YEAR(VolumeByClient[[#This Row],[Date]])</f>
        <v>Q3 2020</v>
      </c>
      <c r="I777" s="7" t="str">
        <f>VLOOKUP(VolumeByClient[[#This Row],[Date]],Quarter[],3)</f>
        <v>Q3 2020</v>
      </c>
    </row>
    <row r="778" spans="1:9">
      <c r="A778" s="4" t="s">
        <v>4</v>
      </c>
      <c r="B778" s="4">
        <v>44135</v>
      </c>
      <c r="C778" s="6">
        <v>76</v>
      </c>
      <c r="D778" s="3">
        <f>LEN(VolumeByClient[[#This Row],[CLID]])</f>
        <v>7</v>
      </c>
      <c r="E778" s="3" t="str">
        <f>XLOOKUP(VolumeByClient[[#This Row],[CLID]],GeoByClient[MID],GeoByClient[GEOID])</f>
        <v>GEO1003</v>
      </c>
      <c r="F778" s="9" t="str">
        <f>INDEX(GeoByClient[GEOID],MATCH([CLID],GeoByClient[RIGHT],0))</f>
        <v>GEO1003</v>
      </c>
      <c r="G778" s="3" t="str">
        <f>XLOOKUP(VolumeByClient[[#This Row],[Xlookup Region ID]],GEONames[GEOID],GEONames[GEO Name])</f>
        <v>EMEA</v>
      </c>
      <c r="H778" s="7" t="str">
        <f>"Q"&amp;ROUNDUP(MONTH(VolumeByClient[[#This Row],[Date]])/3,0)&amp;" "&amp;YEAR(VolumeByClient[[#This Row],[Date]])</f>
        <v>Q4 2020</v>
      </c>
      <c r="I778" s="7" t="str">
        <f>VLOOKUP(VolumeByClient[[#This Row],[Date]],Quarter[],3)</f>
        <v>Q4 2020</v>
      </c>
    </row>
    <row r="779" spans="1:9">
      <c r="A779" s="4" t="s">
        <v>4</v>
      </c>
      <c r="B779" s="4">
        <v>44165</v>
      </c>
      <c r="C779" s="6">
        <v>81</v>
      </c>
      <c r="D779" s="3">
        <f>LEN(VolumeByClient[[#This Row],[CLID]])</f>
        <v>7</v>
      </c>
      <c r="E779" s="3" t="str">
        <f>XLOOKUP(VolumeByClient[[#This Row],[CLID]],GeoByClient[MID],GeoByClient[GEOID])</f>
        <v>GEO1003</v>
      </c>
      <c r="F779" s="9" t="str">
        <f>INDEX(GeoByClient[GEOID],MATCH([CLID],GeoByClient[RIGHT],0))</f>
        <v>GEO1003</v>
      </c>
      <c r="G779" s="3" t="str">
        <f>XLOOKUP(VolumeByClient[[#This Row],[Xlookup Region ID]],GEONames[GEOID],GEONames[GEO Name])</f>
        <v>EMEA</v>
      </c>
      <c r="H779" s="7" t="str">
        <f>"Q"&amp;ROUNDUP(MONTH(VolumeByClient[[#This Row],[Date]])/3,0)&amp;" "&amp;YEAR(VolumeByClient[[#This Row],[Date]])</f>
        <v>Q4 2020</v>
      </c>
      <c r="I779" s="7" t="str">
        <f>VLOOKUP(VolumeByClient[[#This Row],[Date]],Quarter[],3)</f>
        <v>Q4 2020</v>
      </c>
    </row>
    <row r="780" spans="1:9">
      <c r="A780" s="4" t="s">
        <v>4</v>
      </c>
      <c r="B780" s="4">
        <v>44196</v>
      </c>
      <c r="C780" s="6">
        <v>88</v>
      </c>
      <c r="D780" s="3">
        <f>LEN(VolumeByClient[[#This Row],[CLID]])</f>
        <v>7</v>
      </c>
      <c r="E780" s="3" t="str">
        <f>XLOOKUP(VolumeByClient[[#This Row],[CLID]],GeoByClient[MID],GeoByClient[GEOID])</f>
        <v>GEO1003</v>
      </c>
      <c r="F780" s="9" t="str">
        <f>INDEX(GeoByClient[GEOID],MATCH([CLID],GeoByClient[RIGHT],0))</f>
        <v>GEO1003</v>
      </c>
      <c r="G780" s="3" t="str">
        <f>XLOOKUP(VolumeByClient[[#This Row],[Xlookup Region ID]],GEONames[GEOID],GEONames[GEO Name])</f>
        <v>EMEA</v>
      </c>
      <c r="H780" s="7" t="str">
        <f>"Q"&amp;ROUNDUP(MONTH(VolumeByClient[[#This Row],[Date]])/3,0)&amp;" "&amp;YEAR(VolumeByClient[[#This Row],[Date]])</f>
        <v>Q4 2020</v>
      </c>
      <c r="I780" s="7" t="str">
        <f>VLOOKUP(VolumeByClient[[#This Row],[Date]],Quarter[],3)</f>
        <v>Q4 2020</v>
      </c>
    </row>
    <row r="781" spans="1:9">
      <c r="A781" s="4" t="s">
        <v>4</v>
      </c>
      <c r="B781" s="4">
        <v>44377</v>
      </c>
      <c r="C781" s="6">
        <v>91</v>
      </c>
      <c r="D781" s="3">
        <f>LEN(VolumeByClient[[#This Row],[CLID]])</f>
        <v>7</v>
      </c>
      <c r="E781" s="3" t="str">
        <f>XLOOKUP(VolumeByClient[[#This Row],[CLID]],GeoByClient[MID],GeoByClient[GEOID])</f>
        <v>GEO1003</v>
      </c>
      <c r="F781" s="9" t="str">
        <f>INDEX(GeoByClient[GEOID],MATCH([CLID],GeoByClient[RIGHT],0))</f>
        <v>GEO1003</v>
      </c>
      <c r="G781" s="3" t="str">
        <f>XLOOKUP(VolumeByClient[[#This Row],[Xlookup Region ID]],GEONames[GEOID],GEONames[GEO Name])</f>
        <v>EMEA</v>
      </c>
      <c r="H781" s="7" t="str">
        <f>"Q"&amp;ROUNDUP(MONTH(VolumeByClient[[#This Row],[Date]])/3,0)&amp;" "&amp;YEAR(VolumeByClient[[#This Row],[Date]])</f>
        <v>Q2 2021</v>
      </c>
      <c r="I781" s="7" t="str">
        <f>VLOOKUP(VolumeByClient[[#This Row],[Date]],Quarter[],3)</f>
        <v>Q2 2021</v>
      </c>
    </row>
    <row r="782" spans="1:9">
      <c r="A782" s="4" t="s">
        <v>4</v>
      </c>
      <c r="B782" s="4">
        <v>44347</v>
      </c>
      <c r="C782" s="6">
        <v>109</v>
      </c>
      <c r="D782" s="3">
        <f>LEN(VolumeByClient[[#This Row],[CLID]])</f>
        <v>7</v>
      </c>
      <c r="E782" s="3" t="str">
        <f>XLOOKUP(VolumeByClient[[#This Row],[CLID]],GeoByClient[MID],GeoByClient[GEOID])</f>
        <v>GEO1003</v>
      </c>
      <c r="F782" s="9" t="str">
        <f>INDEX(GeoByClient[GEOID],MATCH([CLID],GeoByClient[RIGHT],0))</f>
        <v>GEO1003</v>
      </c>
      <c r="G782" s="3" t="str">
        <f>XLOOKUP(VolumeByClient[[#This Row],[Xlookup Region ID]],GEONames[GEOID],GEONames[GEO Name])</f>
        <v>EMEA</v>
      </c>
      <c r="H782" s="7" t="str">
        <f>"Q"&amp;ROUNDUP(MONTH(VolumeByClient[[#This Row],[Date]])/3,0)&amp;" "&amp;YEAR(VolumeByClient[[#This Row],[Date]])</f>
        <v>Q2 2021</v>
      </c>
      <c r="I782" s="7" t="str">
        <f>VLOOKUP(VolumeByClient[[#This Row],[Date]],Quarter[],3)</f>
        <v>Q2 2021</v>
      </c>
    </row>
    <row r="783" spans="1:9">
      <c r="A783" s="4" t="s">
        <v>4</v>
      </c>
      <c r="B783" s="4">
        <v>44316</v>
      </c>
      <c r="C783" s="6">
        <v>130</v>
      </c>
      <c r="D783" s="3">
        <f>LEN(VolumeByClient[[#This Row],[CLID]])</f>
        <v>7</v>
      </c>
      <c r="E783" s="3" t="str">
        <f>XLOOKUP(VolumeByClient[[#This Row],[CLID]],GeoByClient[MID],GeoByClient[GEOID])</f>
        <v>GEO1003</v>
      </c>
      <c r="F783" s="9" t="str">
        <f>INDEX(GeoByClient[GEOID],MATCH([CLID],GeoByClient[RIGHT],0))</f>
        <v>GEO1003</v>
      </c>
      <c r="G783" s="3" t="str">
        <f>XLOOKUP(VolumeByClient[[#This Row],[Xlookup Region ID]],GEONames[GEOID],GEONames[GEO Name])</f>
        <v>EMEA</v>
      </c>
      <c r="H783" s="7" t="str">
        <f>"Q"&amp;ROUNDUP(MONTH(VolumeByClient[[#This Row],[Date]])/3,0)&amp;" "&amp;YEAR(VolumeByClient[[#This Row],[Date]])</f>
        <v>Q2 2021</v>
      </c>
      <c r="I783" s="7" t="str">
        <f>VLOOKUP(VolumeByClient[[#This Row],[Date]],Quarter[],3)</f>
        <v>Q2 2021</v>
      </c>
    </row>
    <row r="784" spans="1:9">
      <c r="A784" s="4" t="s">
        <v>4</v>
      </c>
      <c r="B784" s="4">
        <v>44286</v>
      </c>
      <c r="C784" s="6">
        <v>105</v>
      </c>
      <c r="D784" s="3">
        <f>LEN(VolumeByClient[[#This Row],[CLID]])</f>
        <v>7</v>
      </c>
      <c r="E784" s="3" t="str">
        <f>XLOOKUP(VolumeByClient[[#This Row],[CLID]],GeoByClient[MID],GeoByClient[GEOID])</f>
        <v>GEO1003</v>
      </c>
      <c r="F784" s="9" t="str">
        <f>INDEX(GeoByClient[GEOID],MATCH([CLID],GeoByClient[RIGHT],0))</f>
        <v>GEO1003</v>
      </c>
      <c r="G784" s="3" t="str">
        <f>XLOOKUP(VolumeByClient[[#This Row],[Xlookup Region ID]],GEONames[GEOID],GEONames[GEO Name])</f>
        <v>EMEA</v>
      </c>
      <c r="H784" s="7" t="str">
        <f>"Q"&amp;ROUNDUP(MONTH(VolumeByClient[[#This Row],[Date]])/3,0)&amp;" "&amp;YEAR(VolumeByClient[[#This Row],[Date]])</f>
        <v>Q1 2021</v>
      </c>
      <c r="I784" s="7" t="str">
        <f>VLOOKUP(VolumeByClient[[#This Row],[Date]],Quarter[],3)</f>
        <v>Q1 2021</v>
      </c>
    </row>
    <row r="785" spans="1:9">
      <c r="A785" s="4" t="s">
        <v>4</v>
      </c>
      <c r="B785" s="4">
        <v>44255</v>
      </c>
      <c r="C785" s="6">
        <v>98</v>
      </c>
      <c r="D785" s="3">
        <f>LEN(VolumeByClient[[#This Row],[CLID]])</f>
        <v>7</v>
      </c>
      <c r="E785" s="3" t="str">
        <f>XLOOKUP(VolumeByClient[[#This Row],[CLID]],GeoByClient[MID],GeoByClient[GEOID])</f>
        <v>GEO1003</v>
      </c>
      <c r="F785" s="9" t="str">
        <f>INDEX(GeoByClient[GEOID],MATCH([CLID],GeoByClient[RIGHT],0))</f>
        <v>GEO1003</v>
      </c>
      <c r="G785" s="3" t="str">
        <f>XLOOKUP(VolumeByClient[[#This Row],[Xlookup Region ID]],GEONames[GEOID],GEONames[GEO Name])</f>
        <v>EMEA</v>
      </c>
      <c r="H785" s="7" t="str">
        <f>"Q"&amp;ROUNDUP(MONTH(VolumeByClient[[#This Row],[Date]])/3,0)&amp;" "&amp;YEAR(VolumeByClient[[#This Row],[Date]])</f>
        <v>Q1 2021</v>
      </c>
      <c r="I785" s="7" t="str">
        <f>VLOOKUP(VolumeByClient[[#This Row],[Date]],Quarter[],3)</f>
        <v>Q1 2021</v>
      </c>
    </row>
    <row r="786" spans="1:9">
      <c r="A786" s="4" t="s">
        <v>4</v>
      </c>
      <c r="B786" s="4">
        <v>44227</v>
      </c>
      <c r="C786" s="6">
        <v>77</v>
      </c>
      <c r="D786" s="3">
        <f>LEN(VolumeByClient[[#This Row],[CLID]])</f>
        <v>7</v>
      </c>
      <c r="E786" s="3" t="str">
        <f>XLOOKUP(VolumeByClient[[#This Row],[CLID]],GeoByClient[MID],GeoByClient[GEOID])</f>
        <v>GEO1003</v>
      </c>
      <c r="F786" s="9" t="str">
        <f>INDEX(GeoByClient[GEOID],MATCH([CLID],GeoByClient[RIGHT],0))</f>
        <v>GEO1003</v>
      </c>
      <c r="G786" s="3" t="str">
        <f>XLOOKUP(VolumeByClient[[#This Row],[Xlookup Region ID]],GEONames[GEOID],GEONames[GEO Name])</f>
        <v>EMEA</v>
      </c>
      <c r="H786" s="7" t="str">
        <f>"Q"&amp;ROUNDUP(MONTH(VolumeByClient[[#This Row],[Date]])/3,0)&amp;" "&amp;YEAR(VolumeByClient[[#This Row],[Date]])</f>
        <v>Q1 2021</v>
      </c>
      <c r="I786" s="7" t="str">
        <f>VLOOKUP(VolumeByClient[[#This Row],[Date]],Quarter[],3)</f>
        <v>Q1 2021</v>
      </c>
    </row>
    <row r="787" spans="1:9">
      <c r="A787" s="4" t="s">
        <v>19</v>
      </c>
      <c r="B787" s="4">
        <v>43861</v>
      </c>
      <c r="C787" s="6">
        <v>568</v>
      </c>
      <c r="D787" s="3">
        <f>LEN(VolumeByClient[[#This Row],[CLID]])</f>
        <v>7</v>
      </c>
      <c r="E787" s="3" t="str">
        <f>XLOOKUP(VolumeByClient[[#This Row],[CLID]],GeoByClient[MID],GeoByClient[GEOID])</f>
        <v>GEO1001</v>
      </c>
      <c r="F787" s="9" t="str">
        <f>INDEX(GeoByClient[GEOID],MATCH([CLID],GeoByClient[RIGHT],0))</f>
        <v>GEO1001</v>
      </c>
      <c r="G787" s="3" t="str">
        <f>XLOOKUP(VolumeByClient[[#This Row],[Xlookup Region ID]],GEONames[GEOID],GEONames[GEO Name])</f>
        <v>NAM</v>
      </c>
      <c r="H787" s="7" t="str">
        <f>"Q"&amp;ROUNDUP(MONTH(VolumeByClient[[#This Row],[Date]])/3,0)&amp;" "&amp;YEAR(VolumeByClient[[#This Row],[Date]])</f>
        <v>Q1 2020</v>
      </c>
      <c r="I787" s="7" t="str">
        <f>VLOOKUP(VolumeByClient[[#This Row],[Date]],Quarter[],3)</f>
        <v>Q1 2020</v>
      </c>
    </row>
    <row r="788" spans="1:9">
      <c r="A788" s="4" t="s">
        <v>19</v>
      </c>
      <c r="B788" s="4">
        <v>43890</v>
      </c>
      <c r="C788" s="6">
        <v>636</v>
      </c>
      <c r="D788" s="3">
        <f>LEN(VolumeByClient[[#This Row],[CLID]])</f>
        <v>7</v>
      </c>
      <c r="E788" s="3" t="str">
        <f>XLOOKUP(VolumeByClient[[#This Row],[CLID]],GeoByClient[MID],GeoByClient[GEOID])</f>
        <v>GEO1001</v>
      </c>
      <c r="F788" s="9" t="str">
        <f>INDEX(GeoByClient[GEOID],MATCH([CLID],GeoByClient[RIGHT],0))</f>
        <v>GEO1001</v>
      </c>
      <c r="G788" s="3" t="str">
        <f>XLOOKUP(VolumeByClient[[#This Row],[Xlookup Region ID]],GEONames[GEOID],GEONames[GEO Name])</f>
        <v>NAM</v>
      </c>
      <c r="H788" s="7" t="str">
        <f>"Q"&amp;ROUNDUP(MONTH(VolumeByClient[[#This Row],[Date]])/3,0)&amp;" "&amp;YEAR(VolumeByClient[[#This Row],[Date]])</f>
        <v>Q1 2020</v>
      </c>
      <c r="I788" s="7" t="str">
        <f>VLOOKUP(VolumeByClient[[#This Row],[Date]],Quarter[],3)</f>
        <v>Q1 2020</v>
      </c>
    </row>
    <row r="789" spans="1:9">
      <c r="A789" s="4" t="s">
        <v>19</v>
      </c>
      <c r="B789" s="4">
        <v>43921</v>
      </c>
      <c r="C789" s="6">
        <v>707</v>
      </c>
      <c r="D789" s="3">
        <f>LEN(VolumeByClient[[#This Row],[CLID]])</f>
        <v>7</v>
      </c>
      <c r="E789" s="3" t="str">
        <f>XLOOKUP(VolumeByClient[[#This Row],[CLID]],GeoByClient[MID],GeoByClient[GEOID])</f>
        <v>GEO1001</v>
      </c>
      <c r="F789" s="9" t="str">
        <f>INDEX(GeoByClient[GEOID],MATCH([CLID],GeoByClient[RIGHT],0))</f>
        <v>GEO1001</v>
      </c>
      <c r="G789" s="3" t="str">
        <f>XLOOKUP(VolumeByClient[[#This Row],[Xlookup Region ID]],GEONames[GEOID],GEONames[GEO Name])</f>
        <v>NAM</v>
      </c>
      <c r="H789" s="7" t="str">
        <f>"Q"&amp;ROUNDUP(MONTH(VolumeByClient[[#This Row],[Date]])/3,0)&amp;" "&amp;YEAR(VolumeByClient[[#This Row],[Date]])</f>
        <v>Q1 2020</v>
      </c>
      <c r="I789" s="7" t="str">
        <f>VLOOKUP(VolumeByClient[[#This Row],[Date]],Quarter[],3)</f>
        <v>Q1 2020</v>
      </c>
    </row>
    <row r="790" spans="1:9">
      <c r="A790" s="4" t="s">
        <v>19</v>
      </c>
      <c r="B790" s="4">
        <v>43951</v>
      </c>
      <c r="C790" s="6">
        <v>849</v>
      </c>
      <c r="D790" s="3">
        <f>LEN(VolumeByClient[[#This Row],[CLID]])</f>
        <v>7</v>
      </c>
      <c r="E790" s="3" t="str">
        <f>XLOOKUP(VolumeByClient[[#This Row],[CLID]],GeoByClient[MID],GeoByClient[GEOID])</f>
        <v>GEO1001</v>
      </c>
      <c r="F790" s="9" t="str">
        <f>INDEX(GeoByClient[GEOID],MATCH([CLID],GeoByClient[RIGHT],0))</f>
        <v>GEO1001</v>
      </c>
      <c r="G790" s="3" t="str">
        <f>XLOOKUP(VolumeByClient[[#This Row],[Xlookup Region ID]],GEONames[GEOID],GEONames[GEO Name])</f>
        <v>NAM</v>
      </c>
      <c r="H790" s="7" t="str">
        <f>"Q"&amp;ROUNDUP(MONTH(VolumeByClient[[#This Row],[Date]])/3,0)&amp;" "&amp;YEAR(VolumeByClient[[#This Row],[Date]])</f>
        <v>Q2 2020</v>
      </c>
      <c r="I790" s="7" t="str">
        <f>VLOOKUP(VolumeByClient[[#This Row],[Date]],Quarter[],3)</f>
        <v>Q2 2020</v>
      </c>
    </row>
    <row r="791" spans="1:9">
      <c r="A791" s="4" t="s">
        <v>19</v>
      </c>
      <c r="B791" s="4">
        <v>43982</v>
      </c>
      <c r="C791" s="6">
        <v>779</v>
      </c>
      <c r="D791" s="3">
        <f>LEN(VolumeByClient[[#This Row],[CLID]])</f>
        <v>7</v>
      </c>
      <c r="E791" s="3" t="str">
        <f>XLOOKUP(VolumeByClient[[#This Row],[CLID]],GeoByClient[MID],GeoByClient[GEOID])</f>
        <v>GEO1001</v>
      </c>
      <c r="F791" s="9" t="str">
        <f>INDEX(GeoByClient[GEOID],MATCH([CLID],GeoByClient[RIGHT],0))</f>
        <v>GEO1001</v>
      </c>
      <c r="G791" s="3" t="str">
        <f>XLOOKUP(VolumeByClient[[#This Row],[Xlookup Region ID]],GEONames[GEOID],GEONames[GEO Name])</f>
        <v>NAM</v>
      </c>
      <c r="H791" s="7" t="str">
        <f>"Q"&amp;ROUNDUP(MONTH(VolumeByClient[[#This Row],[Date]])/3,0)&amp;" "&amp;YEAR(VolumeByClient[[#This Row],[Date]])</f>
        <v>Q2 2020</v>
      </c>
      <c r="I791" s="7" t="str">
        <f>VLOOKUP(VolumeByClient[[#This Row],[Date]],Quarter[],3)</f>
        <v>Q2 2020</v>
      </c>
    </row>
    <row r="792" spans="1:9">
      <c r="A792" s="4" t="s">
        <v>19</v>
      </c>
      <c r="B792" s="4">
        <v>44012</v>
      </c>
      <c r="C792" s="6">
        <v>566</v>
      </c>
      <c r="D792" s="3">
        <f>LEN(VolumeByClient[[#This Row],[CLID]])</f>
        <v>7</v>
      </c>
      <c r="E792" s="3" t="str">
        <f>XLOOKUP(VolumeByClient[[#This Row],[CLID]],GeoByClient[MID],GeoByClient[GEOID])</f>
        <v>GEO1001</v>
      </c>
      <c r="F792" s="9" t="str">
        <f>INDEX(GeoByClient[GEOID],MATCH([CLID],GeoByClient[RIGHT],0))</f>
        <v>GEO1001</v>
      </c>
      <c r="G792" s="3" t="str">
        <f>XLOOKUP(VolumeByClient[[#This Row],[Xlookup Region ID]],GEONames[GEOID],GEONames[GEO Name])</f>
        <v>NAM</v>
      </c>
      <c r="H792" s="7" t="str">
        <f>"Q"&amp;ROUNDUP(MONTH(VolumeByClient[[#This Row],[Date]])/3,0)&amp;" "&amp;YEAR(VolumeByClient[[#This Row],[Date]])</f>
        <v>Q2 2020</v>
      </c>
      <c r="I792" s="7" t="str">
        <f>VLOOKUP(VolumeByClient[[#This Row],[Date]],Quarter[],3)</f>
        <v>Q2 2020</v>
      </c>
    </row>
    <row r="793" spans="1:9">
      <c r="A793" s="4" t="s">
        <v>19</v>
      </c>
      <c r="B793" s="4">
        <v>44043</v>
      </c>
      <c r="C793" s="6">
        <v>498</v>
      </c>
      <c r="D793" s="3">
        <f>LEN(VolumeByClient[[#This Row],[CLID]])</f>
        <v>7</v>
      </c>
      <c r="E793" s="3" t="str">
        <f>XLOOKUP(VolumeByClient[[#This Row],[CLID]],GeoByClient[MID],GeoByClient[GEOID])</f>
        <v>GEO1001</v>
      </c>
      <c r="F793" s="9" t="str">
        <f>INDEX(GeoByClient[GEOID],MATCH([CLID],GeoByClient[RIGHT],0))</f>
        <v>GEO1001</v>
      </c>
      <c r="G793" s="3" t="str">
        <f>XLOOKUP(VolumeByClient[[#This Row],[Xlookup Region ID]],GEONames[GEOID],GEONames[GEO Name])</f>
        <v>NAM</v>
      </c>
      <c r="H793" s="7" t="str">
        <f>"Q"&amp;ROUNDUP(MONTH(VolumeByClient[[#This Row],[Date]])/3,0)&amp;" "&amp;YEAR(VolumeByClient[[#This Row],[Date]])</f>
        <v>Q3 2020</v>
      </c>
      <c r="I793" s="7" t="str">
        <f>VLOOKUP(VolumeByClient[[#This Row],[Date]],Quarter[],3)</f>
        <v>Q3 2020</v>
      </c>
    </row>
    <row r="794" spans="1:9">
      <c r="A794" s="4" t="s">
        <v>19</v>
      </c>
      <c r="B794" s="4">
        <v>44074</v>
      </c>
      <c r="C794" s="6">
        <v>426</v>
      </c>
      <c r="D794" s="3">
        <f>LEN(VolumeByClient[[#This Row],[CLID]])</f>
        <v>7</v>
      </c>
      <c r="E794" s="3" t="str">
        <f>XLOOKUP(VolumeByClient[[#This Row],[CLID]],GeoByClient[MID],GeoByClient[GEOID])</f>
        <v>GEO1001</v>
      </c>
      <c r="F794" s="9" t="str">
        <f>INDEX(GeoByClient[GEOID],MATCH([CLID],GeoByClient[RIGHT],0))</f>
        <v>GEO1001</v>
      </c>
      <c r="G794" s="3" t="str">
        <f>XLOOKUP(VolumeByClient[[#This Row],[Xlookup Region ID]],GEONames[GEOID],GEONames[GEO Name])</f>
        <v>NAM</v>
      </c>
      <c r="H794" s="7" t="str">
        <f>"Q"&amp;ROUNDUP(MONTH(VolumeByClient[[#This Row],[Date]])/3,0)&amp;" "&amp;YEAR(VolumeByClient[[#This Row],[Date]])</f>
        <v>Q3 2020</v>
      </c>
      <c r="I794" s="7" t="str">
        <f>VLOOKUP(VolumeByClient[[#This Row],[Date]],Quarter[],3)</f>
        <v>Q3 2020</v>
      </c>
    </row>
    <row r="795" spans="1:9">
      <c r="A795" s="4" t="s">
        <v>19</v>
      </c>
      <c r="B795" s="4">
        <v>44104</v>
      </c>
      <c r="C795" s="6">
        <v>423</v>
      </c>
      <c r="D795" s="3">
        <f>LEN(VolumeByClient[[#This Row],[CLID]])</f>
        <v>7</v>
      </c>
      <c r="E795" s="3" t="str">
        <f>XLOOKUP(VolumeByClient[[#This Row],[CLID]],GeoByClient[MID],GeoByClient[GEOID])</f>
        <v>GEO1001</v>
      </c>
      <c r="F795" s="9" t="str">
        <f>INDEX(GeoByClient[GEOID],MATCH([CLID],GeoByClient[RIGHT],0))</f>
        <v>GEO1001</v>
      </c>
      <c r="G795" s="3" t="str">
        <f>XLOOKUP(VolumeByClient[[#This Row],[Xlookup Region ID]],GEONames[GEOID],GEONames[GEO Name])</f>
        <v>NAM</v>
      </c>
      <c r="H795" s="7" t="str">
        <f>"Q"&amp;ROUNDUP(MONTH(VolumeByClient[[#This Row],[Date]])/3,0)&amp;" "&amp;YEAR(VolumeByClient[[#This Row],[Date]])</f>
        <v>Q3 2020</v>
      </c>
      <c r="I795" s="7" t="str">
        <f>VLOOKUP(VolumeByClient[[#This Row],[Date]],Quarter[],3)</f>
        <v>Q3 2020</v>
      </c>
    </row>
    <row r="796" spans="1:9">
      <c r="A796" s="4" t="s">
        <v>19</v>
      </c>
      <c r="B796" s="4">
        <v>44135</v>
      </c>
      <c r="C796" s="6">
        <v>495</v>
      </c>
      <c r="D796" s="3">
        <f>LEN(VolumeByClient[[#This Row],[CLID]])</f>
        <v>7</v>
      </c>
      <c r="E796" s="3" t="str">
        <f>XLOOKUP(VolumeByClient[[#This Row],[CLID]],GeoByClient[MID],GeoByClient[GEOID])</f>
        <v>GEO1001</v>
      </c>
      <c r="F796" s="9" t="str">
        <f>INDEX(GeoByClient[GEOID],MATCH([CLID],GeoByClient[RIGHT],0))</f>
        <v>GEO1001</v>
      </c>
      <c r="G796" s="3" t="str">
        <f>XLOOKUP(VolumeByClient[[#This Row],[Xlookup Region ID]],GEONames[GEOID],GEONames[GEO Name])</f>
        <v>NAM</v>
      </c>
      <c r="H796" s="7" t="str">
        <f>"Q"&amp;ROUNDUP(MONTH(VolumeByClient[[#This Row],[Date]])/3,0)&amp;" "&amp;YEAR(VolumeByClient[[#This Row],[Date]])</f>
        <v>Q4 2020</v>
      </c>
      <c r="I796" s="7" t="str">
        <f>VLOOKUP(VolumeByClient[[#This Row],[Date]],Quarter[],3)</f>
        <v>Q4 2020</v>
      </c>
    </row>
    <row r="797" spans="1:9">
      <c r="A797" s="4" t="s">
        <v>19</v>
      </c>
      <c r="B797" s="4">
        <v>44165</v>
      </c>
      <c r="C797" s="6">
        <v>569</v>
      </c>
      <c r="D797" s="3">
        <f>LEN(VolumeByClient[[#This Row],[CLID]])</f>
        <v>7</v>
      </c>
      <c r="E797" s="3" t="str">
        <f>XLOOKUP(VolumeByClient[[#This Row],[CLID]],GeoByClient[MID],GeoByClient[GEOID])</f>
        <v>GEO1001</v>
      </c>
      <c r="F797" s="9" t="str">
        <f>INDEX(GeoByClient[GEOID],MATCH([CLID],GeoByClient[RIGHT],0))</f>
        <v>GEO1001</v>
      </c>
      <c r="G797" s="3" t="str">
        <f>XLOOKUP(VolumeByClient[[#This Row],[Xlookup Region ID]],GEONames[GEOID],GEONames[GEO Name])</f>
        <v>NAM</v>
      </c>
      <c r="H797" s="7" t="str">
        <f>"Q"&amp;ROUNDUP(MONTH(VolumeByClient[[#This Row],[Date]])/3,0)&amp;" "&amp;YEAR(VolumeByClient[[#This Row],[Date]])</f>
        <v>Q4 2020</v>
      </c>
      <c r="I797" s="7" t="str">
        <f>VLOOKUP(VolumeByClient[[#This Row],[Date]],Quarter[],3)</f>
        <v>Q4 2020</v>
      </c>
    </row>
    <row r="798" spans="1:9">
      <c r="A798" s="4" t="s">
        <v>19</v>
      </c>
      <c r="B798" s="4">
        <v>44196</v>
      </c>
      <c r="C798" s="6">
        <v>567</v>
      </c>
      <c r="D798" s="3">
        <f>LEN(VolumeByClient[[#This Row],[CLID]])</f>
        <v>7</v>
      </c>
      <c r="E798" s="3" t="str">
        <f>XLOOKUP(VolumeByClient[[#This Row],[CLID]],GeoByClient[MID],GeoByClient[GEOID])</f>
        <v>GEO1001</v>
      </c>
      <c r="F798" s="9" t="str">
        <f>INDEX(GeoByClient[GEOID],MATCH([CLID],GeoByClient[RIGHT],0))</f>
        <v>GEO1001</v>
      </c>
      <c r="G798" s="3" t="str">
        <f>XLOOKUP(VolumeByClient[[#This Row],[Xlookup Region ID]],GEONames[GEOID],GEONames[GEO Name])</f>
        <v>NAM</v>
      </c>
      <c r="H798" s="7" t="str">
        <f>"Q"&amp;ROUNDUP(MONTH(VolumeByClient[[#This Row],[Date]])/3,0)&amp;" "&amp;YEAR(VolumeByClient[[#This Row],[Date]])</f>
        <v>Q4 2020</v>
      </c>
      <c r="I798" s="7" t="str">
        <f>VLOOKUP(VolumeByClient[[#This Row],[Date]],Quarter[],3)</f>
        <v>Q4 2020</v>
      </c>
    </row>
    <row r="799" spans="1:9">
      <c r="A799" s="4" t="s">
        <v>19</v>
      </c>
      <c r="B799" s="4">
        <v>44377</v>
      </c>
      <c r="C799" s="6">
        <v>563</v>
      </c>
      <c r="D799" s="3">
        <f>LEN(VolumeByClient[[#This Row],[CLID]])</f>
        <v>7</v>
      </c>
      <c r="E799" s="3" t="str">
        <f>XLOOKUP(VolumeByClient[[#This Row],[CLID]],GeoByClient[MID],GeoByClient[GEOID])</f>
        <v>GEO1001</v>
      </c>
      <c r="F799" s="9" t="str">
        <f>INDEX(GeoByClient[GEOID],MATCH([CLID],GeoByClient[RIGHT],0))</f>
        <v>GEO1001</v>
      </c>
      <c r="G799" s="3" t="str">
        <f>XLOOKUP(VolumeByClient[[#This Row],[Xlookup Region ID]],GEONames[GEOID],GEONames[GEO Name])</f>
        <v>NAM</v>
      </c>
      <c r="H799" s="7" t="str">
        <f>"Q"&amp;ROUNDUP(MONTH(VolumeByClient[[#This Row],[Date]])/3,0)&amp;" "&amp;YEAR(VolumeByClient[[#This Row],[Date]])</f>
        <v>Q2 2021</v>
      </c>
      <c r="I799" s="7" t="str">
        <f>VLOOKUP(VolumeByClient[[#This Row],[Date]],Quarter[],3)</f>
        <v>Q2 2021</v>
      </c>
    </row>
    <row r="800" spans="1:9">
      <c r="A800" s="4" t="s">
        <v>19</v>
      </c>
      <c r="B800" s="4">
        <v>44347</v>
      </c>
      <c r="C800" s="6">
        <v>789</v>
      </c>
      <c r="D800" s="3">
        <f>LEN(VolumeByClient[[#This Row],[CLID]])</f>
        <v>7</v>
      </c>
      <c r="E800" s="3" t="str">
        <f>XLOOKUP(VolumeByClient[[#This Row],[CLID]],GeoByClient[MID],GeoByClient[GEOID])</f>
        <v>GEO1001</v>
      </c>
      <c r="F800" s="9" t="str">
        <f>INDEX(GeoByClient[GEOID],MATCH([CLID],GeoByClient[RIGHT],0))</f>
        <v>GEO1001</v>
      </c>
      <c r="G800" s="3" t="str">
        <f>XLOOKUP(VolumeByClient[[#This Row],[Xlookup Region ID]],GEONames[GEOID],GEONames[GEO Name])</f>
        <v>NAM</v>
      </c>
      <c r="H800" s="7" t="str">
        <f>"Q"&amp;ROUNDUP(MONTH(VolumeByClient[[#This Row],[Date]])/3,0)&amp;" "&amp;YEAR(VolumeByClient[[#This Row],[Date]])</f>
        <v>Q2 2021</v>
      </c>
      <c r="I800" s="7" t="str">
        <f>VLOOKUP(VolumeByClient[[#This Row],[Date]],Quarter[],3)</f>
        <v>Q2 2021</v>
      </c>
    </row>
    <row r="801" spans="1:9">
      <c r="A801" s="4" t="s">
        <v>19</v>
      </c>
      <c r="B801" s="4">
        <v>44316</v>
      </c>
      <c r="C801" s="6">
        <v>862</v>
      </c>
      <c r="D801" s="3">
        <f>LEN(VolumeByClient[[#This Row],[CLID]])</f>
        <v>7</v>
      </c>
      <c r="E801" s="3" t="str">
        <f>XLOOKUP(VolumeByClient[[#This Row],[CLID]],GeoByClient[MID],GeoByClient[GEOID])</f>
        <v>GEO1001</v>
      </c>
      <c r="F801" s="9" t="str">
        <f>INDEX(GeoByClient[GEOID],MATCH([CLID],GeoByClient[RIGHT],0))</f>
        <v>GEO1001</v>
      </c>
      <c r="G801" s="3" t="str">
        <f>XLOOKUP(VolumeByClient[[#This Row],[Xlookup Region ID]],GEONames[GEOID],GEONames[GEO Name])</f>
        <v>NAM</v>
      </c>
      <c r="H801" s="7" t="str">
        <f>"Q"&amp;ROUNDUP(MONTH(VolumeByClient[[#This Row],[Date]])/3,0)&amp;" "&amp;YEAR(VolumeByClient[[#This Row],[Date]])</f>
        <v>Q2 2021</v>
      </c>
      <c r="I801" s="7" t="str">
        <f>VLOOKUP(VolumeByClient[[#This Row],[Date]],Quarter[],3)</f>
        <v>Q2 2021</v>
      </c>
    </row>
    <row r="802" spans="1:9">
      <c r="A802" s="4" t="s">
        <v>19</v>
      </c>
      <c r="B802" s="4">
        <v>44286</v>
      </c>
      <c r="C802" s="6">
        <v>702</v>
      </c>
      <c r="D802" s="3">
        <f>LEN(VolumeByClient[[#This Row],[CLID]])</f>
        <v>7</v>
      </c>
      <c r="E802" s="3" t="str">
        <f>XLOOKUP(VolumeByClient[[#This Row],[CLID]],GeoByClient[MID],GeoByClient[GEOID])</f>
        <v>GEO1001</v>
      </c>
      <c r="F802" s="9" t="str">
        <f>INDEX(GeoByClient[GEOID],MATCH([CLID],GeoByClient[RIGHT],0))</f>
        <v>GEO1001</v>
      </c>
      <c r="G802" s="3" t="str">
        <f>XLOOKUP(VolumeByClient[[#This Row],[Xlookup Region ID]],GEONames[GEOID],GEONames[GEO Name])</f>
        <v>NAM</v>
      </c>
      <c r="H802" s="7" t="str">
        <f>"Q"&amp;ROUNDUP(MONTH(VolumeByClient[[#This Row],[Date]])/3,0)&amp;" "&amp;YEAR(VolumeByClient[[#This Row],[Date]])</f>
        <v>Q1 2021</v>
      </c>
      <c r="I802" s="7" t="str">
        <f>VLOOKUP(VolumeByClient[[#This Row],[Date]],Quarter[],3)</f>
        <v>Q1 2021</v>
      </c>
    </row>
    <row r="803" spans="1:9">
      <c r="A803" s="4" t="s">
        <v>19</v>
      </c>
      <c r="B803" s="4">
        <v>44255</v>
      </c>
      <c r="C803" s="6">
        <v>652</v>
      </c>
      <c r="D803" s="3">
        <f>LEN(VolumeByClient[[#This Row],[CLID]])</f>
        <v>7</v>
      </c>
      <c r="E803" s="3" t="str">
        <f>XLOOKUP(VolumeByClient[[#This Row],[CLID]],GeoByClient[MID],GeoByClient[GEOID])</f>
        <v>GEO1001</v>
      </c>
      <c r="F803" s="9" t="str">
        <f>INDEX(GeoByClient[GEOID],MATCH([CLID],GeoByClient[RIGHT],0))</f>
        <v>GEO1001</v>
      </c>
      <c r="G803" s="3" t="str">
        <f>XLOOKUP(VolumeByClient[[#This Row],[Xlookup Region ID]],GEONames[GEOID],GEONames[GEO Name])</f>
        <v>NAM</v>
      </c>
      <c r="H803" s="7" t="str">
        <f>"Q"&amp;ROUNDUP(MONTH(VolumeByClient[[#This Row],[Date]])/3,0)&amp;" "&amp;YEAR(VolumeByClient[[#This Row],[Date]])</f>
        <v>Q1 2021</v>
      </c>
      <c r="I803" s="7" t="str">
        <f>VLOOKUP(VolumeByClient[[#This Row],[Date]],Quarter[],3)</f>
        <v>Q1 2021</v>
      </c>
    </row>
    <row r="804" spans="1:9">
      <c r="A804" s="4" t="s">
        <v>19</v>
      </c>
      <c r="B804" s="4">
        <v>44227</v>
      </c>
      <c r="C804" s="6">
        <v>557</v>
      </c>
      <c r="D804" s="3">
        <f>LEN(VolumeByClient[[#This Row],[CLID]])</f>
        <v>7</v>
      </c>
      <c r="E804" s="3" t="str">
        <f>XLOOKUP(VolumeByClient[[#This Row],[CLID]],GeoByClient[MID],GeoByClient[GEOID])</f>
        <v>GEO1001</v>
      </c>
      <c r="F804" s="9" t="str">
        <f>INDEX(GeoByClient[GEOID],MATCH([CLID],GeoByClient[RIGHT],0))</f>
        <v>GEO1001</v>
      </c>
      <c r="G804" s="3" t="str">
        <f>XLOOKUP(VolumeByClient[[#This Row],[Xlookup Region ID]],GEONames[GEOID],GEONames[GEO Name])</f>
        <v>NAM</v>
      </c>
      <c r="H804" s="7" t="str">
        <f>"Q"&amp;ROUNDUP(MONTH(VolumeByClient[[#This Row],[Date]])/3,0)&amp;" "&amp;YEAR(VolumeByClient[[#This Row],[Date]])</f>
        <v>Q1 2021</v>
      </c>
      <c r="I804" s="7" t="str">
        <f>VLOOKUP(VolumeByClient[[#This Row],[Date]],Quarter[],3)</f>
        <v>Q1 2021</v>
      </c>
    </row>
    <row r="805" spans="1:9">
      <c r="A805" s="4" t="s">
        <v>29</v>
      </c>
      <c r="B805" s="4">
        <v>43861</v>
      </c>
      <c r="C805" s="6">
        <v>902</v>
      </c>
      <c r="D805" s="3">
        <f>LEN(VolumeByClient[[#This Row],[CLID]])</f>
        <v>7</v>
      </c>
      <c r="E805" s="3" t="str">
        <f>XLOOKUP(VolumeByClient[[#This Row],[CLID]],GeoByClient[MID],GeoByClient[GEOID])</f>
        <v>GEO1002</v>
      </c>
      <c r="F805" s="9" t="str">
        <f>INDEX(GeoByClient[GEOID],MATCH([CLID],GeoByClient[RIGHT],0))</f>
        <v>GEO1002</v>
      </c>
      <c r="G805" s="3" t="str">
        <f>XLOOKUP(VolumeByClient[[#This Row],[Xlookup Region ID]],GEONames[GEOID],GEONames[GEO Name])</f>
        <v>APAC</v>
      </c>
      <c r="H805" s="7" t="str">
        <f>"Q"&amp;ROUNDUP(MONTH(VolumeByClient[[#This Row],[Date]])/3,0)&amp;" "&amp;YEAR(VolumeByClient[[#This Row],[Date]])</f>
        <v>Q1 2020</v>
      </c>
      <c r="I805" s="7" t="str">
        <f>VLOOKUP(VolumeByClient[[#This Row],[Date]],Quarter[],3)</f>
        <v>Q1 2020</v>
      </c>
    </row>
    <row r="806" spans="1:9">
      <c r="A806" s="4" t="s">
        <v>29</v>
      </c>
      <c r="B806" s="4">
        <v>43890</v>
      </c>
      <c r="C806" s="6">
        <v>897</v>
      </c>
      <c r="D806" s="3">
        <f>LEN(VolumeByClient[[#This Row],[CLID]])</f>
        <v>7</v>
      </c>
      <c r="E806" s="3" t="str">
        <f>XLOOKUP(VolumeByClient[[#This Row],[CLID]],GeoByClient[MID],GeoByClient[GEOID])</f>
        <v>GEO1002</v>
      </c>
      <c r="F806" s="9" t="str">
        <f>INDEX(GeoByClient[GEOID],MATCH([CLID],GeoByClient[RIGHT],0))</f>
        <v>GEO1002</v>
      </c>
      <c r="G806" s="3" t="str">
        <f>XLOOKUP(VolumeByClient[[#This Row],[Xlookup Region ID]],GEONames[GEOID],GEONames[GEO Name])</f>
        <v>APAC</v>
      </c>
      <c r="H806" s="7" t="str">
        <f>"Q"&amp;ROUNDUP(MONTH(VolumeByClient[[#This Row],[Date]])/3,0)&amp;" "&amp;YEAR(VolumeByClient[[#This Row],[Date]])</f>
        <v>Q1 2020</v>
      </c>
      <c r="I806" s="7" t="str">
        <f>VLOOKUP(VolumeByClient[[#This Row],[Date]],Quarter[],3)</f>
        <v>Q1 2020</v>
      </c>
    </row>
    <row r="807" spans="1:9">
      <c r="A807" s="4" t="s">
        <v>29</v>
      </c>
      <c r="B807" s="4">
        <v>43921</v>
      </c>
      <c r="C807" s="6">
        <v>1112</v>
      </c>
      <c r="D807" s="3">
        <f>LEN(VolumeByClient[[#This Row],[CLID]])</f>
        <v>7</v>
      </c>
      <c r="E807" s="3" t="str">
        <f>XLOOKUP(VolumeByClient[[#This Row],[CLID]],GeoByClient[MID],GeoByClient[GEOID])</f>
        <v>GEO1002</v>
      </c>
      <c r="F807" s="9" t="str">
        <f>INDEX(GeoByClient[GEOID],MATCH([CLID],GeoByClient[RIGHT],0))</f>
        <v>GEO1002</v>
      </c>
      <c r="G807" s="3" t="str">
        <f>XLOOKUP(VolumeByClient[[#This Row],[Xlookup Region ID]],GEONames[GEOID],GEONames[GEO Name])</f>
        <v>APAC</v>
      </c>
      <c r="H807" s="7" t="str">
        <f>"Q"&amp;ROUNDUP(MONTH(VolumeByClient[[#This Row],[Date]])/3,0)&amp;" "&amp;YEAR(VolumeByClient[[#This Row],[Date]])</f>
        <v>Q1 2020</v>
      </c>
      <c r="I807" s="7" t="str">
        <f>VLOOKUP(VolumeByClient[[#This Row],[Date]],Quarter[],3)</f>
        <v>Q1 2020</v>
      </c>
    </row>
    <row r="808" spans="1:9">
      <c r="A808" s="4" t="s">
        <v>29</v>
      </c>
      <c r="B808" s="4">
        <v>43951</v>
      </c>
      <c r="C808" s="6">
        <v>1214</v>
      </c>
      <c r="D808" s="3">
        <f>LEN(VolumeByClient[[#This Row],[CLID]])</f>
        <v>7</v>
      </c>
      <c r="E808" s="3" t="str">
        <f>XLOOKUP(VolumeByClient[[#This Row],[CLID]],GeoByClient[MID],GeoByClient[GEOID])</f>
        <v>GEO1002</v>
      </c>
      <c r="F808" s="9" t="str">
        <f>INDEX(GeoByClient[GEOID],MATCH([CLID],GeoByClient[RIGHT],0))</f>
        <v>GEO1002</v>
      </c>
      <c r="G808" s="3" t="str">
        <f>XLOOKUP(VolumeByClient[[#This Row],[Xlookup Region ID]],GEONames[GEOID],GEONames[GEO Name])</f>
        <v>APAC</v>
      </c>
      <c r="H808" s="7" t="str">
        <f>"Q"&amp;ROUNDUP(MONTH(VolumeByClient[[#This Row],[Date]])/3,0)&amp;" "&amp;YEAR(VolumeByClient[[#This Row],[Date]])</f>
        <v>Q2 2020</v>
      </c>
      <c r="I808" s="7" t="str">
        <f>VLOOKUP(VolumeByClient[[#This Row],[Date]],Quarter[],3)</f>
        <v>Q2 2020</v>
      </c>
    </row>
    <row r="809" spans="1:9">
      <c r="A809" s="4" t="s">
        <v>29</v>
      </c>
      <c r="B809" s="4">
        <v>43982</v>
      </c>
      <c r="C809" s="6">
        <v>1219</v>
      </c>
      <c r="D809" s="3">
        <f>LEN(VolumeByClient[[#This Row],[CLID]])</f>
        <v>7</v>
      </c>
      <c r="E809" s="3" t="str">
        <f>XLOOKUP(VolumeByClient[[#This Row],[CLID]],GeoByClient[MID],GeoByClient[GEOID])</f>
        <v>GEO1002</v>
      </c>
      <c r="F809" s="9" t="str">
        <f>INDEX(GeoByClient[GEOID],MATCH([CLID],GeoByClient[RIGHT],0))</f>
        <v>GEO1002</v>
      </c>
      <c r="G809" s="3" t="str">
        <f>XLOOKUP(VolumeByClient[[#This Row],[Xlookup Region ID]],GEONames[GEOID],GEONames[GEO Name])</f>
        <v>APAC</v>
      </c>
      <c r="H809" s="7" t="str">
        <f>"Q"&amp;ROUNDUP(MONTH(VolumeByClient[[#This Row],[Date]])/3,0)&amp;" "&amp;YEAR(VolumeByClient[[#This Row],[Date]])</f>
        <v>Q2 2020</v>
      </c>
      <c r="I809" s="7" t="str">
        <f>VLOOKUP(VolumeByClient[[#This Row],[Date]],Quarter[],3)</f>
        <v>Q2 2020</v>
      </c>
    </row>
    <row r="810" spans="1:9">
      <c r="A810" s="4" t="s">
        <v>29</v>
      </c>
      <c r="B810" s="4">
        <v>44012</v>
      </c>
      <c r="C810" s="6">
        <v>795</v>
      </c>
      <c r="D810" s="3">
        <f>LEN(VolumeByClient[[#This Row],[CLID]])</f>
        <v>7</v>
      </c>
      <c r="E810" s="3" t="str">
        <f>XLOOKUP(VolumeByClient[[#This Row],[CLID]],GeoByClient[MID],GeoByClient[GEOID])</f>
        <v>GEO1002</v>
      </c>
      <c r="F810" s="9" t="str">
        <f>INDEX(GeoByClient[GEOID],MATCH([CLID],GeoByClient[RIGHT],0))</f>
        <v>GEO1002</v>
      </c>
      <c r="G810" s="3" t="str">
        <f>XLOOKUP(VolumeByClient[[#This Row],[Xlookup Region ID]],GEONames[GEOID],GEONames[GEO Name])</f>
        <v>APAC</v>
      </c>
      <c r="H810" s="7" t="str">
        <f>"Q"&amp;ROUNDUP(MONTH(VolumeByClient[[#This Row],[Date]])/3,0)&amp;" "&amp;YEAR(VolumeByClient[[#This Row],[Date]])</f>
        <v>Q2 2020</v>
      </c>
      <c r="I810" s="7" t="str">
        <f>VLOOKUP(VolumeByClient[[#This Row],[Date]],Quarter[],3)</f>
        <v>Q2 2020</v>
      </c>
    </row>
    <row r="811" spans="1:9">
      <c r="A811" s="4" t="s">
        <v>29</v>
      </c>
      <c r="B811" s="4">
        <v>44043</v>
      </c>
      <c r="C811" s="6">
        <v>794</v>
      </c>
      <c r="D811" s="3">
        <f>LEN(VolumeByClient[[#This Row],[CLID]])</f>
        <v>7</v>
      </c>
      <c r="E811" s="3" t="str">
        <f>XLOOKUP(VolumeByClient[[#This Row],[CLID]],GeoByClient[MID],GeoByClient[GEOID])</f>
        <v>GEO1002</v>
      </c>
      <c r="F811" s="9" t="str">
        <f>INDEX(GeoByClient[GEOID],MATCH([CLID],GeoByClient[RIGHT],0))</f>
        <v>GEO1002</v>
      </c>
      <c r="G811" s="3" t="str">
        <f>XLOOKUP(VolumeByClient[[#This Row],[Xlookup Region ID]],GEONames[GEOID],GEONames[GEO Name])</f>
        <v>APAC</v>
      </c>
      <c r="H811" s="7" t="str">
        <f>"Q"&amp;ROUNDUP(MONTH(VolumeByClient[[#This Row],[Date]])/3,0)&amp;" "&amp;YEAR(VolumeByClient[[#This Row],[Date]])</f>
        <v>Q3 2020</v>
      </c>
      <c r="I811" s="7" t="str">
        <f>VLOOKUP(VolumeByClient[[#This Row],[Date]],Quarter[],3)</f>
        <v>Q3 2020</v>
      </c>
    </row>
    <row r="812" spans="1:9">
      <c r="A812" s="4" t="s">
        <v>29</v>
      </c>
      <c r="B812" s="4">
        <v>44074</v>
      </c>
      <c r="C812" s="6">
        <v>581</v>
      </c>
      <c r="D812" s="3">
        <f>LEN(VolumeByClient[[#This Row],[CLID]])</f>
        <v>7</v>
      </c>
      <c r="E812" s="3" t="str">
        <f>XLOOKUP(VolumeByClient[[#This Row],[CLID]],GeoByClient[MID],GeoByClient[GEOID])</f>
        <v>GEO1002</v>
      </c>
      <c r="F812" s="9" t="str">
        <f>INDEX(GeoByClient[GEOID],MATCH([CLID],GeoByClient[RIGHT],0))</f>
        <v>GEO1002</v>
      </c>
      <c r="G812" s="3" t="str">
        <f>XLOOKUP(VolumeByClient[[#This Row],[Xlookup Region ID]],GEONames[GEOID],GEONames[GEO Name])</f>
        <v>APAC</v>
      </c>
      <c r="H812" s="7" t="str">
        <f>"Q"&amp;ROUNDUP(MONTH(VolumeByClient[[#This Row],[Date]])/3,0)&amp;" "&amp;YEAR(VolumeByClient[[#This Row],[Date]])</f>
        <v>Q3 2020</v>
      </c>
      <c r="I812" s="7" t="str">
        <f>VLOOKUP(VolumeByClient[[#This Row],[Date]],Quarter[],3)</f>
        <v>Q3 2020</v>
      </c>
    </row>
    <row r="813" spans="1:9">
      <c r="A813" s="4" t="s">
        <v>29</v>
      </c>
      <c r="B813" s="4">
        <v>44104</v>
      </c>
      <c r="C813" s="6">
        <v>690</v>
      </c>
      <c r="D813" s="3">
        <f>LEN(VolumeByClient[[#This Row],[CLID]])</f>
        <v>7</v>
      </c>
      <c r="E813" s="3" t="str">
        <f>XLOOKUP(VolumeByClient[[#This Row],[CLID]],GeoByClient[MID],GeoByClient[GEOID])</f>
        <v>GEO1002</v>
      </c>
      <c r="F813" s="9" t="str">
        <f>INDEX(GeoByClient[GEOID],MATCH([CLID],GeoByClient[RIGHT],0))</f>
        <v>GEO1002</v>
      </c>
      <c r="G813" s="3" t="str">
        <f>XLOOKUP(VolumeByClient[[#This Row],[Xlookup Region ID]],GEONames[GEOID],GEONames[GEO Name])</f>
        <v>APAC</v>
      </c>
      <c r="H813" s="7" t="str">
        <f>"Q"&amp;ROUNDUP(MONTH(VolumeByClient[[#This Row],[Date]])/3,0)&amp;" "&amp;YEAR(VolumeByClient[[#This Row],[Date]])</f>
        <v>Q3 2020</v>
      </c>
      <c r="I813" s="7" t="str">
        <f>VLOOKUP(VolumeByClient[[#This Row],[Date]],Quarter[],3)</f>
        <v>Q3 2020</v>
      </c>
    </row>
    <row r="814" spans="1:9">
      <c r="A814" s="4" t="s">
        <v>29</v>
      </c>
      <c r="B814" s="4">
        <v>44135</v>
      </c>
      <c r="C814" s="6">
        <v>690</v>
      </c>
      <c r="D814" s="3">
        <f>LEN(VolumeByClient[[#This Row],[CLID]])</f>
        <v>7</v>
      </c>
      <c r="E814" s="3" t="str">
        <f>XLOOKUP(VolumeByClient[[#This Row],[CLID]],GeoByClient[MID],GeoByClient[GEOID])</f>
        <v>GEO1002</v>
      </c>
      <c r="F814" s="9" t="str">
        <f>INDEX(GeoByClient[GEOID],MATCH([CLID],GeoByClient[RIGHT],0))</f>
        <v>GEO1002</v>
      </c>
      <c r="G814" s="3" t="str">
        <f>XLOOKUP(VolumeByClient[[#This Row],[Xlookup Region ID]],GEONames[GEOID],GEONames[GEO Name])</f>
        <v>APAC</v>
      </c>
      <c r="H814" s="7" t="str">
        <f>"Q"&amp;ROUNDUP(MONTH(VolumeByClient[[#This Row],[Date]])/3,0)&amp;" "&amp;YEAR(VolumeByClient[[#This Row],[Date]])</f>
        <v>Q4 2020</v>
      </c>
      <c r="I814" s="7" t="str">
        <f>VLOOKUP(VolumeByClient[[#This Row],[Date]],Quarter[],3)</f>
        <v>Q4 2020</v>
      </c>
    </row>
    <row r="815" spans="1:9">
      <c r="A815" s="4" t="s">
        <v>29</v>
      </c>
      <c r="B815" s="4">
        <v>44165</v>
      </c>
      <c r="C815" s="6">
        <v>899</v>
      </c>
      <c r="D815" s="3">
        <f>LEN(VolumeByClient[[#This Row],[CLID]])</f>
        <v>7</v>
      </c>
      <c r="E815" s="3" t="str">
        <f>XLOOKUP(VolumeByClient[[#This Row],[CLID]],GeoByClient[MID],GeoByClient[GEOID])</f>
        <v>GEO1002</v>
      </c>
      <c r="F815" s="9" t="str">
        <f>INDEX(GeoByClient[GEOID],MATCH([CLID],GeoByClient[RIGHT],0))</f>
        <v>GEO1002</v>
      </c>
      <c r="G815" s="3" t="str">
        <f>XLOOKUP(VolumeByClient[[#This Row],[Xlookup Region ID]],GEONames[GEOID],GEONames[GEO Name])</f>
        <v>APAC</v>
      </c>
      <c r="H815" s="7" t="str">
        <f>"Q"&amp;ROUNDUP(MONTH(VolumeByClient[[#This Row],[Date]])/3,0)&amp;" "&amp;YEAR(VolumeByClient[[#This Row],[Date]])</f>
        <v>Q4 2020</v>
      </c>
      <c r="I815" s="7" t="str">
        <f>VLOOKUP(VolumeByClient[[#This Row],[Date]],Quarter[],3)</f>
        <v>Q4 2020</v>
      </c>
    </row>
    <row r="816" spans="1:9">
      <c r="A816" s="4" t="s">
        <v>29</v>
      </c>
      <c r="B816" s="4">
        <v>44196</v>
      </c>
      <c r="C816" s="6">
        <v>793</v>
      </c>
      <c r="D816" s="3">
        <f>LEN(VolumeByClient[[#This Row],[CLID]])</f>
        <v>7</v>
      </c>
      <c r="E816" s="3" t="str">
        <f>XLOOKUP(VolumeByClient[[#This Row],[CLID]],GeoByClient[MID],GeoByClient[GEOID])</f>
        <v>GEO1002</v>
      </c>
      <c r="F816" s="9" t="str">
        <f>INDEX(GeoByClient[GEOID],MATCH([CLID],GeoByClient[RIGHT],0))</f>
        <v>GEO1002</v>
      </c>
      <c r="G816" s="3" t="str">
        <f>XLOOKUP(VolumeByClient[[#This Row],[Xlookup Region ID]],GEONames[GEOID],GEONames[GEO Name])</f>
        <v>APAC</v>
      </c>
      <c r="H816" s="7" t="str">
        <f>"Q"&amp;ROUNDUP(MONTH(VolumeByClient[[#This Row],[Date]])/3,0)&amp;" "&amp;YEAR(VolumeByClient[[#This Row],[Date]])</f>
        <v>Q4 2020</v>
      </c>
      <c r="I816" s="7" t="str">
        <f>VLOOKUP(VolumeByClient[[#This Row],[Date]],Quarter[],3)</f>
        <v>Q4 2020</v>
      </c>
    </row>
    <row r="817" spans="1:9">
      <c r="A817" s="4" t="s">
        <v>29</v>
      </c>
      <c r="B817" s="4">
        <v>44377</v>
      </c>
      <c r="C817" s="6">
        <v>820</v>
      </c>
      <c r="D817" s="3">
        <f>LEN(VolumeByClient[[#This Row],[CLID]])</f>
        <v>7</v>
      </c>
      <c r="E817" s="3" t="str">
        <f>XLOOKUP(VolumeByClient[[#This Row],[CLID]],GeoByClient[MID],GeoByClient[GEOID])</f>
        <v>GEO1002</v>
      </c>
      <c r="F817" s="9" t="str">
        <f>INDEX(GeoByClient[GEOID],MATCH([CLID],GeoByClient[RIGHT],0))</f>
        <v>GEO1002</v>
      </c>
      <c r="G817" s="3" t="str">
        <f>XLOOKUP(VolumeByClient[[#This Row],[Xlookup Region ID]],GEONames[GEOID],GEONames[GEO Name])</f>
        <v>APAC</v>
      </c>
      <c r="H817" s="7" t="str">
        <f>"Q"&amp;ROUNDUP(MONTH(VolumeByClient[[#This Row],[Date]])/3,0)&amp;" "&amp;YEAR(VolumeByClient[[#This Row],[Date]])</f>
        <v>Q2 2021</v>
      </c>
      <c r="I817" s="7" t="str">
        <f>VLOOKUP(VolumeByClient[[#This Row],[Date]],Quarter[],3)</f>
        <v>Q2 2021</v>
      </c>
    </row>
    <row r="818" spans="1:9">
      <c r="A818" s="4" t="s">
        <v>29</v>
      </c>
      <c r="B818" s="4">
        <v>44347</v>
      </c>
      <c r="C818" s="6">
        <v>1231</v>
      </c>
      <c r="D818" s="3">
        <f>LEN(VolumeByClient[[#This Row],[CLID]])</f>
        <v>7</v>
      </c>
      <c r="E818" s="3" t="str">
        <f>XLOOKUP(VolumeByClient[[#This Row],[CLID]],GeoByClient[MID],GeoByClient[GEOID])</f>
        <v>GEO1002</v>
      </c>
      <c r="F818" s="9" t="str">
        <f>INDEX(GeoByClient[GEOID],MATCH([CLID],GeoByClient[RIGHT],0))</f>
        <v>GEO1002</v>
      </c>
      <c r="G818" s="3" t="str">
        <f>XLOOKUP(VolumeByClient[[#This Row],[Xlookup Region ID]],GEONames[GEOID],GEONames[GEO Name])</f>
        <v>APAC</v>
      </c>
      <c r="H818" s="7" t="str">
        <f>"Q"&amp;ROUNDUP(MONTH(VolumeByClient[[#This Row],[Date]])/3,0)&amp;" "&amp;YEAR(VolumeByClient[[#This Row],[Date]])</f>
        <v>Q2 2021</v>
      </c>
      <c r="I818" s="7" t="str">
        <f>VLOOKUP(VolumeByClient[[#This Row],[Date]],Quarter[],3)</f>
        <v>Q2 2021</v>
      </c>
    </row>
    <row r="819" spans="1:9">
      <c r="A819" s="4" t="s">
        <v>29</v>
      </c>
      <c r="B819" s="4">
        <v>44316</v>
      </c>
      <c r="C819" s="6">
        <v>1204</v>
      </c>
      <c r="D819" s="3">
        <f>LEN(VolumeByClient[[#This Row],[CLID]])</f>
        <v>7</v>
      </c>
      <c r="E819" s="3" t="str">
        <f>XLOOKUP(VolumeByClient[[#This Row],[CLID]],GeoByClient[MID],GeoByClient[GEOID])</f>
        <v>GEO1002</v>
      </c>
      <c r="F819" s="9" t="str">
        <f>INDEX(GeoByClient[GEOID],MATCH([CLID],GeoByClient[RIGHT],0))</f>
        <v>GEO1002</v>
      </c>
      <c r="G819" s="3" t="str">
        <f>XLOOKUP(VolumeByClient[[#This Row],[Xlookup Region ID]],GEONames[GEOID],GEONames[GEO Name])</f>
        <v>APAC</v>
      </c>
      <c r="H819" s="7" t="str">
        <f>"Q"&amp;ROUNDUP(MONTH(VolumeByClient[[#This Row],[Date]])/3,0)&amp;" "&amp;YEAR(VolumeByClient[[#This Row],[Date]])</f>
        <v>Q2 2021</v>
      </c>
      <c r="I819" s="7" t="str">
        <f>VLOOKUP(VolumeByClient[[#This Row],[Date]],Quarter[],3)</f>
        <v>Q2 2021</v>
      </c>
    </row>
    <row r="820" spans="1:9">
      <c r="A820" s="4" t="s">
        <v>29</v>
      </c>
      <c r="B820" s="4">
        <v>44286</v>
      </c>
      <c r="C820" s="6">
        <v>1120</v>
      </c>
      <c r="D820" s="3">
        <f>LEN(VolumeByClient[[#This Row],[CLID]])</f>
        <v>7</v>
      </c>
      <c r="E820" s="3" t="str">
        <f>XLOOKUP(VolumeByClient[[#This Row],[CLID]],GeoByClient[MID],GeoByClient[GEOID])</f>
        <v>GEO1002</v>
      </c>
      <c r="F820" s="9" t="str">
        <f>INDEX(GeoByClient[GEOID],MATCH([CLID],GeoByClient[RIGHT],0))</f>
        <v>GEO1002</v>
      </c>
      <c r="G820" s="3" t="str">
        <f>XLOOKUP(VolumeByClient[[#This Row],[Xlookup Region ID]],GEONames[GEOID],GEONames[GEO Name])</f>
        <v>APAC</v>
      </c>
      <c r="H820" s="7" t="str">
        <f>"Q"&amp;ROUNDUP(MONTH(VolumeByClient[[#This Row],[Date]])/3,0)&amp;" "&amp;YEAR(VolumeByClient[[#This Row],[Date]])</f>
        <v>Q1 2021</v>
      </c>
      <c r="I820" s="7" t="str">
        <f>VLOOKUP(VolumeByClient[[#This Row],[Date]],Quarter[],3)</f>
        <v>Q1 2021</v>
      </c>
    </row>
    <row r="821" spans="1:9">
      <c r="A821" s="4" t="s">
        <v>29</v>
      </c>
      <c r="B821" s="4">
        <v>44255</v>
      </c>
      <c r="C821" s="6">
        <v>945</v>
      </c>
      <c r="D821" s="3">
        <f>LEN(VolumeByClient[[#This Row],[CLID]])</f>
        <v>7</v>
      </c>
      <c r="E821" s="3" t="str">
        <f>XLOOKUP(VolumeByClient[[#This Row],[CLID]],GeoByClient[MID],GeoByClient[GEOID])</f>
        <v>GEO1002</v>
      </c>
      <c r="F821" s="9" t="str">
        <f>INDEX(GeoByClient[GEOID],MATCH([CLID],GeoByClient[RIGHT],0))</f>
        <v>GEO1002</v>
      </c>
      <c r="G821" s="3" t="str">
        <f>XLOOKUP(VolumeByClient[[#This Row],[Xlookup Region ID]],GEONames[GEOID],GEONames[GEO Name])</f>
        <v>APAC</v>
      </c>
      <c r="H821" s="7" t="str">
        <f>"Q"&amp;ROUNDUP(MONTH(VolumeByClient[[#This Row],[Date]])/3,0)&amp;" "&amp;YEAR(VolumeByClient[[#This Row],[Date]])</f>
        <v>Q1 2021</v>
      </c>
      <c r="I821" s="7" t="str">
        <f>VLOOKUP(VolumeByClient[[#This Row],[Date]],Quarter[],3)</f>
        <v>Q1 2021</v>
      </c>
    </row>
    <row r="822" spans="1:9">
      <c r="A822" s="4" t="s">
        <v>29</v>
      </c>
      <c r="B822" s="4">
        <v>44227</v>
      </c>
      <c r="C822" s="6">
        <v>936</v>
      </c>
      <c r="D822" s="3">
        <f>LEN(VolumeByClient[[#This Row],[CLID]])</f>
        <v>7</v>
      </c>
      <c r="E822" s="3" t="str">
        <f>XLOOKUP(VolumeByClient[[#This Row],[CLID]],GeoByClient[MID],GeoByClient[GEOID])</f>
        <v>GEO1002</v>
      </c>
      <c r="F822" s="9" t="str">
        <f>INDEX(GeoByClient[GEOID],MATCH([CLID],GeoByClient[RIGHT],0))</f>
        <v>GEO1002</v>
      </c>
      <c r="G822" s="3" t="str">
        <f>XLOOKUP(VolumeByClient[[#This Row],[Xlookup Region ID]],GEONames[GEOID],GEONames[GEO Name])</f>
        <v>APAC</v>
      </c>
      <c r="H822" s="7" t="str">
        <f>"Q"&amp;ROUNDUP(MONTH(VolumeByClient[[#This Row],[Date]])/3,0)&amp;" "&amp;YEAR(VolumeByClient[[#This Row],[Date]])</f>
        <v>Q1 2021</v>
      </c>
      <c r="I822" s="7" t="str">
        <f>VLOOKUP(VolumeByClient[[#This Row],[Date]],Quarter[],3)</f>
        <v>Q1 2021</v>
      </c>
    </row>
    <row r="823" spans="1:9">
      <c r="A823" s="4" t="s">
        <v>39</v>
      </c>
      <c r="B823" s="4">
        <v>43861</v>
      </c>
      <c r="C823" s="6">
        <v>1244</v>
      </c>
      <c r="D823" s="3">
        <f>LEN(VolumeByClient[[#This Row],[CLID]])</f>
        <v>7</v>
      </c>
      <c r="E823" s="3" t="str">
        <f>XLOOKUP(VolumeByClient[[#This Row],[CLID]],GeoByClient[MID],GeoByClient[GEOID])</f>
        <v>GEO1002</v>
      </c>
      <c r="F823" s="9" t="str">
        <f>INDEX(GeoByClient[GEOID],MATCH([CLID],GeoByClient[RIGHT],0))</f>
        <v>GEO1002</v>
      </c>
      <c r="G823" s="3" t="str">
        <f>XLOOKUP(VolumeByClient[[#This Row],[Xlookup Region ID]],GEONames[GEOID],GEONames[GEO Name])</f>
        <v>APAC</v>
      </c>
      <c r="H823" s="7" t="str">
        <f>"Q"&amp;ROUNDUP(MONTH(VolumeByClient[[#This Row],[Date]])/3,0)&amp;" "&amp;YEAR(VolumeByClient[[#This Row],[Date]])</f>
        <v>Q1 2020</v>
      </c>
      <c r="I823" s="7" t="str">
        <f>VLOOKUP(VolumeByClient[[#This Row],[Date]],Quarter[],3)</f>
        <v>Q1 2020</v>
      </c>
    </row>
    <row r="824" spans="1:9">
      <c r="A824" s="4" t="s">
        <v>39</v>
      </c>
      <c r="B824" s="4">
        <v>43890</v>
      </c>
      <c r="C824" s="6">
        <v>1240</v>
      </c>
      <c r="D824" s="3">
        <f>LEN(VolumeByClient[[#This Row],[CLID]])</f>
        <v>7</v>
      </c>
      <c r="E824" s="3" t="str">
        <f>XLOOKUP(VolumeByClient[[#This Row],[CLID]],GeoByClient[MID],GeoByClient[GEOID])</f>
        <v>GEO1002</v>
      </c>
      <c r="F824" s="9" t="str">
        <f>INDEX(GeoByClient[GEOID],MATCH([CLID],GeoByClient[RIGHT],0))</f>
        <v>GEO1002</v>
      </c>
      <c r="G824" s="3" t="str">
        <f>XLOOKUP(VolumeByClient[[#This Row],[Xlookup Region ID]],GEONames[GEOID],GEONames[GEO Name])</f>
        <v>APAC</v>
      </c>
      <c r="H824" s="7" t="str">
        <f>"Q"&amp;ROUNDUP(MONTH(VolumeByClient[[#This Row],[Date]])/3,0)&amp;" "&amp;YEAR(VolumeByClient[[#This Row],[Date]])</f>
        <v>Q1 2020</v>
      </c>
      <c r="I824" s="7" t="str">
        <f>VLOOKUP(VolumeByClient[[#This Row],[Date]],Quarter[],3)</f>
        <v>Q1 2020</v>
      </c>
    </row>
    <row r="825" spans="1:9">
      <c r="A825" s="4" t="s">
        <v>39</v>
      </c>
      <c r="B825" s="4">
        <v>43921</v>
      </c>
      <c r="C825" s="6">
        <v>1534</v>
      </c>
      <c r="D825" s="3">
        <f>LEN(VolumeByClient[[#This Row],[CLID]])</f>
        <v>7</v>
      </c>
      <c r="E825" s="3" t="str">
        <f>XLOOKUP(VolumeByClient[[#This Row],[CLID]],GeoByClient[MID],GeoByClient[GEOID])</f>
        <v>GEO1002</v>
      </c>
      <c r="F825" s="9" t="str">
        <f>INDEX(GeoByClient[GEOID],MATCH([CLID],GeoByClient[RIGHT],0))</f>
        <v>GEO1002</v>
      </c>
      <c r="G825" s="3" t="str">
        <f>XLOOKUP(VolumeByClient[[#This Row],[Xlookup Region ID]],GEONames[GEOID],GEONames[GEO Name])</f>
        <v>APAC</v>
      </c>
      <c r="H825" s="7" t="str">
        <f>"Q"&amp;ROUNDUP(MONTH(VolumeByClient[[#This Row],[Date]])/3,0)&amp;" "&amp;YEAR(VolumeByClient[[#This Row],[Date]])</f>
        <v>Q1 2020</v>
      </c>
      <c r="I825" s="7" t="str">
        <f>VLOOKUP(VolumeByClient[[#This Row],[Date]],Quarter[],3)</f>
        <v>Q1 2020</v>
      </c>
    </row>
    <row r="826" spans="1:9">
      <c r="A826" s="4" t="s">
        <v>39</v>
      </c>
      <c r="B826" s="4">
        <v>43951</v>
      </c>
      <c r="C826" s="6">
        <v>1675</v>
      </c>
      <c r="D826" s="3">
        <f>LEN(VolumeByClient[[#This Row],[CLID]])</f>
        <v>7</v>
      </c>
      <c r="E826" s="3" t="str">
        <f>XLOOKUP(VolumeByClient[[#This Row],[CLID]],GeoByClient[MID],GeoByClient[GEOID])</f>
        <v>GEO1002</v>
      </c>
      <c r="F826" s="9" t="str">
        <f>INDEX(GeoByClient[GEOID],MATCH([CLID],GeoByClient[RIGHT],0))</f>
        <v>GEO1002</v>
      </c>
      <c r="G826" s="3" t="str">
        <f>XLOOKUP(VolumeByClient[[#This Row],[Xlookup Region ID]],GEONames[GEOID],GEONames[GEO Name])</f>
        <v>APAC</v>
      </c>
      <c r="H826" s="7" t="str">
        <f>"Q"&amp;ROUNDUP(MONTH(VolumeByClient[[#This Row],[Date]])/3,0)&amp;" "&amp;YEAR(VolumeByClient[[#This Row],[Date]])</f>
        <v>Q2 2020</v>
      </c>
      <c r="I826" s="7" t="str">
        <f>VLOOKUP(VolumeByClient[[#This Row],[Date]],Quarter[],3)</f>
        <v>Q2 2020</v>
      </c>
    </row>
    <row r="827" spans="1:9">
      <c r="A827" s="4" t="s">
        <v>39</v>
      </c>
      <c r="B827" s="4">
        <v>43982</v>
      </c>
      <c r="C827" s="6">
        <v>1680</v>
      </c>
      <c r="D827" s="3">
        <f>LEN(VolumeByClient[[#This Row],[CLID]])</f>
        <v>7</v>
      </c>
      <c r="E827" s="3" t="str">
        <f>XLOOKUP(VolumeByClient[[#This Row],[CLID]],GeoByClient[MID],GeoByClient[GEOID])</f>
        <v>GEO1002</v>
      </c>
      <c r="F827" s="9" t="str">
        <f>INDEX(GeoByClient[GEOID],MATCH([CLID],GeoByClient[RIGHT],0))</f>
        <v>GEO1002</v>
      </c>
      <c r="G827" s="3" t="str">
        <f>XLOOKUP(VolumeByClient[[#This Row],[Xlookup Region ID]],GEONames[GEOID],GEONames[GEO Name])</f>
        <v>APAC</v>
      </c>
      <c r="H827" s="7" t="str">
        <f>"Q"&amp;ROUNDUP(MONTH(VolumeByClient[[#This Row],[Date]])/3,0)&amp;" "&amp;YEAR(VolumeByClient[[#This Row],[Date]])</f>
        <v>Q2 2020</v>
      </c>
      <c r="I827" s="7" t="str">
        <f>VLOOKUP(VolumeByClient[[#This Row],[Date]],Quarter[],3)</f>
        <v>Q2 2020</v>
      </c>
    </row>
    <row r="828" spans="1:9">
      <c r="A828" s="4" t="s">
        <v>39</v>
      </c>
      <c r="B828" s="4">
        <v>44012</v>
      </c>
      <c r="C828" s="6">
        <v>1094</v>
      </c>
      <c r="D828" s="3">
        <f>LEN(VolumeByClient[[#This Row],[CLID]])</f>
        <v>7</v>
      </c>
      <c r="E828" s="3" t="str">
        <f>XLOOKUP(VolumeByClient[[#This Row],[CLID]],GeoByClient[MID],GeoByClient[GEOID])</f>
        <v>GEO1002</v>
      </c>
      <c r="F828" s="9" t="str">
        <f>INDEX(GeoByClient[GEOID],MATCH([CLID],GeoByClient[RIGHT],0))</f>
        <v>GEO1002</v>
      </c>
      <c r="G828" s="3" t="str">
        <f>XLOOKUP(VolumeByClient[[#This Row],[Xlookup Region ID]],GEONames[GEOID],GEONames[GEO Name])</f>
        <v>APAC</v>
      </c>
      <c r="H828" s="7" t="str">
        <f>"Q"&amp;ROUNDUP(MONTH(VolumeByClient[[#This Row],[Date]])/3,0)&amp;" "&amp;YEAR(VolumeByClient[[#This Row],[Date]])</f>
        <v>Q2 2020</v>
      </c>
      <c r="I828" s="7" t="str">
        <f>VLOOKUP(VolumeByClient[[#This Row],[Date]],Quarter[],3)</f>
        <v>Q2 2020</v>
      </c>
    </row>
    <row r="829" spans="1:9">
      <c r="A829" s="4" t="s">
        <v>39</v>
      </c>
      <c r="B829" s="4">
        <v>44043</v>
      </c>
      <c r="C829" s="6">
        <v>1095</v>
      </c>
      <c r="D829" s="3">
        <f>LEN(VolumeByClient[[#This Row],[CLID]])</f>
        <v>7</v>
      </c>
      <c r="E829" s="3" t="str">
        <f>XLOOKUP(VolumeByClient[[#This Row],[CLID]],GeoByClient[MID],GeoByClient[GEOID])</f>
        <v>GEO1002</v>
      </c>
      <c r="F829" s="9" t="str">
        <f>INDEX(GeoByClient[GEOID],MATCH([CLID],GeoByClient[RIGHT],0))</f>
        <v>GEO1002</v>
      </c>
      <c r="G829" s="3" t="str">
        <f>XLOOKUP(VolumeByClient[[#This Row],[Xlookup Region ID]],GEONames[GEOID],GEONames[GEO Name])</f>
        <v>APAC</v>
      </c>
      <c r="H829" s="7" t="str">
        <f>"Q"&amp;ROUNDUP(MONTH(VolumeByClient[[#This Row],[Date]])/3,0)&amp;" "&amp;YEAR(VolumeByClient[[#This Row],[Date]])</f>
        <v>Q3 2020</v>
      </c>
      <c r="I829" s="7" t="str">
        <f>VLOOKUP(VolumeByClient[[#This Row],[Date]],Quarter[],3)</f>
        <v>Q3 2020</v>
      </c>
    </row>
    <row r="830" spans="1:9">
      <c r="A830" s="4" t="s">
        <v>39</v>
      </c>
      <c r="B830" s="4">
        <v>44074</v>
      </c>
      <c r="C830" s="6">
        <v>807</v>
      </c>
      <c r="D830" s="3">
        <f>LEN(VolumeByClient[[#This Row],[CLID]])</f>
        <v>7</v>
      </c>
      <c r="E830" s="3" t="str">
        <f>XLOOKUP(VolumeByClient[[#This Row],[CLID]],GeoByClient[MID],GeoByClient[GEOID])</f>
        <v>GEO1002</v>
      </c>
      <c r="F830" s="9" t="str">
        <f>INDEX(GeoByClient[GEOID],MATCH([CLID],GeoByClient[RIGHT],0))</f>
        <v>GEO1002</v>
      </c>
      <c r="G830" s="3" t="str">
        <f>XLOOKUP(VolumeByClient[[#This Row],[Xlookup Region ID]],GEONames[GEOID],GEONames[GEO Name])</f>
        <v>APAC</v>
      </c>
      <c r="H830" s="7" t="str">
        <f>"Q"&amp;ROUNDUP(MONTH(VolumeByClient[[#This Row],[Date]])/3,0)&amp;" "&amp;YEAR(VolumeByClient[[#This Row],[Date]])</f>
        <v>Q3 2020</v>
      </c>
      <c r="I830" s="7" t="str">
        <f>VLOOKUP(VolumeByClient[[#This Row],[Date]],Quarter[],3)</f>
        <v>Q3 2020</v>
      </c>
    </row>
    <row r="831" spans="1:9">
      <c r="A831" s="4" t="s">
        <v>39</v>
      </c>
      <c r="B831" s="4">
        <v>44104</v>
      </c>
      <c r="C831" s="6">
        <v>950</v>
      </c>
      <c r="D831" s="3">
        <f>LEN(VolumeByClient[[#This Row],[CLID]])</f>
        <v>7</v>
      </c>
      <c r="E831" s="3" t="str">
        <f>XLOOKUP(VolumeByClient[[#This Row],[CLID]],GeoByClient[MID],GeoByClient[GEOID])</f>
        <v>GEO1002</v>
      </c>
      <c r="F831" s="9" t="str">
        <f>INDEX(GeoByClient[GEOID],MATCH([CLID],GeoByClient[RIGHT],0))</f>
        <v>GEO1002</v>
      </c>
      <c r="G831" s="3" t="str">
        <f>XLOOKUP(VolumeByClient[[#This Row],[Xlookup Region ID]],GEONames[GEOID],GEONames[GEO Name])</f>
        <v>APAC</v>
      </c>
      <c r="H831" s="7" t="str">
        <f>"Q"&amp;ROUNDUP(MONTH(VolumeByClient[[#This Row],[Date]])/3,0)&amp;" "&amp;YEAR(VolumeByClient[[#This Row],[Date]])</f>
        <v>Q3 2020</v>
      </c>
      <c r="I831" s="7" t="str">
        <f>VLOOKUP(VolumeByClient[[#This Row],[Date]],Quarter[],3)</f>
        <v>Q3 2020</v>
      </c>
    </row>
    <row r="832" spans="1:9">
      <c r="A832" s="4" t="s">
        <v>39</v>
      </c>
      <c r="B832" s="4">
        <v>44135</v>
      </c>
      <c r="C832" s="6">
        <v>947</v>
      </c>
      <c r="D832" s="3">
        <f>LEN(VolumeByClient[[#This Row],[CLID]])</f>
        <v>7</v>
      </c>
      <c r="E832" s="3" t="str">
        <f>XLOOKUP(VolumeByClient[[#This Row],[CLID]],GeoByClient[MID],GeoByClient[GEOID])</f>
        <v>GEO1002</v>
      </c>
      <c r="F832" s="9" t="str">
        <f>INDEX(GeoByClient[GEOID],MATCH([CLID],GeoByClient[RIGHT],0))</f>
        <v>GEO1002</v>
      </c>
      <c r="G832" s="3" t="str">
        <f>XLOOKUP(VolumeByClient[[#This Row],[Xlookup Region ID]],GEONames[GEOID],GEONames[GEO Name])</f>
        <v>APAC</v>
      </c>
      <c r="H832" s="7" t="str">
        <f>"Q"&amp;ROUNDUP(MONTH(VolumeByClient[[#This Row],[Date]])/3,0)&amp;" "&amp;YEAR(VolumeByClient[[#This Row],[Date]])</f>
        <v>Q4 2020</v>
      </c>
      <c r="I832" s="7" t="str">
        <f>VLOOKUP(VolumeByClient[[#This Row],[Date]],Quarter[],3)</f>
        <v>Q4 2020</v>
      </c>
    </row>
    <row r="833" spans="1:9">
      <c r="A833" s="4" t="s">
        <v>39</v>
      </c>
      <c r="B833" s="4">
        <v>44165</v>
      </c>
      <c r="C833" s="6">
        <v>1239</v>
      </c>
      <c r="D833" s="3">
        <f>LEN(VolumeByClient[[#This Row],[CLID]])</f>
        <v>7</v>
      </c>
      <c r="E833" s="3" t="str">
        <f>XLOOKUP(VolumeByClient[[#This Row],[CLID]],GeoByClient[MID],GeoByClient[GEOID])</f>
        <v>GEO1002</v>
      </c>
      <c r="F833" s="9" t="str">
        <f>INDEX(GeoByClient[GEOID],MATCH([CLID],GeoByClient[RIGHT],0))</f>
        <v>GEO1002</v>
      </c>
      <c r="G833" s="3" t="str">
        <f>XLOOKUP(VolumeByClient[[#This Row],[Xlookup Region ID]],GEONames[GEOID],GEONames[GEO Name])</f>
        <v>APAC</v>
      </c>
      <c r="H833" s="7" t="str">
        <f>"Q"&amp;ROUNDUP(MONTH(VolumeByClient[[#This Row],[Date]])/3,0)&amp;" "&amp;YEAR(VolumeByClient[[#This Row],[Date]])</f>
        <v>Q4 2020</v>
      </c>
      <c r="I833" s="7" t="str">
        <f>VLOOKUP(VolumeByClient[[#This Row],[Date]],Quarter[],3)</f>
        <v>Q4 2020</v>
      </c>
    </row>
    <row r="834" spans="1:9">
      <c r="A834" s="4" t="s">
        <v>39</v>
      </c>
      <c r="B834" s="4">
        <v>44196</v>
      </c>
      <c r="C834" s="6">
        <v>1092</v>
      </c>
      <c r="D834" s="3">
        <f>LEN(VolumeByClient[[#This Row],[CLID]])</f>
        <v>7</v>
      </c>
      <c r="E834" s="3" t="str">
        <f>XLOOKUP(VolumeByClient[[#This Row],[CLID]],GeoByClient[MID],GeoByClient[GEOID])</f>
        <v>GEO1002</v>
      </c>
      <c r="F834" s="9" t="str">
        <f>INDEX(GeoByClient[GEOID],MATCH([CLID],GeoByClient[RIGHT],0))</f>
        <v>GEO1002</v>
      </c>
      <c r="G834" s="3" t="str">
        <f>XLOOKUP(VolumeByClient[[#This Row],[Xlookup Region ID]],GEONames[GEOID],GEONames[GEO Name])</f>
        <v>APAC</v>
      </c>
      <c r="H834" s="7" t="str">
        <f>"Q"&amp;ROUNDUP(MONTH(VolumeByClient[[#This Row],[Date]])/3,0)&amp;" "&amp;YEAR(VolumeByClient[[#This Row],[Date]])</f>
        <v>Q4 2020</v>
      </c>
      <c r="I834" s="7" t="str">
        <f>VLOOKUP(VolumeByClient[[#This Row],[Date]],Quarter[],3)</f>
        <v>Q4 2020</v>
      </c>
    </row>
    <row r="835" spans="1:9">
      <c r="A835" s="4" t="s">
        <v>39</v>
      </c>
      <c r="B835" s="4">
        <v>44377</v>
      </c>
      <c r="C835" s="6">
        <v>1153</v>
      </c>
      <c r="D835" s="3">
        <f>LEN(VolumeByClient[[#This Row],[CLID]])</f>
        <v>7</v>
      </c>
      <c r="E835" s="3" t="str">
        <f>XLOOKUP(VolumeByClient[[#This Row],[CLID]],GeoByClient[MID],GeoByClient[GEOID])</f>
        <v>GEO1002</v>
      </c>
      <c r="F835" s="9" t="str">
        <f>INDEX(GeoByClient[GEOID],MATCH([CLID],GeoByClient[RIGHT],0))</f>
        <v>GEO1002</v>
      </c>
      <c r="G835" s="3" t="str">
        <f>XLOOKUP(VolumeByClient[[#This Row],[Xlookup Region ID]],GEONames[GEOID],GEONames[GEO Name])</f>
        <v>APAC</v>
      </c>
      <c r="H835" s="7" t="str">
        <f>"Q"&amp;ROUNDUP(MONTH(VolumeByClient[[#This Row],[Date]])/3,0)&amp;" "&amp;YEAR(VolumeByClient[[#This Row],[Date]])</f>
        <v>Q2 2021</v>
      </c>
      <c r="I835" s="7" t="str">
        <f>VLOOKUP(VolumeByClient[[#This Row],[Date]],Quarter[],3)</f>
        <v>Q2 2021</v>
      </c>
    </row>
    <row r="836" spans="1:9">
      <c r="A836" s="4" t="s">
        <v>39</v>
      </c>
      <c r="B836" s="4">
        <v>44347</v>
      </c>
      <c r="C836" s="6">
        <v>1659</v>
      </c>
      <c r="D836" s="3">
        <f>LEN(VolumeByClient[[#This Row],[CLID]])</f>
        <v>7</v>
      </c>
      <c r="E836" s="3" t="str">
        <f>XLOOKUP(VolumeByClient[[#This Row],[CLID]],GeoByClient[MID],GeoByClient[GEOID])</f>
        <v>GEO1002</v>
      </c>
      <c r="F836" s="9" t="str">
        <f>INDEX(GeoByClient[GEOID],MATCH([CLID],GeoByClient[RIGHT],0))</f>
        <v>GEO1002</v>
      </c>
      <c r="G836" s="3" t="str">
        <f>XLOOKUP(VolumeByClient[[#This Row],[Xlookup Region ID]],GEONames[GEOID],GEONames[GEO Name])</f>
        <v>APAC</v>
      </c>
      <c r="H836" s="7" t="str">
        <f>"Q"&amp;ROUNDUP(MONTH(VolumeByClient[[#This Row],[Date]])/3,0)&amp;" "&amp;YEAR(VolumeByClient[[#This Row],[Date]])</f>
        <v>Q2 2021</v>
      </c>
      <c r="I836" s="7" t="str">
        <f>VLOOKUP(VolumeByClient[[#This Row],[Date]],Quarter[],3)</f>
        <v>Q2 2021</v>
      </c>
    </row>
    <row r="837" spans="1:9">
      <c r="A837" s="4" t="s">
        <v>39</v>
      </c>
      <c r="B837" s="4">
        <v>44316</v>
      </c>
      <c r="C837" s="6">
        <v>1710</v>
      </c>
      <c r="D837" s="3">
        <f>LEN(VolumeByClient[[#This Row],[CLID]])</f>
        <v>7</v>
      </c>
      <c r="E837" s="3" t="str">
        <f>XLOOKUP(VolumeByClient[[#This Row],[CLID]],GeoByClient[MID],GeoByClient[GEOID])</f>
        <v>GEO1002</v>
      </c>
      <c r="F837" s="9" t="str">
        <f>INDEX(GeoByClient[GEOID],MATCH([CLID],GeoByClient[RIGHT],0))</f>
        <v>GEO1002</v>
      </c>
      <c r="G837" s="3" t="str">
        <f>XLOOKUP(VolumeByClient[[#This Row],[Xlookup Region ID]],GEONames[GEOID],GEONames[GEO Name])</f>
        <v>APAC</v>
      </c>
      <c r="H837" s="7" t="str">
        <f>"Q"&amp;ROUNDUP(MONTH(VolumeByClient[[#This Row],[Date]])/3,0)&amp;" "&amp;YEAR(VolumeByClient[[#This Row],[Date]])</f>
        <v>Q2 2021</v>
      </c>
      <c r="I837" s="7" t="str">
        <f>VLOOKUP(VolumeByClient[[#This Row],[Date]],Quarter[],3)</f>
        <v>Q2 2021</v>
      </c>
    </row>
    <row r="838" spans="1:9">
      <c r="A838" s="4" t="s">
        <v>39</v>
      </c>
      <c r="B838" s="4">
        <v>44286</v>
      </c>
      <c r="C838" s="6">
        <v>1546</v>
      </c>
      <c r="D838" s="3">
        <f>LEN(VolumeByClient[[#This Row],[CLID]])</f>
        <v>7</v>
      </c>
      <c r="E838" s="3" t="str">
        <f>XLOOKUP(VolumeByClient[[#This Row],[CLID]],GeoByClient[MID],GeoByClient[GEOID])</f>
        <v>GEO1002</v>
      </c>
      <c r="F838" s="9" t="str">
        <f>INDEX(GeoByClient[GEOID],MATCH([CLID],GeoByClient[RIGHT],0))</f>
        <v>GEO1002</v>
      </c>
      <c r="G838" s="3" t="str">
        <f>XLOOKUP(VolumeByClient[[#This Row],[Xlookup Region ID]],GEONames[GEOID],GEONames[GEO Name])</f>
        <v>APAC</v>
      </c>
      <c r="H838" s="7" t="str">
        <f>"Q"&amp;ROUNDUP(MONTH(VolumeByClient[[#This Row],[Date]])/3,0)&amp;" "&amp;YEAR(VolumeByClient[[#This Row],[Date]])</f>
        <v>Q1 2021</v>
      </c>
      <c r="I838" s="7" t="str">
        <f>VLOOKUP(VolumeByClient[[#This Row],[Date]],Quarter[],3)</f>
        <v>Q1 2021</v>
      </c>
    </row>
    <row r="839" spans="1:9">
      <c r="A839" s="4" t="s">
        <v>39</v>
      </c>
      <c r="B839" s="4">
        <v>44255</v>
      </c>
      <c r="C839" s="6">
        <v>1289</v>
      </c>
      <c r="D839" s="3">
        <f>LEN(VolumeByClient[[#This Row],[CLID]])</f>
        <v>7</v>
      </c>
      <c r="E839" s="3" t="str">
        <f>XLOOKUP(VolumeByClient[[#This Row],[CLID]],GeoByClient[MID],GeoByClient[GEOID])</f>
        <v>GEO1002</v>
      </c>
      <c r="F839" s="9" t="str">
        <f>INDEX(GeoByClient[GEOID],MATCH([CLID],GeoByClient[RIGHT],0))</f>
        <v>GEO1002</v>
      </c>
      <c r="G839" s="3" t="str">
        <f>XLOOKUP(VolumeByClient[[#This Row],[Xlookup Region ID]],GEONames[GEOID],GEONames[GEO Name])</f>
        <v>APAC</v>
      </c>
      <c r="H839" s="7" t="str">
        <f>"Q"&amp;ROUNDUP(MONTH(VolumeByClient[[#This Row],[Date]])/3,0)&amp;" "&amp;YEAR(VolumeByClient[[#This Row],[Date]])</f>
        <v>Q1 2021</v>
      </c>
      <c r="I839" s="7" t="str">
        <f>VLOOKUP(VolumeByClient[[#This Row],[Date]],Quarter[],3)</f>
        <v>Q1 2021</v>
      </c>
    </row>
    <row r="840" spans="1:9">
      <c r="A840" s="4" t="s">
        <v>39</v>
      </c>
      <c r="B840" s="4">
        <v>44227</v>
      </c>
      <c r="C840" s="6">
        <v>1236</v>
      </c>
      <c r="D840" s="3">
        <f>LEN(VolumeByClient[[#This Row],[CLID]])</f>
        <v>7</v>
      </c>
      <c r="E840" s="3" t="str">
        <f>XLOOKUP(VolumeByClient[[#This Row],[CLID]],GeoByClient[MID],GeoByClient[GEOID])</f>
        <v>GEO1002</v>
      </c>
      <c r="F840" s="9" t="str">
        <f>INDEX(GeoByClient[GEOID],MATCH([CLID],GeoByClient[RIGHT],0))</f>
        <v>GEO1002</v>
      </c>
      <c r="G840" s="3" t="str">
        <f>XLOOKUP(VolumeByClient[[#This Row],[Xlookup Region ID]],GEONames[GEOID],GEONames[GEO Name])</f>
        <v>APAC</v>
      </c>
      <c r="H840" s="7" t="str">
        <f>"Q"&amp;ROUNDUP(MONTH(VolumeByClient[[#This Row],[Date]])/3,0)&amp;" "&amp;YEAR(VolumeByClient[[#This Row],[Date]])</f>
        <v>Q1 2021</v>
      </c>
      <c r="I840" s="7" t="str">
        <f>VLOOKUP(VolumeByClient[[#This Row],[Date]],Quarter[],3)</f>
        <v>Q1 2021</v>
      </c>
    </row>
    <row r="841" spans="1:9">
      <c r="A841" s="4" t="s">
        <v>47</v>
      </c>
      <c r="B841" s="4">
        <v>43861</v>
      </c>
      <c r="C841" s="6">
        <v>1362</v>
      </c>
      <c r="D841" s="3">
        <f>LEN(VolumeByClient[[#This Row],[CLID]])</f>
        <v>7</v>
      </c>
      <c r="E841" s="3" t="str">
        <f>XLOOKUP(VolumeByClient[[#This Row],[CLID]],GeoByClient[MID],GeoByClient[GEOID])</f>
        <v>GEO1001</v>
      </c>
      <c r="F841" s="9" t="str">
        <f>INDEX(GeoByClient[GEOID],MATCH([CLID],GeoByClient[RIGHT],0))</f>
        <v>GEO1001</v>
      </c>
      <c r="G841" s="3" t="str">
        <f>XLOOKUP(VolumeByClient[[#This Row],[Xlookup Region ID]],GEONames[GEOID],GEONames[GEO Name])</f>
        <v>NAM</v>
      </c>
      <c r="H841" s="7" t="str">
        <f>"Q"&amp;ROUNDUP(MONTH(VolumeByClient[[#This Row],[Date]])/3,0)&amp;" "&amp;YEAR(VolumeByClient[[#This Row],[Date]])</f>
        <v>Q1 2020</v>
      </c>
      <c r="I841" s="7" t="str">
        <f>VLOOKUP(VolumeByClient[[#This Row],[Date]],Quarter[],3)</f>
        <v>Q1 2020</v>
      </c>
    </row>
    <row r="842" spans="1:9">
      <c r="A842" s="4" t="s">
        <v>47</v>
      </c>
      <c r="B842" s="4">
        <v>43890</v>
      </c>
      <c r="C842" s="6">
        <v>1719</v>
      </c>
      <c r="D842" s="3">
        <f>LEN(VolumeByClient[[#This Row],[CLID]])</f>
        <v>7</v>
      </c>
      <c r="E842" s="3" t="str">
        <f>XLOOKUP(VolumeByClient[[#This Row],[CLID]],GeoByClient[MID],GeoByClient[GEOID])</f>
        <v>GEO1001</v>
      </c>
      <c r="F842" s="9" t="str">
        <f>INDEX(GeoByClient[GEOID],MATCH([CLID],GeoByClient[RIGHT],0))</f>
        <v>GEO1001</v>
      </c>
      <c r="G842" s="3" t="str">
        <f>XLOOKUP(VolumeByClient[[#This Row],[Xlookup Region ID]],GEONames[GEOID],GEONames[GEO Name])</f>
        <v>NAM</v>
      </c>
      <c r="H842" s="7" t="str">
        <f>"Q"&amp;ROUNDUP(MONTH(VolumeByClient[[#This Row],[Date]])/3,0)&amp;" "&amp;YEAR(VolumeByClient[[#This Row],[Date]])</f>
        <v>Q1 2020</v>
      </c>
      <c r="I842" s="7" t="str">
        <f>VLOOKUP(VolumeByClient[[#This Row],[Date]],Quarter[],3)</f>
        <v>Q1 2020</v>
      </c>
    </row>
    <row r="843" spans="1:9">
      <c r="A843" s="4" t="s">
        <v>47</v>
      </c>
      <c r="B843" s="4">
        <v>43921</v>
      </c>
      <c r="C843" s="6">
        <v>1717</v>
      </c>
      <c r="D843" s="3">
        <f>LEN(VolumeByClient[[#This Row],[CLID]])</f>
        <v>7</v>
      </c>
      <c r="E843" s="3" t="str">
        <f>XLOOKUP(VolumeByClient[[#This Row],[CLID]],GeoByClient[MID],GeoByClient[GEOID])</f>
        <v>GEO1001</v>
      </c>
      <c r="F843" s="9" t="str">
        <f>INDEX(GeoByClient[GEOID],MATCH([CLID],GeoByClient[RIGHT],0))</f>
        <v>GEO1001</v>
      </c>
      <c r="G843" s="3" t="str">
        <f>XLOOKUP(VolumeByClient[[#This Row],[Xlookup Region ID]],GEONames[GEOID],GEONames[GEO Name])</f>
        <v>NAM</v>
      </c>
      <c r="H843" s="7" t="str">
        <f>"Q"&amp;ROUNDUP(MONTH(VolumeByClient[[#This Row],[Date]])/3,0)&amp;" "&amp;YEAR(VolumeByClient[[#This Row],[Date]])</f>
        <v>Q1 2020</v>
      </c>
      <c r="I843" s="7" t="str">
        <f>VLOOKUP(VolumeByClient[[#This Row],[Date]],Quarter[],3)</f>
        <v>Q1 2020</v>
      </c>
    </row>
    <row r="844" spans="1:9">
      <c r="A844" s="4" t="s">
        <v>47</v>
      </c>
      <c r="B844" s="4">
        <v>43951</v>
      </c>
      <c r="C844" s="6">
        <v>2259</v>
      </c>
      <c r="D844" s="3">
        <f>LEN(VolumeByClient[[#This Row],[CLID]])</f>
        <v>7</v>
      </c>
      <c r="E844" s="3" t="str">
        <f>XLOOKUP(VolumeByClient[[#This Row],[CLID]],GeoByClient[MID],GeoByClient[GEOID])</f>
        <v>GEO1001</v>
      </c>
      <c r="F844" s="9" t="str">
        <f>INDEX(GeoByClient[GEOID],MATCH([CLID],GeoByClient[RIGHT],0))</f>
        <v>GEO1001</v>
      </c>
      <c r="G844" s="3" t="str">
        <f>XLOOKUP(VolumeByClient[[#This Row],[Xlookup Region ID]],GEONames[GEOID],GEONames[GEO Name])</f>
        <v>NAM</v>
      </c>
      <c r="H844" s="7" t="str">
        <f>"Q"&amp;ROUNDUP(MONTH(VolumeByClient[[#This Row],[Date]])/3,0)&amp;" "&amp;YEAR(VolumeByClient[[#This Row],[Date]])</f>
        <v>Q2 2020</v>
      </c>
      <c r="I844" s="7" t="str">
        <f>VLOOKUP(VolumeByClient[[#This Row],[Date]],Quarter[],3)</f>
        <v>Q2 2020</v>
      </c>
    </row>
    <row r="845" spans="1:9">
      <c r="A845" s="4" t="s">
        <v>47</v>
      </c>
      <c r="B845" s="4">
        <v>43982</v>
      </c>
      <c r="C845" s="6">
        <v>1898</v>
      </c>
      <c r="D845" s="3">
        <f>LEN(VolumeByClient[[#This Row],[CLID]])</f>
        <v>7</v>
      </c>
      <c r="E845" s="3" t="str">
        <f>XLOOKUP(VolumeByClient[[#This Row],[CLID]],GeoByClient[MID],GeoByClient[GEOID])</f>
        <v>GEO1001</v>
      </c>
      <c r="F845" s="9" t="str">
        <f>INDEX(GeoByClient[GEOID],MATCH([CLID],GeoByClient[RIGHT],0))</f>
        <v>GEO1001</v>
      </c>
      <c r="G845" s="3" t="str">
        <f>XLOOKUP(VolumeByClient[[#This Row],[Xlookup Region ID]],GEONames[GEOID],GEONames[GEO Name])</f>
        <v>NAM</v>
      </c>
      <c r="H845" s="7" t="str">
        <f>"Q"&amp;ROUNDUP(MONTH(VolumeByClient[[#This Row],[Date]])/3,0)&amp;" "&amp;YEAR(VolumeByClient[[#This Row],[Date]])</f>
        <v>Q2 2020</v>
      </c>
      <c r="I845" s="7" t="str">
        <f>VLOOKUP(VolumeByClient[[#This Row],[Date]],Quarter[],3)</f>
        <v>Q2 2020</v>
      </c>
    </row>
    <row r="846" spans="1:9">
      <c r="A846" s="4" t="s">
        <v>47</v>
      </c>
      <c r="B846" s="4">
        <v>44012</v>
      </c>
      <c r="C846" s="6">
        <v>1539</v>
      </c>
      <c r="D846" s="3">
        <f>LEN(VolumeByClient[[#This Row],[CLID]])</f>
        <v>7</v>
      </c>
      <c r="E846" s="3" t="str">
        <f>XLOOKUP(VolumeByClient[[#This Row],[CLID]],GeoByClient[MID],GeoByClient[GEOID])</f>
        <v>GEO1001</v>
      </c>
      <c r="F846" s="9" t="str">
        <f>INDEX(GeoByClient[GEOID],MATCH([CLID],GeoByClient[RIGHT],0))</f>
        <v>GEO1001</v>
      </c>
      <c r="G846" s="3" t="str">
        <f>XLOOKUP(VolumeByClient[[#This Row],[Xlookup Region ID]],GEONames[GEOID],GEONames[GEO Name])</f>
        <v>NAM</v>
      </c>
      <c r="H846" s="7" t="str">
        <f>"Q"&amp;ROUNDUP(MONTH(VolumeByClient[[#This Row],[Date]])/3,0)&amp;" "&amp;YEAR(VolumeByClient[[#This Row],[Date]])</f>
        <v>Q2 2020</v>
      </c>
      <c r="I846" s="7" t="str">
        <f>VLOOKUP(VolumeByClient[[#This Row],[Date]],Quarter[],3)</f>
        <v>Q2 2020</v>
      </c>
    </row>
    <row r="847" spans="1:9">
      <c r="A847" s="4" t="s">
        <v>47</v>
      </c>
      <c r="B847" s="4">
        <v>44043</v>
      </c>
      <c r="C847" s="6">
        <v>1180</v>
      </c>
      <c r="D847" s="3">
        <f>LEN(VolumeByClient[[#This Row],[CLID]])</f>
        <v>7</v>
      </c>
      <c r="E847" s="3" t="str">
        <f>XLOOKUP(VolumeByClient[[#This Row],[CLID]],GeoByClient[MID],GeoByClient[GEOID])</f>
        <v>GEO1001</v>
      </c>
      <c r="F847" s="9" t="str">
        <f>INDEX(GeoByClient[GEOID],MATCH([CLID],GeoByClient[RIGHT],0))</f>
        <v>GEO1001</v>
      </c>
      <c r="G847" s="3" t="str">
        <f>XLOOKUP(VolumeByClient[[#This Row],[Xlookup Region ID]],GEONames[GEOID],GEONames[GEO Name])</f>
        <v>NAM</v>
      </c>
      <c r="H847" s="7" t="str">
        <f>"Q"&amp;ROUNDUP(MONTH(VolumeByClient[[#This Row],[Date]])/3,0)&amp;" "&amp;YEAR(VolumeByClient[[#This Row],[Date]])</f>
        <v>Q3 2020</v>
      </c>
      <c r="I847" s="7" t="str">
        <f>VLOOKUP(VolumeByClient[[#This Row],[Date]],Quarter[],3)</f>
        <v>Q3 2020</v>
      </c>
    </row>
    <row r="848" spans="1:9">
      <c r="A848" s="4" t="s">
        <v>47</v>
      </c>
      <c r="B848" s="4">
        <v>44074</v>
      </c>
      <c r="C848" s="6">
        <v>1175</v>
      </c>
      <c r="D848" s="3">
        <f>LEN(VolumeByClient[[#This Row],[CLID]])</f>
        <v>7</v>
      </c>
      <c r="E848" s="3" t="str">
        <f>XLOOKUP(VolumeByClient[[#This Row],[CLID]],GeoByClient[MID],GeoByClient[GEOID])</f>
        <v>GEO1001</v>
      </c>
      <c r="F848" s="9" t="str">
        <f>INDEX(GeoByClient[GEOID],MATCH([CLID],GeoByClient[RIGHT],0))</f>
        <v>GEO1001</v>
      </c>
      <c r="G848" s="3" t="str">
        <f>XLOOKUP(VolumeByClient[[#This Row],[Xlookup Region ID]],GEONames[GEOID],GEONames[GEO Name])</f>
        <v>NAM</v>
      </c>
      <c r="H848" s="7" t="str">
        <f>"Q"&amp;ROUNDUP(MONTH(VolumeByClient[[#This Row],[Date]])/3,0)&amp;" "&amp;YEAR(VolumeByClient[[#This Row],[Date]])</f>
        <v>Q3 2020</v>
      </c>
      <c r="I848" s="7" t="str">
        <f>VLOOKUP(VolumeByClient[[#This Row],[Date]],Quarter[],3)</f>
        <v>Q3 2020</v>
      </c>
    </row>
    <row r="849" spans="1:9">
      <c r="A849" s="4" t="s">
        <v>47</v>
      </c>
      <c r="B849" s="4">
        <v>44104</v>
      </c>
      <c r="C849" s="6">
        <v>999</v>
      </c>
      <c r="D849" s="3">
        <f>LEN(VolumeByClient[[#This Row],[CLID]])</f>
        <v>7</v>
      </c>
      <c r="E849" s="3" t="str">
        <f>XLOOKUP(VolumeByClient[[#This Row],[CLID]],GeoByClient[MID],GeoByClient[GEOID])</f>
        <v>GEO1001</v>
      </c>
      <c r="F849" s="9" t="str">
        <f>INDEX(GeoByClient[GEOID],MATCH([CLID],GeoByClient[RIGHT],0))</f>
        <v>GEO1001</v>
      </c>
      <c r="G849" s="3" t="str">
        <f>XLOOKUP(VolumeByClient[[#This Row],[Xlookup Region ID]],GEONames[GEOID],GEONames[GEO Name])</f>
        <v>NAM</v>
      </c>
      <c r="H849" s="7" t="str">
        <f>"Q"&amp;ROUNDUP(MONTH(VolumeByClient[[#This Row],[Date]])/3,0)&amp;" "&amp;YEAR(VolumeByClient[[#This Row],[Date]])</f>
        <v>Q3 2020</v>
      </c>
      <c r="I849" s="7" t="str">
        <f>VLOOKUP(VolumeByClient[[#This Row],[Date]],Quarter[],3)</f>
        <v>Q3 2020</v>
      </c>
    </row>
    <row r="850" spans="1:9">
      <c r="A850" s="4" t="s">
        <v>47</v>
      </c>
      <c r="B850" s="4">
        <v>44135</v>
      </c>
      <c r="C850" s="6">
        <v>1361</v>
      </c>
      <c r="D850" s="3">
        <f>LEN(VolumeByClient[[#This Row],[CLID]])</f>
        <v>7</v>
      </c>
      <c r="E850" s="3" t="str">
        <f>XLOOKUP(VolumeByClient[[#This Row],[CLID]],GeoByClient[MID],GeoByClient[GEOID])</f>
        <v>GEO1001</v>
      </c>
      <c r="F850" s="9" t="str">
        <f>INDEX(GeoByClient[GEOID],MATCH([CLID],GeoByClient[RIGHT],0))</f>
        <v>GEO1001</v>
      </c>
      <c r="G850" s="3" t="str">
        <f>XLOOKUP(VolumeByClient[[#This Row],[Xlookup Region ID]],GEONames[GEOID],GEONames[GEO Name])</f>
        <v>NAM</v>
      </c>
      <c r="H850" s="7" t="str">
        <f>"Q"&amp;ROUNDUP(MONTH(VolumeByClient[[#This Row],[Date]])/3,0)&amp;" "&amp;YEAR(VolumeByClient[[#This Row],[Date]])</f>
        <v>Q4 2020</v>
      </c>
      <c r="I850" s="7" t="str">
        <f>VLOOKUP(VolumeByClient[[#This Row],[Date]],Quarter[],3)</f>
        <v>Q4 2020</v>
      </c>
    </row>
    <row r="851" spans="1:9">
      <c r="A851" s="4" t="s">
        <v>47</v>
      </c>
      <c r="B851" s="4">
        <v>44165</v>
      </c>
      <c r="C851" s="6">
        <v>1358</v>
      </c>
      <c r="D851" s="3">
        <f>LEN(VolumeByClient[[#This Row],[CLID]])</f>
        <v>7</v>
      </c>
      <c r="E851" s="3" t="str">
        <f>XLOOKUP(VolumeByClient[[#This Row],[CLID]],GeoByClient[MID],GeoByClient[GEOID])</f>
        <v>GEO1001</v>
      </c>
      <c r="F851" s="9" t="str">
        <f>INDEX(GeoByClient[GEOID],MATCH([CLID],GeoByClient[RIGHT],0))</f>
        <v>GEO1001</v>
      </c>
      <c r="G851" s="3" t="str">
        <f>XLOOKUP(VolumeByClient[[#This Row],[Xlookup Region ID]],GEONames[GEOID],GEONames[GEO Name])</f>
        <v>NAM</v>
      </c>
      <c r="H851" s="7" t="str">
        <f>"Q"&amp;ROUNDUP(MONTH(VolumeByClient[[#This Row],[Date]])/3,0)&amp;" "&amp;YEAR(VolumeByClient[[#This Row],[Date]])</f>
        <v>Q4 2020</v>
      </c>
      <c r="I851" s="7" t="str">
        <f>VLOOKUP(VolumeByClient[[#This Row],[Date]],Quarter[],3)</f>
        <v>Q4 2020</v>
      </c>
    </row>
    <row r="852" spans="1:9">
      <c r="A852" s="4" t="s">
        <v>47</v>
      </c>
      <c r="B852" s="4">
        <v>44196</v>
      </c>
      <c r="C852" s="6">
        <v>1542</v>
      </c>
      <c r="D852" s="3">
        <f>LEN(VolumeByClient[[#This Row],[CLID]])</f>
        <v>7</v>
      </c>
      <c r="E852" s="3" t="str">
        <f>XLOOKUP(VolumeByClient[[#This Row],[CLID]],GeoByClient[MID],GeoByClient[GEOID])</f>
        <v>GEO1001</v>
      </c>
      <c r="F852" s="9" t="str">
        <f>INDEX(GeoByClient[GEOID],MATCH([CLID],GeoByClient[RIGHT],0))</f>
        <v>GEO1001</v>
      </c>
      <c r="G852" s="3" t="str">
        <f>XLOOKUP(VolumeByClient[[#This Row],[Xlookup Region ID]],GEONames[GEOID],GEONames[GEO Name])</f>
        <v>NAM</v>
      </c>
      <c r="H852" s="7" t="str">
        <f>"Q"&amp;ROUNDUP(MONTH(VolumeByClient[[#This Row],[Date]])/3,0)&amp;" "&amp;YEAR(VolumeByClient[[#This Row],[Date]])</f>
        <v>Q4 2020</v>
      </c>
      <c r="I852" s="7" t="str">
        <f>VLOOKUP(VolumeByClient[[#This Row],[Date]],Quarter[],3)</f>
        <v>Q4 2020</v>
      </c>
    </row>
    <row r="853" spans="1:9">
      <c r="A853" s="4" t="s">
        <v>47</v>
      </c>
      <c r="B853" s="4">
        <v>44377</v>
      </c>
      <c r="C853" s="6">
        <v>1553</v>
      </c>
      <c r="D853" s="3">
        <f>LEN(VolumeByClient[[#This Row],[CLID]])</f>
        <v>7</v>
      </c>
      <c r="E853" s="3" t="str">
        <f>XLOOKUP(VolumeByClient[[#This Row],[CLID]],GeoByClient[MID],GeoByClient[GEOID])</f>
        <v>GEO1001</v>
      </c>
      <c r="F853" s="9" t="str">
        <f>INDEX(GeoByClient[GEOID],MATCH([CLID],GeoByClient[RIGHT],0))</f>
        <v>GEO1001</v>
      </c>
      <c r="G853" s="3" t="str">
        <f>XLOOKUP(VolumeByClient[[#This Row],[Xlookup Region ID]],GEONames[GEOID],GEONames[GEO Name])</f>
        <v>NAM</v>
      </c>
      <c r="H853" s="7" t="str">
        <f>"Q"&amp;ROUNDUP(MONTH(VolumeByClient[[#This Row],[Date]])/3,0)&amp;" "&amp;YEAR(VolumeByClient[[#This Row],[Date]])</f>
        <v>Q2 2021</v>
      </c>
      <c r="I853" s="7" t="str">
        <f>VLOOKUP(VolumeByClient[[#This Row],[Date]],Quarter[],3)</f>
        <v>Q2 2021</v>
      </c>
    </row>
    <row r="854" spans="1:9">
      <c r="A854" s="4" t="s">
        <v>47</v>
      </c>
      <c r="B854" s="4">
        <v>44347</v>
      </c>
      <c r="C854" s="6">
        <v>1998</v>
      </c>
      <c r="D854" s="3">
        <f>LEN(VolumeByClient[[#This Row],[CLID]])</f>
        <v>7</v>
      </c>
      <c r="E854" s="3" t="str">
        <f>XLOOKUP(VolumeByClient[[#This Row],[CLID]],GeoByClient[MID],GeoByClient[GEOID])</f>
        <v>GEO1001</v>
      </c>
      <c r="F854" s="9" t="str">
        <f>INDEX(GeoByClient[GEOID],MATCH([CLID],GeoByClient[RIGHT],0))</f>
        <v>GEO1001</v>
      </c>
      <c r="G854" s="3" t="str">
        <f>XLOOKUP(VolumeByClient[[#This Row],[Xlookup Region ID]],GEONames[GEOID],GEONames[GEO Name])</f>
        <v>NAM</v>
      </c>
      <c r="H854" s="7" t="str">
        <f>"Q"&amp;ROUNDUP(MONTH(VolumeByClient[[#This Row],[Date]])/3,0)&amp;" "&amp;YEAR(VolumeByClient[[#This Row],[Date]])</f>
        <v>Q2 2021</v>
      </c>
      <c r="I854" s="7" t="str">
        <f>VLOOKUP(VolumeByClient[[#This Row],[Date]],Quarter[],3)</f>
        <v>Q2 2021</v>
      </c>
    </row>
    <row r="855" spans="1:9">
      <c r="A855" s="4" t="s">
        <v>47</v>
      </c>
      <c r="B855" s="4">
        <v>44316</v>
      </c>
      <c r="C855" s="6">
        <v>2309</v>
      </c>
      <c r="D855" s="3">
        <f>LEN(VolumeByClient[[#This Row],[CLID]])</f>
        <v>7</v>
      </c>
      <c r="E855" s="3" t="str">
        <f>XLOOKUP(VolumeByClient[[#This Row],[CLID]],GeoByClient[MID],GeoByClient[GEOID])</f>
        <v>GEO1001</v>
      </c>
      <c r="F855" s="9" t="str">
        <f>INDEX(GeoByClient[GEOID],MATCH([CLID],GeoByClient[RIGHT],0))</f>
        <v>GEO1001</v>
      </c>
      <c r="G855" s="3" t="str">
        <f>XLOOKUP(VolumeByClient[[#This Row],[Xlookup Region ID]],GEONames[GEOID],GEONames[GEO Name])</f>
        <v>NAM</v>
      </c>
      <c r="H855" s="7" t="str">
        <f>"Q"&amp;ROUNDUP(MONTH(VolumeByClient[[#This Row],[Date]])/3,0)&amp;" "&amp;YEAR(VolumeByClient[[#This Row],[Date]])</f>
        <v>Q2 2021</v>
      </c>
      <c r="I855" s="7" t="str">
        <f>VLOOKUP(VolumeByClient[[#This Row],[Date]],Quarter[],3)</f>
        <v>Q2 2021</v>
      </c>
    </row>
    <row r="856" spans="1:9">
      <c r="A856" s="4" t="s">
        <v>47</v>
      </c>
      <c r="B856" s="4">
        <v>44286</v>
      </c>
      <c r="C856" s="6">
        <v>1701</v>
      </c>
      <c r="D856" s="3">
        <f>LEN(VolumeByClient[[#This Row],[CLID]])</f>
        <v>7</v>
      </c>
      <c r="E856" s="3" t="str">
        <f>XLOOKUP(VolumeByClient[[#This Row],[CLID]],GeoByClient[MID],GeoByClient[GEOID])</f>
        <v>GEO1001</v>
      </c>
      <c r="F856" s="9" t="str">
        <f>INDEX(GeoByClient[GEOID],MATCH([CLID],GeoByClient[RIGHT],0))</f>
        <v>GEO1001</v>
      </c>
      <c r="G856" s="3" t="str">
        <f>XLOOKUP(VolumeByClient[[#This Row],[Xlookup Region ID]],GEONames[GEOID],GEONames[GEO Name])</f>
        <v>NAM</v>
      </c>
      <c r="H856" s="7" t="str">
        <f>"Q"&amp;ROUNDUP(MONTH(VolumeByClient[[#This Row],[Date]])/3,0)&amp;" "&amp;YEAR(VolumeByClient[[#This Row],[Date]])</f>
        <v>Q1 2021</v>
      </c>
      <c r="I856" s="7" t="str">
        <f>VLOOKUP(VolumeByClient[[#This Row],[Date]],Quarter[],3)</f>
        <v>Q1 2021</v>
      </c>
    </row>
    <row r="857" spans="1:9">
      <c r="A857" s="4" t="s">
        <v>47</v>
      </c>
      <c r="B857" s="4">
        <v>44255</v>
      </c>
      <c r="C857" s="6">
        <v>1790</v>
      </c>
      <c r="D857" s="3">
        <f>LEN(VolumeByClient[[#This Row],[CLID]])</f>
        <v>7</v>
      </c>
      <c r="E857" s="3" t="str">
        <f>XLOOKUP(VolumeByClient[[#This Row],[CLID]],GeoByClient[MID],GeoByClient[GEOID])</f>
        <v>GEO1001</v>
      </c>
      <c r="F857" s="9" t="str">
        <f>INDEX(GeoByClient[GEOID],MATCH([CLID],GeoByClient[RIGHT],0))</f>
        <v>GEO1001</v>
      </c>
      <c r="G857" s="3" t="str">
        <f>XLOOKUP(VolumeByClient[[#This Row],[Xlookup Region ID]],GEONames[GEOID],GEONames[GEO Name])</f>
        <v>NAM</v>
      </c>
      <c r="H857" s="7" t="str">
        <f>"Q"&amp;ROUNDUP(MONTH(VolumeByClient[[#This Row],[Date]])/3,0)&amp;" "&amp;YEAR(VolumeByClient[[#This Row],[Date]])</f>
        <v>Q1 2021</v>
      </c>
      <c r="I857" s="7" t="str">
        <f>VLOOKUP(VolumeByClient[[#This Row],[Date]],Quarter[],3)</f>
        <v>Q1 2021</v>
      </c>
    </row>
    <row r="858" spans="1:9">
      <c r="A858" s="4" t="s">
        <v>47</v>
      </c>
      <c r="B858" s="4">
        <v>44227</v>
      </c>
      <c r="C858" s="6">
        <v>1353</v>
      </c>
      <c r="D858" s="3">
        <f>LEN(VolumeByClient[[#This Row],[CLID]])</f>
        <v>7</v>
      </c>
      <c r="E858" s="3" t="str">
        <f>XLOOKUP(VolumeByClient[[#This Row],[CLID]],GeoByClient[MID],GeoByClient[GEOID])</f>
        <v>GEO1001</v>
      </c>
      <c r="F858" s="9" t="str">
        <f>INDEX(GeoByClient[GEOID],MATCH([CLID],GeoByClient[RIGHT],0))</f>
        <v>GEO1001</v>
      </c>
      <c r="G858" s="3" t="str">
        <f>XLOOKUP(VolumeByClient[[#This Row],[Xlookup Region ID]],GEONames[GEOID],GEONames[GEO Name])</f>
        <v>NAM</v>
      </c>
      <c r="H858" s="7" t="str">
        <f>"Q"&amp;ROUNDUP(MONTH(VolumeByClient[[#This Row],[Date]])/3,0)&amp;" "&amp;YEAR(VolumeByClient[[#This Row],[Date]])</f>
        <v>Q1 2021</v>
      </c>
      <c r="I858" s="7" t="str">
        <f>VLOOKUP(VolumeByClient[[#This Row],[Date]],Quarter[],3)</f>
        <v>Q1 2021</v>
      </c>
    </row>
    <row r="859" spans="1:9">
      <c r="A859" s="4" t="s">
        <v>1</v>
      </c>
      <c r="B859" s="4">
        <v>43861</v>
      </c>
      <c r="C859" s="6">
        <v>28034</v>
      </c>
      <c r="D859" s="3">
        <f>LEN(VolumeByClient[[#This Row],[CLID]])</f>
        <v>7</v>
      </c>
      <c r="E859" s="3" t="str">
        <f>XLOOKUP(VolumeByClient[[#This Row],[CLID]],GeoByClient[MID],GeoByClient[GEOID])</f>
        <v>GEO1001</v>
      </c>
      <c r="F859" s="9" t="str">
        <f>INDEX(GeoByClient[GEOID],MATCH([CLID],GeoByClient[RIGHT],0))</f>
        <v>GEO1001</v>
      </c>
      <c r="G859" s="3" t="str">
        <f>XLOOKUP(VolumeByClient[[#This Row],[Xlookup Region ID]],GEONames[GEOID],GEONames[GEO Name])</f>
        <v>NAM</v>
      </c>
      <c r="H859" s="7" t="str">
        <f>"Q"&amp;ROUNDUP(MONTH(VolumeByClient[[#This Row],[Date]])/3,0)&amp;" "&amp;YEAR(VolumeByClient[[#This Row],[Date]])</f>
        <v>Q1 2020</v>
      </c>
      <c r="I859" s="7" t="str">
        <f>VLOOKUP(VolumeByClient[[#This Row],[Date]],Quarter[],3)</f>
        <v>Q1 2020</v>
      </c>
    </row>
    <row r="860" spans="1:9">
      <c r="A860" s="4" t="s">
        <v>1</v>
      </c>
      <c r="B860" s="4">
        <v>43890</v>
      </c>
      <c r="C860" s="6">
        <v>24922</v>
      </c>
      <c r="D860" s="3">
        <f>LEN(VolumeByClient[[#This Row],[CLID]])</f>
        <v>7</v>
      </c>
      <c r="E860" s="3" t="str">
        <f>XLOOKUP(VolumeByClient[[#This Row],[CLID]],GeoByClient[MID],GeoByClient[GEOID])</f>
        <v>GEO1001</v>
      </c>
      <c r="F860" s="9" t="str">
        <f>INDEX(GeoByClient[GEOID],MATCH([CLID],GeoByClient[RIGHT],0))</f>
        <v>GEO1001</v>
      </c>
      <c r="G860" s="3" t="str">
        <f>XLOOKUP(VolumeByClient[[#This Row],[Xlookup Region ID]],GEONames[GEOID],GEONames[GEO Name])</f>
        <v>NAM</v>
      </c>
      <c r="H860" s="7" t="str">
        <f>"Q"&amp;ROUNDUP(MONTH(VolumeByClient[[#This Row],[Date]])/3,0)&amp;" "&amp;YEAR(VolumeByClient[[#This Row],[Date]])</f>
        <v>Q1 2020</v>
      </c>
      <c r="I860" s="7" t="str">
        <f>VLOOKUP(VolumeByClient[[#This Row],[Date]],Quarter[],3)</f>
        <v>Q1 2020</v>
      </c>
    </row>
    <row r="861" spans="1:9">
      <c r="A861" s="4" t="s">
        <v>1</v>
      </c>
      <c r="B861" s="4">
        <v>43921</v>
      </c>
      <c r="C861" s="6">
        <v>34268</v>
      </c>
      <c r="D861" s="3">
        <f>LEN(VolumeByClient[[#This Row],[CLID]])</f>
        <v>7</v>
      </c>
      <c r="E861" s="3" t="str">
        <f>XLOOKUP(VolumeByClient[[#This Row],[CLID]],GeoByClient[MID],GeoByClient[GEOID])</f>
        <v>GEO1001</v>
      </c>
      <c r="F861" s="9" t="str">
        <f>INDEX(GeoByClient[GEOID],MATCH([CLID],GeoByClient[RIGHT],0))</f>
        <v>GEO1001</v>
      </c>
      <c r="G861" s="3" t="str">
        <f>XLOOKUP(VolumeByClient[[#This Row],[Xlookup Region ID]],GEONames[GEOID],GEONames[GEO Name])</f>
        <v>NAM</v>
      </c>
      <c r="H861" s="7" t="str">
        <f>"Q"&amp;ROUNDUP(MONTH(VolumeByClient[[#This Row],[Date]])/3,0)&amp;" "&amp;YEAR(VolumeByClient[[#This Row],[Date]])</f>
        <v>Q1 2020</v>
      </c>
      <c r="I861" s="7" t="str">
        <f>VLOOKUP(VolumeByClient[[#This Row],[Date]],Quarter[],3)</f>
        <v>Q1 2020</v>
      </c>
    </row>
    <row r="862" spans="1:9">
      <c r="A862" s="4" t="s">
        <v>1</v>
      </c>
      <c r="B862" s="4">
        <v>43951</v>
      </c>
      <c r="C862" s="6">
        <v>34268</v>
      </c>
      <c r="D862" s="3">
        <f>LEN(VolumeByClient[[#This Row],[CLID]])</f>
        <v>7</v>
      </c>
      <c r="E862" s="3" t="str">
        <f>XLOOKUP(VolumeByClient[[#This Row],[CLID]],GeoByClient[MID],GeoByClient[GEOID])</f>
        <v>GEO1001</v>
      </c>
      <c r="F862" s="9" t="str">
        <f>INDEX(GeoByClient[GEOID],MATCH([CLID],GeoByClient[RIGHT],0))</f>
        <v>GEO1001</v>
      </c>
      <c r="G862" s="3" t="str">
        <f>XLOOKUP(VolumeByClient[[#This Row],[Xlookup Region ID]],GEONames[GEOID],GEONames[GEO Name])</f>
        <v>NAM</v>
      </c>
      <c r="H862" s="7" t="str">
        <f>"Q"&amp;ROUNDUP(MONTH(VolumeByClient[[#This Row],[Date]])/3,0)&amp;" "&amp;YEAR(VolumeByClient[[#This Row],[Date]])</f>
        <v>Q2 2020</v>
      </c>
      <c r="I862" s="7" t="str">
        <f>VLOOKUP(VolumeByClient[[#This Row],[Date]],Quarter[],3)</f>
        <v>Q2 2020</v>
      </c>
    </row>
    <row r="863" spans="1:9">
      <c r="A863" s="4" t="s">
        <v>1</v>
      </c>
      <c r="B863" s="4">
        <v>43982</v>
      </c>
      <c r="C863" s="6">
        <v>37380</v>
      </c>
      <c r="D863" s="3">
        <f>LEN(VolumeByClient[[#This Row],[CLID]])</f>
        <v>7</v>
      </c>
      <c r="E863" s="3" t="str">
        <f>XLOOKUP(VolumeByClient[[#This Row],[CLID]],GeoByClient[MID],GeoByClient[GEOID])</f>
        <v>GEO1001</v>
      </c>
      <c r="F863" s="9" t="str">
        <f>INDEX(GeoByClient[GEOID],MATCH([CLID],GeoByClient[RIGHT],0))</f>
        <v>GEO1001</v>
      </c>
      <c r="G863" s="3" t="str">
        <f>XLOOKUP(VolumeByClient[[#This Row],[Xlookup Region ID]],GEONames[GEOID],GEONames[GEO Name])</f>
        <v>NAM</v>
      </c>
      <c r="H863" s="7" t="str">
        <f>"Q"&amp;ROUNDUP(MONTH(VolumeByClient[[#This Row],[Date]])/3,0)&amp;" "&amp;YEAR(VolumeByClient[[#This Row],[Date]])</f>
        <v>Q2 2020</v>
      </c>
      <c r="I863" s="7" t="str">
        <f>VLOOKUP(VolumeByClient[[#This Row],[Date]],Quarter[],3)</f>
        <v>Q2 2020</v>
      </c>
    </row>
    <row r="864" spans="1:9">
      <c r="A864" s="4" t="s">
        <v>1</v>
      </c>
      <c r="B864" s="4">
        <v>44012</v>
      </c>
      <c r="C864" s="6">
        <v>21809</v>
      </c>
      <c r="D864" s="3">
        <f>LEN(VolumeByClient[[#This Row],[CLID]])</f>
        <v>7</v>
      </c>
      <c r="E864" s="3" t="str">
        <f>XLOOKUP(VolumeByClient[[#This Row],[CLID]],GeoByClient[MID],GeoByClient[GEOID])</f>
        <v>GEO1001</v>
      </c>
      <c r="F864" s="9" t="str">
        <f>INDEX(GeoByClient[GEOID],MATCH([CLID],GeoByClient[RIGHT],0))</f>
        <v>GEO1001</v>
      </c>
      <c r="G864" s="3" t="str">
        <f>XLOOKUP(VolumeByClient[[#This Row],[Xlookup Region ID]],GEONames[GEOID],GEONames[GEO Name])</f>
        <v>NAM</v>
      </c>
      <c r="H864" s="7" t="str">
        <f>"Q"&amp;ROUNDUP(MONTH(VolumeByClient[[#This Row],[Date]])/3,0)&amp;" "&amp;YEAR(VolumeByClient[[#This Row],[Date]])</f>
        <v>Q2 2020</v>
      </c>
      <c r="I864" s="7" t="str">
        <f>VLOOKUP(VolumeByClient[[#This Row],[Date]],Quarter[],3)</f>
        <v>Q2 2020</v>
      </c>
    </row>
    <row r="865" spans="1:9">
      <c r="A865" s="4" t="s">
        <v>1</v>
      </c>
      <c r="B865" s="4">
        <v>44043</v>
      </c>
      <c r="C865" s="6">
        <v>24920</v>
      </c>
      <c r="D865" s="3">
        <f>LEN(VolumeByClient[[#This Row],[CLID]])</f>
        <v>7</v>
      </c>
      <c r="E865" s="3" t="str">
        <f>XLOOKUP(VolumeByClient[[#This Row],[CLID]],GeoByClient[MID],GeoByClient[GEOID])</f>
        <v>GEO1001</v>
      </c>
      <c r="F865" s="9" t="str">
        <f>INDEX(GeoByClient[GEOID],MATCH([CLID],GeoByClient[RIGHT],0))</f>
        <v>GEO1001</v>
      </c>
      <c r="G865" s="3" t="str">
        <f>XLOOKUP(VolumeByClient[[#This Row],[Xlookup Region ID]],GEONames[GEOID],GEONames[GEO Name])</f>
        <v>NAM</v>
      </c>
      <c r="H865" s="7" t="str">
        <f>"Q"&amp;ROUNDUP(MONTH(VolumeByClient[[#This Row],[Date]])/3,0)&amp;" "&amp;YEAR(VolumeByClient[[#This Row],[Date]])</f>
        <v>Q3 2020</v>
      </c>
      <c r="I865" s="7" t="str">
        <f>VLOOKUP(VolumeByClient[[#This Row],[Date]],Quarter[],3)</f>
        <v>Q3 2020</v>
      </c>
    </row>
    <row r="866" spans="1:9">
      <c r="A866" s="4" t="s">
        <v>1</v>
      </c>
      <c r="B866" s="4">
        <v>44074</v>
      </c>
      <c r="C866" s="6">
        <v>15576</v>
      </c>
      <c r="D866" s="3">
        <f>LEN(VolumeByClient[[#This Row],[CLID]])</f>
        <v>7</v>
      </c>
      <c r="E866" s="3" t="str">
        <f>XLOOKUP(VolumeByClient[[#This Row],[CLID]],GeoByClient[MID],GeoByClient[GEOID])</f>
        <v>GEO1001</v>
      </c>
      <c r="F866" s="9" t="str">
        <f>INDEX(GeoByClient[GEOID],MATCH([CLID],GeoByClient[RIGHT],0))</f>
        <v>GEO1001</v>
      </c>
      <c r="G866" s="3" t="str">
        <f>XLOOKUP(VolumeByClient[[#This Row],[Xlookup Region ID]],GEONames[GEOID],GEONames[GEO Name])</f>
        <v>NAM</v>
      </c>
      <c r="H866" s="7" t="str">
        <f>"Q"&amp;ROUNDUP(MONTH(VolumeByClient[[#This Row],[Date]])/3,0)&amp;" "&amp;YEAR(VolumeByClient[[#This Row],[Date]])</f>
        <v>Q3 2020</v>
      </c>
      <c r="I866" s="7" t="str">
        <f>VLOOKUP(VolumeByClient[[#This Row],[Date]],Quarter[],3)</f>
        <v>Q3 2020</v>
      </c>
    </row>
    <row r="867" spans="1:9">
      <c r="A867" s="4" t="s">
        <v>1</v>
      </c>
      <c r="B867" s="4">
        <v>44104</v>
      </c>
      <c r="C867" s="6">
        <v>21809</v>
      </c>
      <c r="D867" s="3">
        <f>LEN(VolumeByClient[[#This Row],[CLID]])</f>
        <v>7</v>
      </c>
      <c r="E867" s="3" t="str">
        <f>XLOOKUP(VolumeByClient[[#This Row],[CLID]],GeoByClient[MID],GeoByClient[GEOID])</f>
        <v>GEO1001</v>
      </c>
      <c r="F867" s="9" t="str">
        <f>INDEX(GeoByClient[GEOID],MATCH([CLID],GeoByClient[RIGHT],0))</f>
        <v>GEO1001</v>
      </c>
      <c r="G867" s="3" t="str">
        <f>XLOOKUP(VolumeByClient[[#This Row],[Xlookup Region ID]],GEONames[GEOID],GEONames[GEO Name])</f>
        <v>NAM</v>
      </c>
      <c r="H867" s="7" t="str">
        <f>"Q"&amp;ROUNDUP(MONTH(VolumeByClient[[#This Row],[Date]])/3,0)&amp;" "&amp;YEAR(VolumeByClient[[#This Row],[Date]])</f>
        <v>Q3 2020</v>
      </c>
      <c r="I867" s="7" t="str">
        <f>VLOOKUP(VolumeByClient[[#This Row],[Date]],Quarter[],3)</f>
        <v>Q3 2020</v>
      </c>
    </row>
    <row r="868" spans="1:9">
      <c r="A868" s="4" t="s">
        <v>1</v>
      </c>
      <c r="B868" s="4">
        <v>44135</v>
      </c>
      <c r="C868" s="6">
        <v>18694</v>
      </c>
      <c r="D868" s="3">
        <f>LEN(VolumeByClient[[#This Row],[CLID]])</f>
        <v>7</v>
      </c>
      <c r="E868" s="3" t="str">
        <f>XLOOKUP(VolumeByClient[[#This Row],[CLID]],GeoByClient[MID],GeoByClient[GEOID])</f>
        <v>GEO1001</v>
      </c>
      <c r="F868" s="9" t="str">
        <f>INDEX(GeoByClient[GEOID],MATCH([CLID],GeoByClient[RIGHT],0))</f>
        <v>GEO1001</v>
      </c>
      <c r="G868" s="3" t="str">
        <f>XLOOKUP(VolumeByClient[[#This Row],[Xlookup Region ID]],GEONames[GEOID],GEONames[GEO Name])</f>
        <v>NAM</v>
      </c>
      <c r="H868" s="7" t="str">
        <f>"Q"&amp;ROUNDUP(MONTH(VolumeByClient[[#This Row],[Date]])/3,0)&amp;" "&amp;YEAR(VolumeByClient[[#This Row],[Date]])</f>
        <v>Q4 2020</v>
      </c>
      <c r="I868" s="7" t="str">
        <f>VLOOKUP(VolumeByClient[[#This Row],[Date]],Quarter[],3)</f>
        <v>Q4 2020</v>
      </c>
    </row>
    <row r="869" spans="1:9">
      <c r="A869" s="4" t="s">
        <v>1</v>
      </c>
      <c r="B869" s="4">
        <v>44165</v>
      </c>
      <c r="C869" s="6">
        <v>28037</v>
      </c>
      <c r="D869" s="3">
        <f>LEN(VolumeByClient[[#This Row],[CLID]])</f>
        <v>7</v>
      </c>
      <c r="E869" s="3" t="str">
        <f>XLOOKUP(VolumeByClient[[#This Row],[CLID]],GeoByClient[MID],GeoByClient[GEOID])</f>
        <v>GEO1001</v>
      </c>
      <c r="F869" s="9" t="str">
        <f>INDEX(GeoByClient[GEOID],MATCH([CLID],GeoByClient[RIGHT],0))</f>
        <v>GEO1001</v>
      </c>
      <c r="G869" s="3" t="str">
        <f>XLOOKUP(VolumeByClient[[#This Row],[Xlookup Region ID]],GEONames[GEOID],GEONames[GEO Name])</f>
        <v>NAM</v>
      </c>
      <c r="H869" s="7" t="str">
        <f>"Q"&amp;ROUNDUP(MONTH(VolumeByClient[[#This Row],[Date]])/3,0)&amp;" "&amp;YEAR(VolumeByClient[[#This Row],[Date]])</f>
        <v>Q4 2020</v>
      </c>
      <c r="I869" s="7" t="str">
        <f>VLOOKUP(VolumeByClient[[#This Row],[Date]],Quarter[],3)</f>
        <v>Q4 2020</v>
      </c>
    </row>
    <row r="870" spans="1:9">
      <c r="A870" s="4" t="s">
        <v>1</v>
      </c>
      <c r="B870" s="4">
        <v>44196</v>
      </c>
      <c r="C870" s="6">
        <v>21809</v>
      </c>
      <c r="D870" s="3">
        <f>LEN(VolumeByClient[[#This Row],[CLID]])</f>
        <v>7</v>
      </c>
      <c r="E870" s="3" t="str">
        <f>XLOOKUP(VolumeByClient[[#This Row],[CLID]],GeoByClient[MID],GeoByClient[GEOID])</f>
        <v>GEO1001</v>
      </c>
      <c r="F870" s="9" t="str">
        <f>INDEX(GeoByClient[GEOID],MATCH([CLID],GeoByClient[RIGHT],0))</f>
        <v>GEO1001</v>
      </c>
      <c r="G870" s="3" t="str">
        <f>XLOOKUP(VolumeByClient[[#This Row],[Xlookup Region ID]],GEONames[GEOID],GEONames[GEO Name])</f>
        <v>NAM</v>
      </c>
      <c r="H870" s="7" t="str">
        <f>"Q"&amp;ROUNDUP(MONTH(VolumeByClient[[#This Row],[Date]])/3,0)&amp;" "&amp;YEAR(VolumeByClient[[#This Row],[Date]])</f>
        <v>Q4 2020</v>
      </c>
      <c r="I870" s="7" t="str">
        <f>VLOOKUP(VolumeByClient[[#This Row],[Date]],Quarter[],3)</f>
        <v>Q4 2020</v>
      </c>
    </row>
    <row r="871" spans="1:9">
      <c r="A871" s="4" t="s">
        <v>1</v>
      </c>
      <c r="B871" s="4">
        <v>44377</v>
      </c>
      <c r="C871" s="6">
        <v>22463</v>
      </c>
      <c r="D871" s="3">
        <f>LEN(VolumeByClient[[#This Row],[CLID]])</f>
        <v>7</v>
      </c>
      <c r="E871" s="3" t="str">
        <f>XLOOKUP(VolumeByClient[[#This Row],[CLID]],GeoByClient[MID],GeoByClient[GEOID])</f>
        <v>GEO1001</v>
      </c>
      <c r="F871" s="9" t="str">
        <f>INDEX(GeoByClient[GEOID],MATCH([CLID],GeoByClient[RIGHT],0))</f>
        <v>GEO1001</v>
      </c>
      <c r="G871" s="3" t="str">
        <f>XLOOKUP(VolumeByClient[[#This Row],[Xlookup Region ID]],GEONames[GEOID],GEONames[GEO Name])</f>
        <v>NAM</v>
      </c>
      <c r="H871" s="7" t="str">
        <f>"Q"&amp;ROUNDUP(MONTH(VolumeByClient[[#This Row],[Date]])/3,0)&amp;" "&amp;YEAR(VolumeByClient[[#This Row],[Date]])</f>
        <v>Q2 2021</v>
      </c>
      <c r="I871" s="7" t="str">
        <f>VLOOKUP(VolumeByClient[[#This Row],[Date]],Quarter[],3)</f>
        <v>Q2 2021</v>
      </c>
    </row>
    <row r="872" spans="1:9">
      <c r="A872" s="4" t="s">
        <v>1</v>
      </c>
      <c r="B872" s="4">
        <v>44347</v>
      </c>
      <c r="C872" s="6">
        <v>38501</v>
      </c>
      <c r="D872" s="3">
        <f>LEN(VolumeByClient[[#This Row],[CLID]])</f>
        <v>7</v>
      </c>
      <c r="E872" s="3" t="str">
        <f>XLOOKUP(VolumeByClient[[#This Row],[CLID]],GeoByClient[MID],GeoByClient[GEOID])</f>
        <v>GEO1001</v>
      </c>
      <c r="F872" s="9" t="str">
        <f>INDEX(GeoByClient[GEOID],MATCH([CLID],GeoByClient[RIGHT],0))</f>
        <v>GEO1001</v>
      </c>
      <c r="G872" s="3" t="str">
        <f>XLOOKUP(VolumeByClient[[#This Row],[Xlookup Region ID]],GEONames[GEOID],GEONames[GEO Name])</f>
        <v>NAM</v>
      </c>
      <c r="H872" s="7" t="str">
        <f>"Q"&amp;ROUNDUP(MONTH(VolumeByClient[[#This Row],[Date]])/3,0)&amp;" "&amp;YEAR(VolumeByClient[[#This Row],[Date]])</f>
        <v>Q2 2021</v>
      </c>
      <c r="I872" s="7" t="str">
        <f>VLOOKUP(VolumeByClient[[#This Row],[Date]],Quarter[],3)</f>
        <v>Q2 2021</v>
      </c>
    </row>
    <row r="873" spans="1:9">
      <c r="A873" s="4" t="s">
        <v>1</v>
      </c>
      <c r="B873" s="4">
        <v>44316</v>
      </c>
      <c r="C873" s="6">
        <v>33923</v>
      </c>
      <c r="D873" s="3">
        <f>LEN(VolumeByClient[[#This Row],[CLID]])</f>
        <v>7</v>
      </c>
      <c r="E873" s="3" t="str">
        <f>XLOOKUP(VolumeByClient[[#This Row],[CLID]],GeoByClient[MID],GeoByClient[GEOID])</f>
        <v>GEO1001</v>
      </c>
      <c r="F873" s="9" t="str">
        <f>INDEX(GeoByClient[GEOID],MATCH([CLID],GeoByClient[RIGHT],0))</f>
        <v>GEO1001</v>
      </c>
      <c r="G873" s="3" t="str">
        <f>XLOOKUP(VolumeByClient[[#This Row],[Xlookup Region ID]],GEONames[GEOID],GEONames[GEO Name])</f>
        <v>NAM</v>
      </c>
      <c r="H873" s="7" t="str">
        <f>"Q"&amp;ROUNDUP(MONTH(VolumeByClient[[#This Row],[Date]])/3,0)&amp;" "&amp;YEAR(VolumeByClient[[#This Row],[Date]])</f>
        <v>Q2 2021</v>
      </c>
      <c r="I873" s="7" t="str">
        <f>VLOOKUP(VolumeByClient[[#This Row],[Date]],Quarter[],3)</f>
        <v>Q2 2021</v>
      </c>
    </row>
    <row r="874" spans="1:9">
      <c r="A874" s="4" t="s">
        <v>1</v>
      </c>
      <c r="B874" s="4">
        <v>44286</v>
      </c>
      <c r="C874" s="6">
        <v>35291</v>
      </c>
      <c r="D874" s="3">
        <f>LEN(VolumeByClient[[#This Row],[CLID]])</f>
        <v>7</v>
      </c>
      <c r="E874" s="3" t="str">
        <f>XLOOKUP(VolumeByClient[[#This Row],[CLID]],GeoByClient[MID],GeoByClient[GEOID])</f>
        <v>GEO1001</v>
      </c>
      <c r="F874" s="9" t="str">
        <f>INDEX(GeoByClient[GEOID],MATCH([CLID],GeoByClient[RIGHT],0))</f>
        <v>GEO1001</v>
      </c>
      <c r="G874" s="3" t="str">
        <f>XLOOKUP(VolumeByClient[[#This Row],[Xlookup Region ID]],GEONames[GEOID],GEONames[GEO Name])</f>
        <v>NAM</v>
      </c>
      <c r="H874" s="7" t="str">
        <f>"Q"&amp;ROUNDUP(MONTH(VolumeByClient[[#This Row],[Date]])/3,0)&amp;" "&amp;YEAR(VolumeByClient[[#This Row],[Date]])</f>
        <v>Q1 2021</v>
      </c>
      <c r="I874" s="7" t="str">
        <f>VLOOKUP(VolumeByClient[[#This Row],[Date]],Quarter[],3)</f>
        <v>Q1 2021</v>
      </c>
    </row>
    <row r="875" spans="1:9">
      <c r="A875" s="4" t="s">
        <v>1</v>
      </c>
      <c r="B875" s="4">
        <v>44255</v>
      </c>
      <c r="C875" s="6">
        <v>24798</v>
      </c>
      <c r="D875" s="3">
        <f>LEN(VolumeByClient[[#This Row],[CLID]])</f>
        <v>7</v>
      </c>
      <c r="E875" s="3" t="str">
        <f>XLOOKUP(VolumeByClient[[#This Row],[CLID]],GeoByClient[MID],GeoByClient[GEOID])</f>
        <v>GEO1001</v>
      </c>
      <c r="F875" s="9" t="str">
        <f>INDEX(GeoByClient[GEOID],MATCH([CLID],GeoByClient[RIGHT],0))</f>
        <v>GEO1001</v>
      </c>
      <c r="G875" s="3" t="str">
        <f>XLOOKUP(VolumeByClient[[#This Row],[Xlookup Region ID]],GEONames[GEOID],GEONames[GEO Name])</f>
        <v>NAM</v>
      </c>
      <c r="H875" s="7" t="str">
        <f>"Q"&amp;ROUNDUP(MONTH(VolumeByClient[[#This Row],[Date]])/3,0)&amp;" "&amp;YEAR(VolumeByClient[[#This Row],[Date]])</f>
        <v>Q1 2021</v>
      </c>
      <c r="I875" s="7" t="str">
        <f>VLOOKUP(VolumeByClient[[#This Row],[Date]],Quarter[],3)</f>
        <v>Q1 2021</v>
      </c>
    </row>
    <row r="876" spans="1:9">
      <c r="A876" s="4" t="s">
        <v>1</v>
      </c>
      <c r="B876" s="4">
        <v>44227</v>
      </c>
      <c r="C876" s="6">
        <v>29157</v>
      </c>
      <c r="D876" s="3">
        <f>LEN(VolumeByClient[[#This Row],[CLID]])</f>
        <v>7</v>
      </c>
      <c r="E876" s="3" t="str">
        <f>XLOOKUP(VolumeByClient[[#This Row],[CLID]],GeoByClient[MID],GeoByClient[GEOID])</f>
        <v>GEO1001</v>
      </c>
      <c r="F876" s="9" t="str">
        <f>INDEX(GeoByClient[GEOID],MATCH([CLID],GeoByClient[RIGHT],0))</f>
        <v>GEO1001</v>
      </c>
      <c r="G876" s="3" t="str">
        <f>XLOOKUP(VolumeByClient[[#This Row],[Xlookup Region ID]],GEONames[GEOID],GEONames[GEO Name])</f>
        <v>NAM</v>
      </c>
      <c r="H876" s="7" t="str">
        <f>"Q"&amp;ROUNDUP(MONTH(VolumeByClient[[#This Row],[Date]])/3,0)&amp;" "&amp;YEAR(VolumeByClient[[#This Row],[Date]])</f>
        <v>Q1 2021</v>
      </c>
      <c r="I876" s="7" t="str">
        <f>VLOOKUP(VolumeByClient[[#This Row],[Date]],Quarter[],3)</f>
        <v>Q1 2021</v>
      </c>
    </row>
    <row r="877" spans="1:9">
      <c r="A877" s="4" t="s">
        <v>5</v>
      </c>
      <c r="B877" s="4">
        <v>43861</v>
      </c>
      <c r="C877" s="6">
        <v>142</v>
      </c>
      <c r="D877" s="3">
        <f>LEN(VolumeByClient[[#This Row],[CLID]])</f>
        <v>7</v>
      </c>
      <c r="E877" s="3" t="str">
        <f>XLOOKUP(VolumeByClient[[#This Row],[CLID]],GeoByClient[MID],GeoByClient[GEOID])</f>
        <v>GEO1002</v>
      </c>
      <c r="F877" s="9" t="str">
        <f>INDEX(GeoByClient[GEOID],MATCH([CLID],GeoByClient[RIGHT],0))</f>
        <v>GEO1002</v>
      </c>
      <c r="G877" s="3" t="str">
        <f>XLOOKUP(VolumeByClient[[#This Row],[Xlookup Region ID]],GEONames[GEOID],GEONames[GEO Name])</f>
        <v>APAC</v>
      </c>
      <c r="H877" s="7" t="str">
        <f>"Q"&amp;ROUNDUP(MONTH(VolumeByClient[[#This Row],[Date]])/3,0)&amp;" "&amp;YEAR(VolumeByClient[[#This Row],[Date]])</f>
        <v>Q1 2020</v>
      </c>
      <c r="I877" s="7" t="str">
        <f>VLOOKUP(VolumeByClient[[#This Row],[Date]],Quarter[],3)</f>
        <v>Q1 2020</v>
      </c>
    </row>
    <row r="878" spans="1:9">
      <c r="A878" s="4" t="s">
        <v>5</v>
      </c>
      <c r="B878" s="4">
        <v>43890</v>
      </c>
      <c r="C878" s="6">
        <v>125</v>
      </c>
      <c r="D878" s="3">
        <f>LEN(VolumeByClient[[#This Row],[CLID]])</f>
        <v>7</v>
      </c>
      <c r="E878" s="3" t="str">
        <f>XLOOKUP(VolumeByClient[[#This Row],[CLID]],GeoByClient[MID],GeoByClient[GEOID])</f>
        <v>GEO1002</v>
      </c>
      <c r="F878" s="9" t="str">
        <f>INDEX(GeoByClient[GEOID],MATCH([CLID],GeoByClient[RIGHT],0))</f>
        <v>GEO1002</v>
      </c>
      <c r="G878" s="3" t="str">
        <f>XLOOKUP(VolumeByClient[[#This Row],[Xlookup Region ID]],GEONames[GEOID],GEONames[GEO Name])</f>
        <v>APAC</v>
      </c>
      <c r="H878" s="7" t="str">
        <f>"Q"&amp;ROUNDUP(MONTH(VolumeByClient[[#This Row],[Date]])/3,0)&amp;" "&amp;YEAR(VolumeByClient[[#This Row],[Date]])</f>
        <v>Q1 2020</v>
      </c>
      <c r="I878" s="7" t="str">
        <f>VLOOKUP(VolumeByClient[[#This Row],[Date]],Quarter[],3)</f>
        <v>Q1 2020</v>
      </c>
    </row>
    <row r="879" spans="1:9">
      <c r="A879" s="4" t="s">
        <v>5</v>
      </c>
      <c r="B879" s="4">
        <v>43921</v>
      </c>
      <c r="C879" s="6">
        <v>171</v>
      </c>
      <c r="D879" s="3">
        <f>LEN(VolumeByClient[[#This Row],[CLID]])</f>
        <v>7</v>
      </c>
      <c r="E879" s="3" t="str">
        <f>XLOOKUP(VolumeByClient[[#This Row],[CLID]],GeoByClient[MID],GeoByClient[GEOID])</f>
        <v>GEO1002</v>
      </c>
      <c r="F879" s="9" t="str">
        <f>INDEX(GeoByClient[GEOID],MATCH([CLID],GeoByClient[RIGHT],0))</f>
        <v>GEO1002</v>
      </c>
      <c r="G879" s="3" t="str">
        <f>XLOOKUP(VolumeByClient[[#This Row],[Xlookup Region ID]],GEONames[GEOID],GEONames[GEO Name])</f>
        <v>APAC</v>
      </c>
      <c r="H879" s="7" t="str">
        <f>"Q"&amp;ROUNDUP(MONTH(VolumeByClient[[#This Row],[Date]])/3,0)&amp;" "&amp;YEAR(VolumeByClient[[#This Row],[Date]])</f>
        <v>Q1 2020</v>
      </c>
      <c r="I879" s="7" t="str">
        <f>VLOOKUP(VolumeByClient[[#This Row],[Date]],Quarter[],3)</f>
        <v>Q1 2020</v>
      </c>
    </row>
    <row r="880" spans="1:9">
      <c r="A880" s="4" t="s">
        <v>5</v>
      </c>
      <c r="B880" s="4">
        <v>43951</v>
      </c>
      <c r="C880" s="6">
        <v>168</v>
      </c>
      <c r="D880" s="3">
        <f>LEN(VolumeByClient[[#This Row],[CLID]])</f>
        <v>7</v>
      </c>
      <c r="E880" s="3" t="str">
        <f>XLOOKUP(VolumeByClient[[#This Row],[CLID]],GeoByClient[MID],GeoByClient[GEOID])</f>
        <v>GEO1002</v>
      </c>
      <c r="F880" s="9" t="str">
        <f>INDEX(GeoByClient[GEOID],MATCH([CLID],GeoByClient[RIGHT],0))</f>
        <v>GEO1002</v>
      </c>
      <c r="G880" s="3" t="str">
        <f>XLOOKUP(VolumeByClient[[#This Row],[Xlookup Region ID]],GEONames[GEOID],GEONames[GEO Name])</f>
        <v>APAC</v>
      </c>
      <c r="H880" s="7" t="str">
        <f>"Q"&amp;ROUNDUP(MONTH(VolumeByClient[[#This Row],[Date]])/3,0)&amp;" "&amp;YEAR(VolumeByClient[[#This Row],[Date]])</f>
        <v>Q2 2020</v>
      </c>
      <c r="I880" s="7" t="str">
        <f>VLOOKUP(VolumeByClient[[#This Row],[Date]],Quarter[],3)</f>
        <v>Q2 2020</v>
      </c>
    </row>
    <row r="881" spans="1:9">
      <c r="A881" s="4" t="s">
        <v>5</v>
      </c>
      <c r="B881" s="4">
        <v>43982</v>
      </c>
      <c r="C881" s="6">
        <v>183</v>
      </c>
      <c r="D881" s="3">
        <f>LEN(VolumeByClient[[#This Row],[CLID]])</f>
        <v>7</v>
      </c>
      <c r="E881" s="3" t="str">
        <f>XLOOKUP(VolumeByClient[[#This Row],[CLID]],GeoByClient[MID],GeoByClient[GEOID])</f>
        <v>GEO1002</v>
      </c>
      <c r="F881" s="9" t="str">
        <f>INDEX(GeoByClient[GEOID],MATCH([CLID],GeoByClient[RIGHT],0))</f>
        <v>GEO1002</v>
      </c>
      <c r="G881" s="3" t="str">
        <f>XLOOKUP(VolumeByClient[[#This Row],[Xlookup Region ID]],GEONames[GEOID],GEONames[GEO Name])</f>
        <v>APAC</v>
      </c>
      <c r="H881" s="7" t="str">
        <f>"Q"&amp;ROUNDUP(MONTH(VolumeByClient[[#This Row],[Date]])/3,0)&amp;" "&amp;YEAR(VolumeByClient[[#This Row],[Date]])</f>
        <v>Q2 2020</v>
      </c>
      <c r="I881" s="7" t="str">
        <f>VLOOKUP(VolumeByClient[[#This Row],[Date]],Quarter[],3)</f>
        <v>Q2 2020</v>
      </c>
    </row>
    <row r="882" spans="1:9">
      <c r="A882" s="4" t="s">
        <v>5</v>
      </c>
      <c r="B882" s="4">
        <v>44012</v>
      </c>
      <c r="C882" s="6">
        <v>109</v>
      </c>
      <c r="D882" s="3">
        <f>LEN(VolumeByClient[[#This Row],[CLID]])</f>
        <v>7</v>
      </c>
      <c r="E882" s="3" t="str">
        <f>XLOOKUP(VolumeByClient[[#This Row],[CLID]],GeoByClient[MID],GeoByClient[GEOID])</f>
        <v>GEO1002</v>
      </c>
      <c r="F882" s="9" t="str">
        <f>INDEX(GeoByClient[GEOID],MATCH([CLID],GeoByClient[RIGHT],0))</f>
        <v>GEO1002</v>
      </c>
      <c r="G882" s="3" t="str">
        <f>XLOOKUP(VolumeByClient[[#This Row],[Xlookup Region ID]],GEONames[GEOID],GEONames[GEO Name])</f>
        <v>APAC</v>
      </c>
      <c r="H882" s="7" t="str">
        <f>"Q"&amp;ROUNDUP(MONTH(VolumeByClient[[#This Row],[Date]])/3,0)&amp;" "&amp;YEAR(VolumeByClient[[#This Row],[Date]])</f>
        <v>Q2 2020</v>
      </c>
      <c r="I882" s="7" t="str">
        <f>VLOOKUP(VolumeByClient[[#This Row],[Date]],Quarter[],3)</f>
        <v>Q2 2020</v>
      </c>
    </row>
    <row r="883" spans="1:9">
      <c r="A883" s="4" t="s">
        <v>5</v>
      </c>
      <c r="B883" s="4">
        <v>44043</v>
      </c>
      <c r="C883" s="6">
        <v>125</v>
      </c>
      <c r="D883" s="3">
        <f>LEN(VolumeByClient[[#This Row],[CLID]])</f>
        <v>7</v>
      </c>
      <c r="E883" s="3" t="str">
        <f>XLOOKUP(VolumeByClient[[#This Row],[CLID]],GeoByClient[MID],GeoByClient[GEOID])</f>
        <v>GEO1002</v>
      </c>
      <c r="F883" s="9" t="str">
        <f>INDEX(GeoByClient[GEOID],MATCH([CLID],GeoByClient[RIGHT],0))</f>
        <v>GEO1002</v>
      </c>
      <c r="G883" s="3" t="str">
        <f>XLOOKUP(VolumeByClient[[#This Row],[Xlookup Region ID]],GEONames[GEOID],GEONames[GEO Name])</f>
        <v>APAC</v>
      </c>
      <c r="H883" s="7" t="str">
        <f>"Q"&amp;ROUNDUP(MONTH(VolumeByClient[[#This Row],[Date]])/3,0)&amp;" "&amp;YEAR(VolumeByClient[[#This Row],[Date]])</f>
        <v>Q3 2020</v>
      </c>
      <c r="I883" s="7" t="str">
        <f>VLOOKUP(VolumeByClient[[#This Row],[Date]],Quarter[],3)</f>
        <v>Q3 2020</v>
      </c>
    </row>
    <row r="884" spans="1:9">
      <c r="A884" s="4" t="s">
        <v>5</v>
      </c>
      <c r="B884" s="4">
        <v>44074</v>
      </c>
      <c r="C884" s="6">
        <v>80</v>
      </c>
      <c r="D884" s="3">
        <f>LEN(VolumeByClient[[#This Row],[CLID]])</f>
        <v>7</v>
      </c>
      <c r="E884" s="3" t="str">
        <f>XLOOKUP(VolumeByClient[[#This Row],[CLID]],GeoByClient[MID],GeoByClient[GEOID])</f>
        <v>GEO1002</v>
      </c>
      <c r="F884" s="9" t="str">
        <f>INDEX(GeoByClient[GEOID],MATCH([CLID],GeoByClient[RIGHT],0))</f>
        <v>GEO1002</v>
      </c>
      <c r="G884" s="3" t="str">
        <f>XLOOKUP(VolumeByClient[[#This Row],[Xlookup Region ID]],GEONames[GEOID],GEONames[GEO Name])</f>
        <v>APAC</v>
      </c>
      <c r="H884" s="7" t="str">
        <f>"Q"&amp;ROUNDUP(MONTH(VolumeByClient[[#This Row],[Date]])/3,0)&amp;" "&amp;YEAR(VolumeByClient[[#This Row],[Date]])</f>
        <v>Q3 2020</v>
      </c>
      <c r="I884" s="7" t="str">
        <f>VLOOKUP(VolumeByClient[[#This Row],[Date]],Quarter[],3)</f>
        <v>Q3 2020</v>
      </c>
    </row>
    <row r="885" spans="1:9">
      <c r="A885" s="4" t="s">
        <v>5</v>
      </c>
      <c r="B885" s="4">
        <v>44104</v>
      </c>
      <c r="C885" s="6">
        <v>111</v>
      </c>
      <c r="D885" s="3">
        <f>LEN(VolumeByClient[[#This Row],[CLID]])</f>
        <v>7</v>
      </c>
      <c r="E885" s="3" t="str">
        <f>XLOOKUP(VolumeByClient[[#This Row],[CLID]],GeoByClient[MID],GeoByClient[GEOID])</f>
        <v>GEO1002</v>
      </c>
      <c r="F885" s="9" t="str">
        <f>INDEX(GeoByClient[GEOID],MATCH([CLID],GeoByClient[RIGHT],0))</f>
        <v>GEO1002</v>
      </c>
      <c r="G885" s="3" t="str">
        <f>XLOOKUP(VolumeByClient[[#This Row],[Xlookup Region ID]],GEONames[GEOID],GEONames[GEO Name])</f>
        <v>APAC</v>
      </c>
      <c r="H885" s="7" t="str">
        <f>"Q"&amp;ROUNDUP(MONTH(VolumeByClient[[#This Row],[Date]])/3,0)&amp;" "&amp;YEAR(VolumeByClient[[#This Row],[Date]])</f>
        <v>Q3 2020</v>
      </c>
      <c r="I885" s="7" t="str">
        <f>VLOOKUP(VolumeByClient[[#This Row],[Date]],Quarter[],3)</f>
        <v>Q3 2020</v>
      </c>
    </row>
    <row r="886" spans="1:9">
      <c r="A886" s="4" t="s">
        <v>5</v>
      </c>
      <c r="B886" s="4">
        <v>44135</v>
      </c>
      <c r="C886" s="6">
        <v>96</v>
      </c>
      <c r="D886" s="3">
        <f>LEN(VolumeByClient[[#This Row],[CLID]])</f>
        <v>7</v>
      </c>
      <c r="E886" s="3" t="str">
        <f>XLOOKUP(VolumeByClient[[#This Row],[CLID]],GeoByClient[MID],GeoByClient[GEOID])</f>
        <v>GEO1002</v>
      </c>
      <c r="F886" s="9" t="str">
        <f>INDEX(GeoByClient[GEOID],MATCH([CLID],GeoByClient[RIGHT],0))</f>
        <v>GEO1002</v>
      </c>
      <c r="G886" s="3" t="str">
        <f>XLOOKUP(VolumeByClient[[#This Row],[Xlookup Region ID]],GEONames[GEOID],GEONames[GEO Name])</f>
        <v>APAC</v>
      </c>
      <c r="H886" s="7" t="str">
        <f>"Q"&amp;ROUNDUP(MONTH(VolumeByClient[[#This Row],[Date]])/3,0)&amp;" "&amp;YEAR(VolumeByClient[[#This Row],[Date]])</f>
        <v>Q4 2020</v>
      </c>
      <c r="I886" s="7" t="str">
        <f>VLOOKUP(VolumeByClient[[#This Row],[Date]],Quarter[],3)</f>
        <v>Q4 2020</v>
      </c>
    </row>
    <row r="887" spans="1:9">
      <c r="A887" s="4" t="s">
        <v>5</v>
      </c>
      <c r="B887" s="4">
        <v>44165</v>
      </c>
      <c r="C887" s="6">
        <v>136</v>
      </c>
      <c r="D887" s="3">
        <f>LEN(VolumeByClient[[#This Row],[CLID]])</f>
        <v>7</v>
      </c>
      <c r="E887" s="3" t="str">
        <f>XLOOKUP(VolumeByClient[[#This Row],[CLID]],GeoByClient[MID],GeoByClient[GEOID])</f>
        <v>GEO1002</v>
      </c>
      <c r="F887" s="9" t="str">
        <f>INDEX(GeoByClient[GEOID],MATCH([CLID],GeoByClient[RIGHT],0))</f>
        <v>GEO1002</v>
      </c>
      <c r="G887" s="3" t="str">
        <f>XLOOKUP(VolumeByClient[[#This Row],[Xlookup Region ID]],GEONames[GEOID],GEONames[GEO Name])</f>
        <v>APAC</v>
      </c>
      <c r="H887" s="7" t="str">
        <f>"Q"&amp;ROUNDUP(MONTH(VolumeByClient[[#This Row],[Date]])/3,0)&amp;" "&amp;YEAR(VolumeByClient[[#This Row],[Date]])</f>
        <v>Q4 2020</v>
      </c>
      <c r="I887" s="7" t="str">
        <f>VLOOKUP(VolumeByClient[[#This Row],[Date]],Quarter[],3)</f>
        <v>Q4 2020</v>
      </c>
    </row>
    <row r="888" spans="1:9">
      <c r="A888" s="4" t="s">
        <v>5</v>
      </c>
      <c r="B888" s="4">
        <v>44196</v>
      </c>
      <c r="C888" s="6">
        <v>107</v>
      </c>
      <c r="D888" s="3">
        <f>LEN(VolumeByClient[[#This Row],[CLID]])</f>
        <v>7</v>
      </c>
      <c r="E888" s="3" t="str">
        <f>XLOOKUP(VolumeByClient[[#This Row],[CLID]],GeoByClient[MID],GeoByClient[GEOID])</f>
        <v>GEO1002</v>
      </c>
      <c r="F888" s="9" t="str">
        <f>INDEX(GeoByClient[GEOID],MATCH([CLID],GeoByClient[RIGHT],0))</f>
        <v>GEO1002</v>
      </c>
      <c r="G888" s="3" t="str">
        <f>XLOOKUP(VolumeByClient[[#This Row],[Xlookup Region ID]],GEONames[GEOID],GEONames[GEO Name])</f>
        <v>APAC</v>
      </c>
      <c r="H888" s="7" t="str">
        <f>"Q"&amp;ROUNDUP(MONTH(VolumeByClient[[#This Row],[Date]])/3,0)&amp;" "&amp;YEAR(VolumeByClient[[#This Row],[Date]])</f>
        <v>Q4 2020</v>
      </c>
      <c r="I888" s="7" t="str">
        <f>VLOOKUP(VolumeByClient[[#This Row],[Date]],Quarter[],3)</f>
        <v>Q4 2020</v>
      </c>
    </row>
    <row r="889" spans="1:9">
      <c r="A889" s="4" t="s">
        <v>5</v>
      </c>
      <c r="B889" s="4">
        <v>44255</v>
      </c>
      <c r="C889" s="6">
        <v>126</v>
      </c>
      <c r="D889" s="3">
        <f>LEN(VolumeByClient[[#This Row],[CLID]])</f>
        <v>7</v>
      </c>
      <c r="E889" s="3" t="str">
        <f>XLOOKUP(VolumeByClient[[#This Row],[CLID]],GeoByClient[MID],GeoByClient[GEOID])</f>
        <v>GEO1002</v>
      </c>
      <c r="F889" s="9" t="str">
        <f>INDEX(GeoByClient[GEOID],MATCH([CLID],GeoByClient[RIGHT],0))</f>
        <v>GEO1002</v>
      </c>
      <c r="G889" s="3" t="str">
        <f>XLOOKUP(VolumeByClient[[#This Row],[Xlookup Region ID]],GEONames[GEOID],GEONames[GEO Name])</f>
        <v>APAC</v>
      </c>
      <c r="H889" s="7" t="str">
        <f>"Q"&amp;ROUNDUP(MONTH(VolumeByClient[[#This Row],[Date]])/3,0)&amp;" "&amp;YEAR(VolumeByClient[[#This Row],[Date]])</f>
        <v>Q1 2021</v>
      </c>
      <c r="I889" s="7" t="str">
        <f>VLOOKUP(VolumeByClient[[#This Row],[Date]],Quarter[],3)</f>
        <v>Q1 2021</v>
      </c>
    </row>
    <row r="890" spans="1:9">
      <c r="A890" s="4" t="s">
        <v>5</v>
      </c>
      <c r="B890" s="4">
        <v>44227</v>
      </c>
      <c r="C890" s="6">
        <v>140</v>
      </c>
      <c r="D890" s="3">
        <f>LEN(VolumeByClient[[#This Row],[CLID]])</f>
        <v>7</v>
      </c>
      <c r="E890" s="3" t="str">
        <f>XLOOKUP(VolumeByClient[[#This Row],[CLID]],GeoByClient[MID],GeoByClient[GEOID])</f>
        <v>GEO1002</v>
      </c>
      <c r="F890" s="9" t="str">
        <f>INDEX(GeoByClient[GEOID],MATCH([CLID],GeoByClient[RIGHT],0))</f>
        <v>GEO1002</v>
      </c>
      <c r="G890" s="3" t="str">
        <f>XLOOKUP(VolumeByClient[[#This Row],[Xlookup Region ID]],GEONames[GEOID],GEONames[GEO Name])</f>
        <v>APAC</v>
      </c>
      <c r="H890" s="7" t="str">
        <f>"Q"&amp;ROUNDUP(MONTH(VolumeByClient[[#This Row],[Date]])/3,0)&amp;" "&amp;YEAR(VolumeByClient[[#This Row],[Date]])</f>
        <v>Q1 2021</v>
      </c>
      <c r="I890" s="7" t="str">
        <f>VLOOKUP(VolumeByClient[[#This Row],[Date]],Quarter[],3)</f>
        <v>Q1 2021</v>
      </c>
    </row>
    <row r="891" spans="1:9">
      <c r="A891" s="4" t="s">
        <v>9</v>
      </c>
      <c r="B891" s="4">
        <v>43861</v>
      </c>
      <c r="C891" s="6">
        <v>220</v>
      </c>
      <c r="D891" s="3">
        <f>LEN(VolumeByClient[[#This Row],[CLID]])</f>
        <v>7</v>
      </c>
      <c r="E891" s="3" t="str">
        <f>XLOOKUP(VolumeByClient[[#This Row],[CLID]],GeoByClient[MID],GeoByClient[GEOID])</f>
        <v>GEO1002</v>
      </c>
      <c r="F891" s="9" t="str">
        <f>INDEX(GeoByClient[GEOID],MATCH([CLID],GeoByClient[RIGHT],0))</f>
        <v>GEO1002</v>
      </c>
      <c r="G891" s="3" t="str">
        <f>XLOOKUP(VolumeByClient[[#This Row],[Xlookup Region ID]],GEONames[GEOID],GEONames[GEO Name])</f>
        <v>APAC</v>
      </c>
      <c r="H891" s="7" t="str">
        <f>"Q"&amp;ROUNDUP(MONTH(VolumeByClient[[#This Row],[Date]])/3,0)&amp;" "&amp;YEAR(VolumeByClient[[#This Row],[Date]])</f>
        <v>Q1 2020</v>
      </c>
      <c r="I891" s="7" t="str">
        <f>VLOOKUP(VolumeByClient[[#This Row],[Date]],Quarter[],3)</f>
        <v>Q1 2020</v>
      </c>
    </row>
    <row r="892" spans="1:9">
      <c r="A892" s="4" t="s">
        <v>9</v>
      </c>
      <c r="B892" s="4">
        <v>43890</v>
      </c>
      <c r="C892" s="6">
        <v>219</v>
      </c>
      <c r="D892" s="3">
        <f>LEN(VolumeByClient[[#This Row],[CLID]])</f>
        <v>7</v>
      </c>
      <c r="E892" s="3" t="str">
        <f>XLOOKUP(VolumeByClient[[#This Row],[CLID]],GeoByClient[MID],GeoByClient[GEOID])</f>
        <v>GEO1002</v>
      </c>
      <c r="F892" s="9" t="str">
        <f>INDEX(GeoByClient[GEOID],MATCH([CLID],GeoByClient[RIGHT],0))</f>
        <v>GEO1002</v>
      </c>
      <c r="G892" s="3" t="str">
        <f>XLOOKUP(VolumeByClient[[#This Row],[Xlookup Region ID]],GEONames[GEOID],GEONames[GEO Name])</f>
        <v>APAC</v>
      </c>
      <c r="H892" s="7" t="str">
        <f>"Q"&amp;ROUNDUP(MONTH(VolumeByClient[[#This Row],[Date]])/3,0)&amp;" "&amp;YEAR(VolumeByClient[[#This Row],[Date]])</f>
        <v>Q1 2020</v>
      </c>
      <c r="I892" s="7" t="str">
        <f>VLOOKUP(VolumeByClient[[#This Row],[Date]],Quarter[],3)</f>
        <v>Q1 2020</v>
      </c>
    </row>
    <row r="893" spans="1:9">
      <c r="A893" s="4" t="s">
        <v>9</v>
      </c>
      <c r="B893" s="4">
        <v>43921</v>
      </c>
      <c r="C893" s="6">
        <v>266</v>
      </c>
      <c r="D893" s="3">
        <f>LEN(VolumeByClient[[#This Row],[CLID]])</f>
        <v>7</v>
      </c>
      <c r="E893" s="3" t="str">
        <f>XLOOKUP(VolumeByClient[[#This Row],[CLID]],GeoByClient[MID],GeoByClient[GEOID])</f>
        <v>GEO1002</v>
      </c>
      <c r="F893" s="9" t="str">
        <f>INDEX(GeoByClient[GEOID],MATCH([CLID],GeoByClient[RIGHT],0))</f>
        <v>GEO1002</v>
      </c>
      <c r="G893" s="3" t="str">
        <f>XLOOKUP(VolumeByClient[[#This Row],[Xlookup Region ID]],GEONames[GEOID],GEONames[GEO Name])</f>
        <v>APAC</v>
      </c>
      <c r="H893" s="7" t="str">
        <f>"Q"&amp;ROUNDUP(MONTH(VolumeByClient[[#This Row],[Date]])/3,0)&amp;" "&amp;YEAR(VolumeByClient[[#This Row],[Date]])</f>
        <v>Q1 2020</v>
      </c>
      <c r="I893" s="7" t="str">
        <f>VLOOKUP(VolumeByClient[[#This Row],[Date]],Quarter[],3)</f>
        <v>Q1 2020</v>
      </c>
    </row>
    <row r="894" spans="1:9">
      <c r="A894" s="4" t="s">
        <v>9</v>
      </c>
      <c r="B894" s="4">
        <v>43951</v>
      </c>
      <c r="C894" s="6">
        <v>294</v>
      </c>
      <c r="D894" s="3">
        <f>LEN(VolumeByClient[[#This Row],[CLID]])</f>
        <v>7</v>
      </c>
      <c r="E894" s="3" t="str">
        <f>XLOOKUP(VolumeByClient[[#This Row],[CLID]],GeoByClient[MID],GeoByClient[GEOID])</f>
        <v>GEO1002</v>
      </c>
      <c r="F894" s="9" t="str">
        <f>INDEX(GeoByClient[GEOID],MATCH([CLID],GeoByClient[RIGHT],0))</f>
        <v>GEO1002</v>
      </c>
      <c r="G894" s="3" t="str">
        <f>XLOOKUP(VolumeByClient[[#This Row],[Xlookup Region ID]],GEONames[GEOID],GEONames[GEO Name])</f>
        <v>APAC</v>
      </c>
      <c r="H894" s="7" t="str">
        <f>"Q"&amp;ROUNDUP(MONTH(VolumeByClient[[#This Row],[Date]])/3,0)&amp;" "&amp;YEAR(VolumeByClient[[#This Row],[Date]])</f>
        <v>Q2 2020</v>
      </c>
      <c r="I894" s="7" t="str">
        <f>VLOOKUP(VolumeByClient[[#This Row],[Date]],Quarter[],3)</f>
        <v>Q2 2020</v>
      </c>
    </row>
    <row r="895" spans="1:9">
      <c r="A895" s="4" t="s">
        <v>9</v>
      </c>
      <c r="B895" s="4">
        <v>43982</v>
      </c>
      <c r="C895" s="6">
        <v>295</v>
      </c>
      <c r="D895" s="3">
        <f>LEN(VolumeByClient[[#This Row],[CLID]])</f>
        <v>7</v>
      </c>
      <c r="E895" s="3" t="str">
        <f>XLOOKUP(VolumeByClient[[#This Row],[CLID]],GeoByClient[MID],GeoByClient[GEOID])</f>
        <v>GEO1002</v>
      </c>
      <c r="F895" s="9" t="str">
        <f>INDEX(GeoByClient[GEOID],MATCH([CLID],GeoByClient[RIGHT],0))</f>
        <v>GEO1002</v>
      </c>
      <c r="G895" s="3" t="str">
        <f>XLOOKUP(VolumeByClient[[#This Row],[Xlookup Region ID]],GEONames[GEOID],GEONames[GEO Name])</f>
        <v>APAC</v>
      </c>
      <c r="H895" s="7" t="str">
        <f>"Q"&amp;ROUNDUP(MONTH(VolumeByClient[[#This Row],[Date]])/3,0)&amp;" "&amp;YEAR(VolumeByClient[[#This Row],[Date]])</f>
        <v>Q2 2020</v>
      </c>
      <c r="I895" s="7" t="str">
        <f>VLOOKUP(VolumeByClient[[#This Row],[Date]],Quarter[],3)</f>
        <v>Q2 2020</v>
      </c>
    </row>
    <row r="896" spans="1:9">
      <c r="A896" s="4" t="s">
        <v>9</v>
      </c>
      <c r="B896" s="4">
        <v>44012</v>
      </c>
      <c r="C896" s="6">
        <v>193</v>
      </c>
      <c r="D896" s="3">
        <f>LEN(VolumeByClient[[#This Row],[CLID]])</f>
        <v>7</v>
      </c>
      <c r="E896" s="3" t="str">
        <f>XLOOKUP(VolumeByClient[[#This Row],[CLID]],GeoByClient[MID],GeoByClient[GEOID])</f>
        <v>GEO1002</v>
      </c>
      <c r="F896" s="9" t="str">
        <f>INDEX(GeoByClient[GEOID],MATCH([CLID],GeoByClient[RIGHT],0))</f>
        <v>GEO1002</v>
      </c>
      <c r="G896" s="3" t="str">
        <f>XLOOKUP(VolumeByClient[[#This Row],[Xlookup Region ID]],GEONames[GEOID],GEONames[GEO Name])</f>
        <v>APAC</v>
      </c>
      <c r="H896" s="7" t="str">
        <f>"Q"&amp;ROUNDUP(MONTH(VolumeByClient[[#This Row],[Date]])/3,0)&amp;" "&amp;YEAR(VolumeByClient[[#This Row],[Date]])</f>
        <v>Q2 2020</v>
      </c>
      <c r="I896" s="7" t="str">
        <f>VLOOKUP(VolumeByClient[[#This Row],[Date]],Quarter[],3)</f>
        <v>Q2 2020</v>
      </c>
    </row>
    <row r="897" spans="1:9">
      <c r="A897" s="4" t="s">
        <v>9</v>
      </c>
      <c r="B897" s="4">
        <v>44043</v>
      </c>
      <c r="C897" s="6">
        <v>190</v>
      </c>
      <c r="D897" s="3">
        <f>LEN(VolumeByClient[[#This Row],[CLID]])</f>
        <v>7</v>
      </c>
      <c r="E897" s="3" t="str">
        <f>XLOOKUP(VolumeByClient[[#This Row],[CLID]],GeoByClient[MID],GeoByClient[GEOID])</f>
        <v>GEO1002</v>
      </c>
      <c r="F897" s="9" t="str">
        <f>INDEX(GeoByClient[GEOID],MATCH([CLID],GeoByClient[RIGHT],0))</f>
        <v>GEO1002</v>
      </c>
      <c r="G897" s="3" t="str">
        <f>XLOOKUP(VolumeByClient[[#This Row],[Xlookup Region ID]],GEONames[GEOID],GEONames[GEO Name])</f>
        <v>APAC</v>
      </c>
      <c r="H897" s="7" t="str">
        <f>"Q"&amp;ROUNDUP(MONTH(VolumeByClient[[#This Row],[Date]])/3,0)&amp;" "&amp;YEAR(VolumeByClient[[#This Row],[Date]])</f>
        <v>Q3 2020</v>
      </c>
      <c r="I897" s="7" t="str">
        <f>VLOOKUP(VolumeByClient[[#This Row],[Date]],Quarter[],3)</f>
        <v>Q3 2020</v>
      </c>
    </row>
    <row r="898" spans="1:9">
      <c r="A898" s="4" t="s">
        <v>9</v>
      </c>
      <c r="B898" s="4">
        <v>44074</v>
      </c>
      <c r="C898" s="6">
        <v>143</v>
      </c>
      <c r="D898" s="3">
        <f>LEN(VolumeByClient[[#This Row],[CLID]])</f>
        <v>7</v>
      </c>
      <c r="E898" s="3" t="str">
        <f>XLOOKUP(VolumeByClient[[#This Row],[CLID]],GeoByClient[MID],GeoByClient[GEOID])</f>
        <v>GEO1002</v>
      </c>
      <c r="F898" s="9" t="str">
        <f>INDEX(GeoByClient[GEOID],MATCH([CLID],GeoByClient[RIGHT],0))</f>
        <v>GEO1002</v>
      </c>
      <c r="G898" s="3" t="str">
        <f>XLOOKUP(VolumeByClient[[#This Row],[Xlookup Region ID]],GEONames[GEOID],GEONames[GEO Name])</f>
        <v>APAC</v>
      </c>
      <c r="H898" s="7" t="str">
        <f>"Q"&amp;ROUNDUP(MONTH(VolumeByClient[[#This Row],[Date]])/3,0)&amp;" "&amp;YEAR(VolumeByClient[[#This Row],[Date]])</f>
        <v>Q3 2020</v>
      </c>
      <c r="I898" s="7" t="str">
        <f>VLOOKUP(VolumeByClient[[#This Row],[Date]],Quarter[],3)</f>
        <v>Q3 2020</v>
      </c>
    </row>
    <row r="899" spans="1:9">
      <c r="A899" s="4" t="s">
        <v>9</v>
      </c>
      <c r="B899" s="4">
        <v>44104</v>
      </c>
      <c r="C899" s="6">
        <v>170</v>
      </c>
      <c r="D899" s="3">
        <f>LEN(VolumeByClient[[#This Row],[CLID]])</f>
        <v>7</v>
      </c>
      <c r="E899" s="3" t="str">
        <f>XLOOKUP(VolumeByClient[[#This Row],[CLID]],GeoByClient[MID],GeoByClient[GEOID])</f>
        <v>GEO1002</v>
      </c>
      <c r="F899" s="9" t="str">
        <f>INDEX(GeoByClient[GEOID],MATCH([CLID],GeoByClient[RIGHT],0))</f>
        <v>GEO1002</v>
      </c>
      <c r="G899" s="3" t="str">
        <f>XLOOKUP(VolumeByClient[[#This Row],[Xlookup Region ID]],GEONames[GEOID],GEONames[GEO Name])</f>
        <v>APAC</v>
      </c>
      <c r="H899" s="7" t="str">
        <f>"Q"&amp;ROUNDUP(MONTH(VolumeByClient[[#This Row],[Date]])/3,0)&amp;" "&amp;YEAR(VolumeByClient[[#This Row],[Date]])</f>
        <v>Q3 2020</v>
      </c>
      <c r="I899" s="7" t="str">
        <f>VLOOKUP(VolumeByClient[[#This Row],[Date]],Quarter[],3)</f>
        <v>Q3 2020</v>
      </c>
    </row>
    <row r="900" spans="1:9">
      <c r="A900" s="4" t="s">
        <v>9</v>
      </c>
      <c r="B900" s="4">
        <v>44135</v>
      </c>
      <c r="C900" s="6">
        <v>170</v>
      </c>
      <c r="D900" s="3">
        <f>LEN(VolumeByClient[[#This Row],[CLID]])</f>
        <v>7</v>
      </c>
      <c r="E900" s="3" t="str">
        <f>XLOOKUP(VolumeByClient[[#This Row],[CLID]],GeoByClient[MID],GeoByClient[GEOID])</f>
        <v>GEO1002</v>
      </c>
      <c r="F900" s="9" t="str">
        <f>INDEX(GeoByClient[GEOID],MATCH([CLID],GeoByClient[RIGHT],0))</f>
        <v>GEO1002</v>
      </c>
      <c r="G900" s="3" t="str">
        <f>XLOOKUP(VolumeByClient[[#This Row],[Xlookup Region ID]],GEONames[GEOID],GEONames[GEO Name])</f>
        <v>APAC</v>
      </c>
      <c r="H900" s="7" t="str">
        <f>"Q"&amp;ROUNDUP(MONTH(VolumeByClient[[#This Row],[Date]])/3,0)&amp;" "&amp;YEAR(VolumeByClient[[#This Row],[Date]])</f>
        <v>Q4 2020</v>
      </c>
      <c r="I900" s="7" t="str">
        <f>VLOOKUP(VolumeByClient[[#This Row],[Date]],Quarter[],3)</f>
        <v>Q4 2020</v>
      </c>
    </row>
    <row r="901" spans="1:9">
      <c r="A901" s="4" t="s">
        <v>9</v>
      </c>
      <c r="B901" s="4">
        <v>44165</v>
      </c>
      <c r="C901" s="6">
        <v>214</v>
      </c>
      <c r="D901" s="3">
        <f>LEN(VolumeByClient[[#This Row],[CLID]])</f>
        <v>7</v>
      </c>
      <c r="E901" s="3" t="str">
        <f>XLOOKUP(VolumeByClient[[#This Row],[CLID]],GeoByClient[MID],GeoByClient[GEOID])</f>
        <v>GEO1002</v>
      </c>
      <c r="F901" s="9" t="str">
        <f>INDEX(GeoByClient[GEOID],MATCH([CLID],GeoByClient[RIGHT],0))</f>
        <v>GEO1002</v>
      </c>
      <c r="G901" s="3" t="str">
        <f>XLOOKUP(VolumeByClient[[#This Row],[Xlookup Region ID]],GEONames[GEOID],GEONames[GEO Name])</f>
        <v>APAC</v>
      </c>
      <c r="H901" s="7" t="str">
        <f>"Q"&amp;ROUNDUP(MONTH(VolumeByClient[[#This Row],[Date]])/3,0)&amp;" "&amp;YEAR(VolumeByClient[[#This Row],[Date]])</f>
        <v>Q4 2020</v>
      </c>
      <c r="I901" s="7" t="str">
        <f>VLOOKUP(VolumeByClient[[#This Row],[Date]],Quarter[],3)</f>
        <v>Q4 2020</v>
      </c>
    </row>
    <row r="902" spans="1:9">
      <c r="A902" s="4" t="s">
        <v>9</v>
      </c>
      <c r="B902" s="4">
        <v>44196</v>
      </c>
      <c r="C902" s="6">
        <v>194</v>
      </c>
      <c r="D902" s="3">
        <f>LEN(VolumeByClient[[#This Row],[CLID]])</f>
        <v>7</v>
      </c>
      <c r="E902" s="3" t="str">
        <f>XLOOKUP(VolumeByClient[[#This Row],[CLID]],GeoByClient[MID],GeoByClient[GEOID])</f>
        <v>GEO1002</v>
      </c>
      <c r="F902" s="9" t="str">
        <f>INDEX(GeoByClient[GEOID],MATCH([CLID],GeoByClient[RIGHT],0))</f>
        <v>GEO1002</v>
      </c>
      <c r="G902" s="3" t="str">
        <f>XLOOKUP(VolumeByClient[[#This Row],[Xlookup Region ID]],GEONames[GEOID],GEONames[GEO Name])</f>
        <v>APAC</v>
      </c>
      <c r="H902" s="7" t="str">
        <f>"Q"&amp;ROUNDUP(MONTH(VolumeByClient[[#This Row],[Date]])/3,0)&amp;" "&amp;YEAR(VolumeByClient[[#This Row],[Date]])</f>
        <v>Q4 2020</v>
      </c>
      <c r="I902" s="7" t="str">
        <f>VLOOKUP(VolumeByClient[[#This Row],[Date]],Quarter[],3)</f>
        <v>Q4 2020</v>
      </c>
    </row>
    <row r="903" spans="1:9">
      <c r="A903" s="4" t="s">
        <v>9</v>
      </c>
      <c r="B903" s="4">
        <v>44377</v>
      </c>
      <c r="C903" s="6">
        <v>195</v>
      </c>
      <c r="D903" s="3">
        <f>LEN(VolumeByClient[[#This Row],[CLID]])</f>
        <v>7</v>
      </c>
      <c r="E903" s="3" t="str">
        <f>XLOOKUP(VolumeByClient[[#This Row],[CLID]],GeoByClient[MID],GeoByClient[GEOID])</f>
        <v>GEO1002</v>
      </c>
      <c r="F903" s="9" t="str">
        <f>INDEX(GeoByClient[GEOID],MATCH([CLID],GeoByClient[RIGHT],0))</f>
        <v>GEO1002</v>
      </c>
      <c r="G903" s="3" t="str">
        <f>XLOOKUP(VolumeByClient[[#This Row],[Xlookup Region ID]],GEONames[GEOID],GEONames[GEO Name])</f>
        <v>APAC</v>
      </c>
      <c r="H903" s="7" t="str">
        <f>"Q"&amp;ROUNDUP(MONTH(VolumeByClient[[#This Row],[Date]])/3,0)&amp;" "&amp;YEAR(VolumeByClient[[#This Row],[Date]])</f>
        <v>Q2 2021</v>
      </c>
      <c r="I903" s="7" t="str">
        <f>VLOOKUP(VolumeByClient[[#This Row],[Date]],Quarter[],3)</f>
        <v>Q2 2021</v>
      </c>
    </row>
    <row r="904" spans="1:9">
      <c r="A904" s="4" t="s">
        <v>9</v>
      </c>
      <c r="B904" s="4">
        <v>44347</v>
      </c>
      <c r="C904" s="6">
        <v>290</v>
      </c>
      <c r="D904" s="3">
        <f>LEN(VolumeByClient[[#This Row],[CLID]])</f>
        <v>7</v>
      </c>
      <c r="E904" s="3" t="str">
        <f>XLOOKUP(VolumeByClient[[#This Row],[CLID]],GeoByClient[MID],GeoByClient[GEOID])</f>
        <v>GEO1002</v>
      </c>
      <c r="F904" s="9" t="str">
        <f>INDEX(GeoByClient[GEOID],MATCH([CLID],GeoByClient[RIGHT],0))</f>
        <v>GEO1002</v>
      </c>
      <c r="G904" s="3" t="str">
        <f>XLOOKUP(VolumeByClient[[#This Row],[Xlookup Region ID]],GEONames[GEOID],GEONames[GEO Name])</f>
        <v>APAC</v>
      </c>
      <c r="H904" s="7" t="str">
        <f>"Q"&amp;ROUNDUP(MONTH(VolumeByClient[[#This Row],[Date]])/3,0)&amp;" "&amp;YEAR(VolumeByClient[[#This Row],[Date]])</f>
        <v>Q2 2021</v>
      </c>
      <c r="I904" s="7" t="str">
        <f>VLOOKUP(VolumeByClient[[#This Row],[Date]],Quarter[],3)</f>
        <v>Q2 2021</v>
      </c>
    </row>
    <row r="905" spans="1:9">
      <c r="A905" s="4" t="s">
        <v>9</v>
      </c>
      <c r="B905" s="4">
        <v>44316</v>
      </c>
      <c r="C905" s="6">
        <v>294</v>
      </c>
      <c r="D905" s="3">
        <f>LEN(VolumeByClient[[#This Row],[CLID]])</f>
        <v>7</v>
      </c>
      <c r="E905" s="3" t="str">
        <f>XLOOKUP(VolumeByClient[[#This Row],[CLID]],GeoByClient[MID],GeoByClient[GEOID])</f>
        <v>GEO1002</v>
      </c>
      <c r="F905" s="9" t="str">
        <f>INDEX(GeoByClient[GEOID],MATCH([CLID],GeoByClient[RIGHT],0))</f>
        <v>GEO1002</v>
      </c>
      <c r="G905" s="3" t="str">
        <f>XLOOKUP(VolumeByClient[[#This Row],[Xlookup Region ID]],GEONames[GEOID],GEONames[GEO Name])</f>
        <v>APAC</v>
      </c>
      <c r="H905" s="7" t="str">
        <f>"Q"&amp;ROUNDUP(MONTH(VolumeByClient[[#This Row],[Date]])/3,0)&amp;" "&amp;YEAR(VolumeByClient[[#This Row],[Date]])</f>
        <v>Q2 2021</v>
      </c>
      <c r="I905" s="7" t="str">
        <f>VLOOKUP(VolumeByClient[[#This Row],[Date]],Quarter[],3)</f>
        <v>Q2 2021</v>
      </c>
    </row>
    <row r="906" spans="1:9">
      <c r="A906" s="4" t="s">
        <v>9</v>
      </c>
      <c r="B906" s="4">
        <v>44286</v>
      </c>
      <c r="C906" s="6">
        <v>270</v>
      </c>
      <c r="D906" s="3">
        <f>LEN(VolumeByClient[[#This Row],[CLID]])</f>
        <v>7</v>
      </c>
      <c r="E906" s="3" t="str">
        <f>XLOOKUP(VolumeByClient[[#This Row],[CLID]],GeoByClient[MID],GeoByClient[GEOID])</f>
        <v>GEO1002</v>
      </c>
      <c r="F906" s="9" t="str">
        <f>INDEX(GeoByClient[GEOID],MATCH([CLID],GeoByClient[RIGHT],0))</f>
        <v>GEO1002</v>
      </c>
      <c r="G906" s="3" t="str">
        <f>XLOOKUP(VolumeByClient[[#This Row],[Xlookup Region ID]],GEONames[GEOID],GEONames[GEO Name])</f>
        <v>APAC</v>
      </c>
      <c r="H906" s="7" t="str">
        <f>"Q"&amp;ROUNDUP(MONTH(VolumeByClient[[#This Row],[Date]])/3,0)&amp;" "&amp;YEAR(VolumeByClient[[#This Row],[Date]])</f>
        <v>Q1 2021</v>
      </c>
      <c r="I906" s="7" t="str">
        <f>VLOOKUP(VolumeByClient[[#This Row],[Date]],Quarter[],3)</f>
        <v>Q1 2021</v>
      </c>
    </row>
    <row r="907" spans="1:9">
      <c r="A907" s="4" t="s">
        <v>9</v>
      </c>
      <c r="B907" s="4">
        <v>44255</v>
      </c>
      <c r="C907" s="6">
        <v>224</v>
      </c>
      <c r="D907" s="3">
        <f>LEN(VolumeByClient[[#This Row],[CLID]])</f>
        <v>7</v>
      </c>
      <c r="E907" s="3" t="str">
        <f>XLOOKUP(VolumeByClient[[#This Row],[CLID]],GeoByClient[MID],GeoByClient[GEOID])</f>
        <v>GEO1002</v>
      </c>
      <c r="F907" s="9" t="str">
        <f>INDEX(GeoByClient[GEOID],MATCH([CLID],GeoByClient[RIGHT],0))</f>
        <v>GEO1002</v>
      </c>
      <c r="G907" s="3" t="str">
        <f>XLOOKUP(VolumeByClient[[#This Row],[Xlookup Region ID]],GEONames[GEOID],GEONames[GEO Name])</f>
        <v>APAC</v>
      </c>
      <c r="H907" s="7" t="str">
        <f>"Q"&amp;ROUNDUP(MONTH(VolumeByClient[[#This Row],[Date]])/3,0)&amp;" "&amp;YEAR(VolumeByClient[[#This Row],[Date]])</f>
        <v>Q1 2021</v>
      </c>
      <c r="I907" s="7" t="str">
        <f>VLOOKUP(VolumeByClient[[#This Row],[Date]],Quarter[],3)</f>
        <v>Q1 2021</v>
      </c>
    </row>
    <row r="908" spans="1:9">
      <c r="A908" s="4" t="s">
        <v>9</v>
      </c>
      <c r="B908" s="4">
        <v>44227</v>
      </c>
      <c r="C908" s="6">
        <v>222</v>
      </c>
      <c r="D908" s="3">
        <f>LEN(VolumeByClient[[#This Row],[CLID]])</f>
        <v>7</v>
      </c>
      <c r="E908" s="3" t="str">
        <f>XLOOKUP(VolumeByClient[[#This Row],[CLID]],GeoByClient[MID],GeoByClient[GEOID])</f>
        <v>GEO1002</v>
      </c>
      <c r="F908" s="9" t="str">
        <f>INDEX(GeoByClient[GEOID],MATCH([CLID],GeoByClient[RIGHT],0))</f>
        <v>GEO1002</v>
      </c>
      <c r="G908" s="3" t="str">
        <f>XLOOKUP(VolumeByClient[[#This Row],[Xlookup Region ID]],GEONames[GEOID],GEONames[GEO Name])</f>
        <v>APAC</v>
      </c>
      <c r="H908" s="7" t="str">
        <f>"Q"&amp;ROUNDUP(MONTH(VolumeByClient[[#This Row],[Date]])/3,0)&amp;" "&amp;YEAR(VolumeByClient[[#This Row],[Date]])</f>
        <v>Q1 2021</v>
      </c>
      <c r="I908" s="7" t="str">
        <f>VLOOKUP(VolumeByClient[[#This Row],[Date]],Quarter[],3)</f>
        <v>Q1 2021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54"/>
  <sheetViews>
    <sheetView workbookViewId="0">
      <selection activeCell="G1" sqref="G1"/>
    </sheetView>
  </sheetViews>
  <sheetFormatPr defaultRowHeight="12.75"/>
  <cols>
    <col min="1" max="1" width="10.140625" style="3" bestFit="1" customWidth="1"/>
    <col min="2" max="2" width="9.140625" style="3"/>
    <col min="3" max="3" width="8" style="3" customWidth="1"/>
    <col min="4" max="4" width="8.28515625" style="3" bestFit="1" customWidth="1"/>
    <col min="5" max="5" width="9" style="3" bestFit="1" customWidth="1"/>
    <col min="6" max="6" width="9.140625" style="3"/>
    <col min="7" max="7" width="9.7109375" style="3" bestFit="1" customWidth="1"/>
    <col min="8" max="10" width="9.140625" style="3"/>
    <col min="11" max="11" width="13.140625" style="3" customWidth="1"/>
    <col min="12" max="12" width="12.85546875" style="3" bestFit="1" customWidth="1"/>
    <col min="13" max="16384" width="9.140625" style="3"/>
  </cols>
  <sheetData>
    <row r="1" spans="1:12">
      <c r="A1" s="3" t="s">
        <v>0</v>
      </c>
      <c r="B1" s="3" t="s">
        <v>134</v>
      </c>
      <c r="C1" s="3" t="s">
        <v>900</v>
      </c>
      <c r="D1" s="3" t="s">
        <v>901</v>
      </c>
      <c r="E1" s="3" t="s">
        <v>902</v>
      </c>
      <c r="F1" s="3" t="s">
        <v>903</v>
      </c>
      <c r="G1" s="10" t="s">
        <v>909</v>
      </c>
      <c r="J1" s="3" t="s">
        <v>134</v>
      </c>
      <c r="K1" s="3" t="s">
        <v>897</v>
      </c>
      <c r="L1" s="6" t="s">
        <v>906</v>
      </c>
    </row>
    <row r="2" spans="1:12">
      <c r="A2" s="3" t="s">
        <v>135</v>
      </c>
      <c r="B2" s="3" t="s">
        <v>57</v>
      </c>
      <c r="C2" s="3">
        <f>LEN(GeoByClient[[#This Row],[CLID]])</f>
        <v>9</v>
      </c>
      <c r="D2" s="3" t="str">
        <f>MID(GeoByClient[[#This Row],[CLID]],3,7)</f>
        <v>CL69323</v>
      </c>
      <c r="E2" s="3" t="str">
        <f>RIGHT(GeoByClient[[#This Row],[CLID]],7)</f>
        <v>CL69323</v>
      </c>
      <c r="F2" s="7" t="b">
        <f>GeoByClient[[#This Row],[RIGHT]]=GeoByClient[[#This Row],[MID]]</f>
        <v>1</v>
      </c>
      <c r="G2" s="7" t="str">
        <f>VLOOKUP(GeoByClient[[#This Row],[GEOID]],GEONames[[GEOID]:[GEO Name]],2,FALSE)</f>
        <v>NAM</v>
      </c>
      <c r="J2" s="3" t="s">
        <v>57</v>
      </c>
      <c r="K2" s="3" t="s">
        <v>898</v>
      </c>
      <c r="L2" s="6">
        <f>SUMIFS(VolumeByClient[Vol],VolumeByClient[Xlookup Region ID],GEONames[[#This Row],[GEOID]])</f>
        <v>3008286</v>
      </c>
    </row>
    <row r="3" spans="1:12">
      <c r="A3" s="3" t="s">
        <v>136</v>
      </c>
      <c r="B3" s="3" t="s">
        <v>57</v>
      </c>
      <c r="C3" s="3">
        <f>LEN(GeoByClient[[#This Row],[CLID]])</f>
        <v>9</v>
      </c>
      <c r="D3" s="3" t="str">
        <f>MID(GeoByClient[[#This Row],[CLID]],3,7)</f>
        <v>CL97995</v>
      </c>
      <c r="E3" s="3" t="str">
        <f>RIGHT(GeoByClient[[#This Row],[CLID]],7)</f>
        <v>CL97995</v>
      </c>
      <c r="F3" s="7" t="b">
        <f>GeoByClient[[#This Row],[RIGHT]]=GeoByClient[[#This Row],[MID]]</f>
        <v>1</v>
      </c>
      <c r="G3" s="7" t="str">
        <f>VLOOKUP(GeoByClient[[#This Row],[GEOID]],GEONames[[GEOID]:[GEO Name]],2,FALSE)</f>
        <v>NAM</v>
      </c>
      <c r="J3" s="3" t="s">
        <v>54</v>
      </c>
      <c r="K3" s="3" t="s">
        <v>899</v>
      </c>
      <c r="L3" s="6">
        <f>SUMIFS(VolumeByClient[Vol],VolumeByClient[Xlookup Region ID],GEONames[[#This Row],[GEOID]])</f>
        <v>880760</v>
      </c>
    </row>
    <row r="4" spans="1:12">
      <c r="A4" s="3" t="s">
        <v>137</v>
      </c>
      <c r="B4" s="3" t="s">
        <v>54</v>
      </c>
      <c r="C4" s="3">
        <f>LEN(GeoByClient[[#This Row],[CLID]])</f>
        <v>9</v>
      </c>
      <c r="D4" s="3" t="str">
        <f>MID(GeoByClient[[#This Row],[CLID]],3,7)</f>
        <v>CL87299</v>
      </c>
      <c r="E4" s="3" t="str">
        <f>RIGHT(GeoByClient[[#This Row],[CLID]],7)</f>
        <v>CL87299</v>
      </c>
      <c r="F4" s="7" t="b">
        <f>GeoByClient[[#This Row],[RIGHT]]=GeoByClient[[#This Row],[MID]]</f>
        <v>1</v>
      </c>
      <c r="G4" s="7" t="str">
        <f>VLOOKUP(GeoByClient[[#This Row],[GEOID]],GEONames[[GEOID]:[GEO Name]],2,FALSE)</f>
        <v>EMEA</v>
      </c>
      <c r="J4" s="3" t="s">
        <v>56</v>
      </c>
      <c r="K4" s="3" t="s">
        <v>908</v>
      </c>
      <c r="L4" s="6">
        <f>SUMIFS(VolumeByClient[Vol],VolumeByClient[Xlookup Region ID],GEONames[[#This Row],[GEOID]])</f>
        <v>562005</v>
      </c>
    </row>
    <row r="5" spans="1:12">
      <c r="A5" s="3" t="s">
        <v>138</v>
      </c>
      <c r="B5" s="3" t="s">
        <v>57</v>
      </c>
      <c r="C5" s="3">
        <f>LEN(GeoByClient[[#This Row],[CLID]])</f>
        <v>9</v>
      </c>
      <c r="D5" s="3" t="str">
        <f>MID(GeoByClient[[#This Row],[CLID]],3,7)</f>
        <v>CL38496</v>
      </c>
      <c r="E5" s="3" t="str">
        <f>RIGHT(GeoByClient[[#This Row],[CLID]],7)</f>
        <v>CL38496</v>
      </c>
      <c r="F5" s="7" t="b">
        <f>GeoByClient[[#This Row],[RIGHT]]=GeoByClient[[#This Row],[MID]]</f>
        <v>1</v>
      </c>
      <c r="G5" s="7" t="str">
        <f>VLOOKUP(GeoByClient[[#This Row],[GEOID]],GEONames[[GEOID]:[GEO Name]],2,FALSE)</f>
        <v>NAM</v>
      </c>
      <c r="J5" s="3" t="s">
        <v>55</v>
      </c>
      <c r="K5" s="3" t="s">
        <v>907</v>
      </c>
      <c r="L5" s="6">
        <f>SUMIFS(VolumeByClient[Vol],VolumeByClient[Xlookup Region ID],GEONames[[#This Row],[GEOID]])</f>
        <v>425262</v>
      </c>
    </row>
    <row r="6" spans="1:12">
      <c r="A6" s="3" t="s">
        <v>139</v>
      </c>
      <c r="B6" s="3" t="s">
        <v>54</v>
      </c>
      <c r="C6" s="3">
        <f>LEN(GeoByClient[[#This Row],[CLID]])</f>
        <v>9</v>
      </c>
      <c r="D6" s="3" t="str">
        <f>MID(GeoByClient[[#This Row],[CLID]],3,7)</f>
        <v>CL75562</v>
      </c>
      <c r="E6" s="3" t="str">
        <f>RIGHT(GeoByClient[[#This Row],[CLID]],7)</f>
        <v>CL75562</v>
      </c>
      <c r="F6" s="7" t="b">
        <f>GeoByClient[[#This Row],[RIGHT]]=GeoByClient[[#This Row],[MID]]</f>
        <v>1</v>
      </c>
      <c r="G6" s="7" t="str">
        <f>VLOOKUP(GeoByClient[[#This Row],[GEOID]],GEONames[[GEOID]:[GEO Name]],2,FALSE)</f>
        <v>EMEA</v>
      </c>
      <c r="L6" s="6">
        <f>SUBTOTAL(109,[Volume])</f>
        <v>4876313</v>
      </c>
    </row>
    <row r="7" spans="1:12">
      <c r="A7" s="3" t="s">
        <v>140</v>
      </c>
      <c r="B7" s="3" t="s">
        <v>57</v>
      </c>
      <c r="C7" s="3">
        <f>LEN(GeoByClient[[#This Row],[CLID]])</f>
        <v>9</v>
      </c>
      <c r="D7" s="3" t="str">
        <f>MID(GeoByClient[[#This Row],[CLID]],3,7)</f>
        <v>CL31601</v>
      </c>
      <c r="E7" s="3" t="str">
        <f>RIGHT(GeoByClient[[#This Row],[CLID]],7)</f>
        <v>CL31601</v>
      </c>
      <c r="F7" s="7" t="b">
        <f>GeoByClient[[#This Row],[RIGHT]]=GeoByClient[[#This Row],[MID]]</f>
        <v>1</v>
      </c>
      <c r="G7" s="7" t="str">
        <f>VLOOKUP(GeoByClient[[#This Row],[GEOID]],GEONames[[GEOID]:[GEO Name]],2,FALSE)</f>
        <v>NAM</v>
      </c>
      <c r="J7"/>
    </row>
    <row r="8" spans="1:12">
      <c r="A8" s="3" t="s">
        <v>141</v>
      </c>
      <c r="B8" s="3" t="s">
        <v>57</v>
      </c>
      <c r="C8" s="3">
        <f>LEN(GeoByClient[[#This Row],[CLID]])</f>
        <v>9</v>
      </c>
      <c r="D8" s="3" t="str">
        <f>MID(GeoByClient[[#This Row],[CLID]],3,7)</f>
        <v>CL33189</v>
      </c>
      <c r="E8" s="3" t="str">
        <f>RIGHT(GeoByClient[[#This Row],[CLID]],7)</f>
        <v>CL33189</v>
      </c>
      <c r="F8" s="7" t="b">
        <f>GeoByClient[[#This Row],[RIGHT]]=GeoByClient[[#This Row],[MID]]</f>
        <v>1</v>
      </c>
      <c r="G8" s="7" t="str">
        <f>VLOOKUP(GeoByClient[[#This Row],[GEOID]],GEONames[[GEOID]:[GEO Name]],2,FALSE)</f>
        <v>NAM</v>
      </c>
      <c r="J8"/>
    </row>
    <row r="9" spans="1:12">
      <c r="A9" s="3" t="s">
        <v>142</v>
      </c>
      <c r="B9" s="3" t="s">
        <v>57</v>
      </c>
      <c r="C9" s="3">
        <f>LEN(GeoByClient[[#This Row],[CLID]])</f>
        <v>9</v>
      </c>
      <c r="D9" s="3" t="str">
        <f>MID(GeoByClient[[#This Row],[CLID]],3,7)</f>
        <v>CL22140</v>
      </c>
      <c r="E9" s="3" t="str">
        <f>RIGHT(GeoByClient[[#This Row],[CLID]],7)</f>
        <v>CL22140</v>
      </c>
      <c r="F9" s="7" t="b">
        <f>GeoByClient[[#This Row],[RIGHT]]=GeoByClient[[#This Row],[MID]]</f>
        <v>1</v>
      </c>
      <c r="G9" s="7" t="str">
        <f>VLOOKUP(GeoByClient[[#This Row],[GEOID]],GEONames[[GEOID]:[GEO Name]],2,FALSE)</f>
        <v>NAM</v>
      </c>
      <c r="J9"/>
    </row>
    <row r="10" spans="1:12">
      <c r="A10" s="3" t="s">
        <v>143</v>
      </c>
      <c r="B10" s="3" t="s">
        <v>56</v>
      </c>
      <c r="C10" s="3">
        <f>LEN(GeoByClient[[#This Row],[CLID]])</f>
        <v>9</v>
      </c>
      <c r="D10" s="3" t="str">
        <f>MID(GeoByClient[[#This Row],[CLID]],3,7)</f>
        <v>CL49960</v>
      </c>
      <c r="E10" s="3" t="str">
        <f>RIGHT(GeoByClient[[#This Row],[CLID]],7)</f>
        <v>CL49960</v>
      </c>
      <c r="F10" s="7" t="b">
        <f>GeoByClient[[#This Row],[RIGHT]]=GeoByClient[[#This Row],[MID]]</f>
        <v>1</v>
      </c>
      <c r="G10" s="7" t="str">
        <f>VLOOKUP(GeoByClient[[#This Row],[GEOID]],GEONames[[GEOID]:[GEO Name]],2,FALSE)</f>
        <v>APAC</v>
      </c>
      <c r="J10"/>
    </row>
    <row r="11" spans="1:12">
      <c r="A11" s="3" t="s">
        <v>144</v>
      </c>
      <c r="B11" s="3" t="s">
        <v>55</v>
      </c>
      <c r="C11" s="3">
        <f>LEN(GeoByClient[[#This Row],[CLID]])</f>
        <v>9</v>
      </c>
      <c r="D11" s="3" t="str">
        <f>MID(GeoByClient[[#This Row],[CLID]],3,7)</f>
        <v>CL43946</v>
      </c>
      <c r="E11" s="3" t="str">
        <f>RIGHT(GeoByClient[[#This Row],[CLID]],7)</f>
        <v>CL43946</v>
      </c>
      <c r="F11" s="7" t="b">
        <f>GeoByClient[[#This Row],[RIGHT]]=GeoByClient[[#This Row],[MID]]</f>
        <v>1</v>
      </c>
      <c r="G11" s="7" t="str">
        <f>VLOOKUP(GeoByClient[[#This Row],[GEOID]],GEONames[[GEOID]:[GEO Name]],2,FALSE)</f>
        <v>LATAM</v>
      </c>
      <c r="J11"/>
    </row>
    <row r="12" spans="1:12">
      <c r="A12" s="3" t="s">
        <v>145</v>
      </c>
      <c r="B12" s="3" t="s">
        <v>57</v>
      </c>
      <c r="C12" s="3">
        <f>LEN(GeoByClient[[#This Row],[CLID]])</f>
        <v>9</v>
      </c>
      <c r="D12" s="3" t="str">
        <f>MID(GeoByClient[[#This Row],[CLID]],3,7)</f>
        <v>CL37714</v>
      </c>
      <c r="E12" s="3" t="str">
        <f>RIGHT(GeoByClient[[#This Row],[CLID]],7)</f>
        <v>CL37714</v>
      </c>
      <c r="F12" s="7" t="b">
        <f>GeoByClient[[#This Row],[RIGHT]]=GeoByClient[[#This Row],[MID]]</f>
        <v>1</v>
      </c>
      <c r="G12" s="7" t="str">
        <f>VLOOKUP(GeoByClient[[#This Row],[GEOID]],GEONames[[GEOID]:[GEO Name]],2,FALSE)</f>
        <v>NAM</v>
      </c>
      <c r="J12"/>
    </row>
    <row r="13" spans="1:12">
      <c r="A13" s="3" t="s">
        <v>146</v>
      </c>
      <c r="B13" s="3" t="s">
        <v>56</v>
      </c>
      <c r="C13" s="3">
        <f>LEN(GeoByClient[[#This Row],[CLID]])</f>
        <v>9</v>
      </c>
      <c r="D13" s="3" t="str">
        <f>MID(GeoByClient[[#This Row],[CLID]],3,7)</f>
        <v>CL75274</v>
      </c>
      <c r="E13" s="3" t="str">
        <f>RIGHT(GeoByClient[[#This Row],[CLID]],7)</f>
        <v>CL75274</v>
      </c>
      <c r="F13" s="7" t="b">
        <f>GeoByClient[[#This Row],[RIGHT]]=GeoByClient[[#This Row],[MID]]</f>
        <v>1</v>
      </c>
      <c r="G13" s="7" t="str">
        <f>VLOOKUP(GeoByClient[[#This Row],[GEOID]],GEONames[[GEOID]:[GEO Name]],2,FALSE)</f>
        <v>APAC</v>
      </c>
      <c r="J13"/>
    </row>
    <row r="14" spans="1:12">
      <c r="A14" s="3" t="s">
        <v>147</v>
      </c>
      <c r="B14" s="3" t="s">
        <v>57</v>
      </c>
      <c r="C14" s="3">
        <f>LEN(GeoByClient[[#This Row],[CLID]])</f>
        <v>9</v>
      </c>
      <c r="D14" s="3" t="str">
        <f>MID(GeoByClient[[#This Row],[CLID]],3,7)</f>
        <v>CL61534</v>
      </c>
      <c r="E14" s="3" t="str">
        <f>RIGHT(GeoByClient[[#This Row],[CLID]],7)</f>
        <v>CL61534</v>
      </c>
      <c r="F14" s="7" t="b">
        <f>GeoByClient[[#This Row],[RIGHT]]=GeoByClient[[#This Row],[MID]]</f>
        <v>1</v>
      </c>
      <c r="G14" s="7" t="str">
        <f>VLOOKUP(GeoByClient[[#This Row],[GEOID]],GEONames[[GEOID]:[GEO Name]],2,FALSE)</f>
        <v>NAM</v>
      </c>
      <c r="J14"/>
    </row>
    <row r="15" spans="1:12">
      <c r="A15" s="3" t="s">
        <v>148</v>
      </c>
      <c r="B15" s="3" t="s">
        <v>55</v>
      </c>
      <c r="C15" s="3">
        <f>LEN(GeoByClient[[#This Row],[CLID]])</f>
        <v>9</v>
      </c>
      <c r="D15" s="3" t="str">
        <f>MID(GeoByClient[[#This Row],[CLID]],3,7)</f>
        <v>CL85641</v>
      </c>
      <c r="E15" s="3" t="str">
        <f>RIGHT(GeoByClient[[#This Row],[CLID]],7)</f>
        <v>CL85641</v>
      </c>
      <c r="F15" s="7" t="b">
        <f>GeoByClient[[#This Row],[RIGHT]]=GeoByClient[[#This Row],[MID]]</f>
        <v>1</v>
      </c>
      <c r="G15" s="7" t="str">
        <f>VLOOKUP(GeoByClient[[#This Row],[GEOID]],GEONames[[GEOID]:[GEO Name]],2,FALSE)</f>
        <v>LATAM</v>
      </c>
      <c r="J15"/>
    </row>
    <row r="16" spans="1:12">
      <c r="A16" s="3" t="s">
        <v>149</v>
      </c>
      <c r="B16" s="3" t="s">
        <v>57</v>
      </c>
      <c r="C16" s="3">
        <f>LEN(GeoByClient[[#This Row],[CLID]])</f>
        <v>9</v>
      </c>
      <c r="D16" s="3" t="str">
        <f>MID(GeoByClient[[#This Row],[CLID]],3,7)</f>
        <v>CL46663</v>
      </c>
      <c r="E16" s="3" t="str">
        <f>RIGHT(GeoByClient[[#This Row],[CLID]],7)</f>
        <v>CL46663</v>
      </c>
      <c r="F16" s="7" t="b">
        <f>GeoByClient[[#This Row],[RIGHT]]=GeoByClient[[#This Row],[MID]]</f>
        <v>1</v>
      </c>
      <c r="G16" s="7" t="str">
        <f>VLOOKUP(GeoByClient[[#This Row],[GEOID]],GEONames[[GEOID]:[GEO Name]],2,FALSE)</f>
        <v>NAM</v>
      </c>
      <c r="J16"/>
    </row>
    <row r="17" spans="1:10">
      <c r="A17" s="3" t="s">
        <v>150</v>
      </c>
      <c r="B17" s="3" t="s">
        <v>57</v>
      </c>
      <c r="C17" s="3">
        <f>LEN(GeoByClient[[#This Row],[CLID]])</f>
        <v>9</v>
      </c>
      <c r="D17" s="3" t="str">
        <f>MID(GeoByClient[[#This Row],[CLID]],3,7)</f>
        <v>CL17270</v>
      </c>
      <c r="E17" s="3" t="str">
        <f>RIGHT(GeoByClient[[#This Row],[CLID]],7)</f>
        <v>CL17270</v>
      </c>
      <c r="F17" s="7" t="b">
        <f>GeoByClient[[#This Row],[RIGHT]]=GeoByClient[[#This Row],[MID]]</f>
        <v>1</v>
      </c>
      <c r="G17" s="7" t="str">
        <f>VLOOKUP(GeoByClient[[#This Row],[GEOID]],GEONames[[GEOID]:[GEO Name]],2,FALSE)</f>
        <v>NAM</v>
      </c>
      <c r="J17"/>
    </row>
    <row r="18" spans="1:10">
      <c r="A18" s="3" t="s">
        <v>151</v>
      </c>
      <c r="B18" s="3" t="s">
        <v>57</v>
      </c>
      <c r="C18" s="3">
        <f>LEN(GeoByClient[[#This Row],[CLID]])</f>
        <v>9</v>
      </c>
      <c r="D18" s="3" t="str">
        <f>MID(GeoByClient[[#This Row],[CLID]],3,7)</f>
        <v>CL57593</v>
      </c>
      <c r="E18" s="3" t="str">
        <f>RIGHT(GeoByClient[[#This Row],[CLID]],7)</f>
        <v>CL57593</v>
      </c>
      <c r="F18" s="7" t="b">
        <f>GeoByClient[[#This Row],[RIGHT]]=GeoByClient[[#This Row],[MID]]</f>
        <v>1</v>
      </c>
      <c r="G18" s="7" t="str">
        <f>VLOOKUP(GeoByClient[[#This Row],[GEOID]],GEONames[[GEOID]:[GEO Name]],2,FALSE)</f>
        <v>NAM</v>
      </c>
      <c r="J18"/>
    </row>
    <row r="19" spans="1:10">
      <c r="A19" s="3" t="s">
        <v>152</v>
      </c>
      <c r="B19" s="3" t="s">
        <v>57</v>
      </c>
      <c r="C19" s="3">
        <f>LEN(GeoByClient[[#This Row],[CLID]])</f>
        <v>9</v>
      </c>
      <c r="D19" s="3" t="str">
        <f>MID(GeoByClient[[#This Row],[CLID]],3,7)</f>
        <v>CL96680</v>
      </c>
      <c r="E19" s="3" t="str">
        <f>RIGHT(GeoByClient[[#This Row],[CLID]],7)</f>
        <v>CL96680</v>
      </c>
      <c r="F19" s="7" t="b">
        <f>GeoByClient[[#This Row],[RIGHT]]=GeoByClient[[#This Row],[MID]]</f>
        <v>1</v>
      </c>
      <c r="G19" s="7" t="str">
        <f>VLOOKUP(GeoByClient[[#This Row],[GEOID]],GEONames[[GEOID]:[GEO Name]],2,FALSE)</f>
        <v>NAM</v>
      </c>
      <c r="J19"/>
    </row>
    <row r="20" spans="1:10">
      <c r="A20" s="3" t="s">
        <v>153</v>
      </c>
      <c r="B20" s="3" t="s">
        <v>57</v>
      </c>
      <c r="C20" s="3">
        <f>LEN(GeoByClient[[#This Row],[CLID]])</f>
        <v>9</v>
      </c>
      <c r="D20" s="3" t="str">
        <f>MID(GeoByClient[[#This Row],[CLID]],3,7)</f>
        <v>CL79204</v>
      </c>
      <c r="E20" s="3" t="str">
        <f>RIGHT(GeoByClient[[#This Row],[CLID]],7)</f>
        <v>CL79204</v>
      </c>
      <c r="F20" s="7" t="b">
        <f>GeoByClient[[#This Row],[RIGHT]]=GeoByClient[[#This Row],[MID]]</f>
        <v>1</v>
      </c>
      <c r="G20" s="7" t="str">
        <f>VLOOKUP(GeoByClient[[#This Row],[GEOID]],GEONames[[GEOID]:[GEO Name]],2,FALSE)</f>
        <v>NAM</v>
      </c>
      <c r="J20"/>
    </row>
    <row r="21" spans="1:10">
      <c r="A21" s="3" t="s">
        <v>154</v>
      </c>
      <c r="B21" s="3" t="s">
        <v>57</v>
      </c>
      <c r="C21" s="3">
        <f>LEN(GeoByClient[[#This Row],[CLID]])</f>
        <v>9</v>
      </c>
      <c r="D21" s="3" t="str">
        <f>MID(GeoByClient[[#This Row],[CLID]],3,7)</f>
        <v>CL83029</v>
      </c>
      <c r="E21" s="3" t="str">
        <f>RIGHT(GeoByClient[[#This Row],[CLID]],7)</f>
        <v>CL83029</v>
      </c>
      <c r="F21" s="7" t="b">
        <f>GeoByClient[[#This Row],[RIGHT]]=GeoByClient[[#This Row],[MID]]</f>
        <v>1</v>
      </c>
      <c r="G21" s="7" t="str">
        <f>VLOOKUP(GeoByClient[[#This Row],[GEOID]],GEONames[[GEOID]:[GEO Name]],2,FALSE)</f>
        <v>NAM</v>
      </c>
      <c r="J21"/>
    </row>
    <row r="22" spans="1:10">
      <c r="A22" s="3" t="s">
        <v>155</v>
      </c>
      <c r="B22" s="3" t="s">
        <v>55</v>
      </c>
      <c r="C22" s="3">
        <f>LEN(GeoByClient[[#This Row],[CLID]])</f>
        <v>9</v>
      </c>
      <c r="D22" s="3" t="str">
        <f>MID(GeoByClient[[#This Row],[CLID]],3,7)</f>
        <v>CL22675</v>
      </c>
      <c r="E22" s="3" t="str">
        <f>RIGHT(GeoByClient[[#This Row],[CLID]],7)</f>
        <v>CL22675</v>
      </c>
      <c r="F22" s="7" t="b">
        <f>GeoByClient[[#This Row],[RIGHT]]=GeoByClient[[#This Row],[MID]]</f>
        <v>1</v>
      </c>
      <c r="G22" s="7" t="str">
        <f>VLOOKUP(GeoByClient[[#This Row],[GEOID]],GEONames[[GEOID]:[GEO Name]],2,FALSE)</f>
        <v>LATAM</v>
      </c>
      <c r="J22"/>
    </row>
    <row r="23" spans="1:10">
      <c r="A23" s="3" t="s">
        <v>156</v>
      </c>
      <c r="B23" s="3" t="s">
        <v>56</v>
      </c>
      <c r="C23" s="3">
        <f>LEN(GeoByClient[[#This Row],[CLID]])</f>
        <v>9</v>
      </c>
      <c r="D23" s="3" t="str">
        <f>MID(GeoByClient[[#This Row],[CLID]],3,7)</f>
        <v>CL83083</v>
      </c>
      <c r="E23" s="3" t="str">
        <f>RIGHT(GeoByClient[[#This Row],[CLID]],7)</f>
        <v>CL83083</v>
      </c>
      <c r="F23" s="7" t="b">
        <f>GeoByClient[[#This Row],[RIGHT]]=GeoByClient[[#This Row],[MID]]</f>
        <v>1</v>
      </c>
      <c r="G23" s="7" t="str">
        <f>VLOOKUP(GeoByClient[[#This Row],[GEOID]],GEONames[[GEOID]:[GEO Name]],2,FALSE)</f>
        <v>APAC</v>
      </c>
      <c r="J23"/>
    </row>
    <row r="24" spans="1:10">
      <c r="A24" s="3" t="s">
        <v>157</v>
      </c>
      <c r="B24" s="3" t="s">
        <v>55</v>
      </c>
      <c r="C24" s="3">
        <f>LEN(GeoByClient[[#This Row],[CLID]])</f>
        <v>9</v>
      </c>
      <c r="D24" s="3" t="str">
        <f>MID(GeoByClient[[#This Row],[CLID]],3,7)</f>
        <v>CL36191</v>
      </c>
      <c r="E24" s="3" t="str">
        <f>RIGHT(GeoByClient[[#This Row],[CLID]],7)</f>
        <v>CL36191</v>
      </c>
      <c r="F24" s="7" t="b">
        <f>GeoByClient[[#This Row],[RIGHT]]=GeoByClient[[#This Row],[MID]]</f>
        <v>1</v>
      </c>
      <c r="G24" s="7" t="str">
        <f>VLOOKUP(GeoByClient[[#This Row],[GEOID]],GEONames[[GEOID]:[GEO Name]],2,FALSE)</f>
        <v>LATAM</v>
      </c>
      <c r="J24"/>
    </row>
    <row r="25" spans="1:10">
      <c r="A25" s="3" t="s">
        <v>158</v>
      </c>
      <c r="B25" s="3" t="s">
        <v>55</v>
      </c>
      <c r="C25" s="3">
        <f>LEN(GeoByClient[[#This Row],[CLID]])</f>
        <v>9</v>
      </c>
      <c r="D25" s="3" t="str">
        <f>MID(GeoByClient[[#This Row],[CLID]],3,7)</f>
        <v>CL81431</v>
      </c>
      <c r="E25" s="3" t="str">
        <f>RIGHT(GeoByClient[[#This Row],[CLID]],7)</f>
        <v>CL81431</v>
      </c>
      <c r="F25" s="7" t="b">
        <f>GeoByClient[[#This Row],[RIGHT]]=GeoByClient[[#This Row],[MID]]</f>
        <v>1</v>
      </c>
      <c r="G25" s="7" t="str">
        <f>VLOOKUP(GeoByClient[[#This Row],[GEOID]],GEONames[[GEOID]:[GEO Name]],2,FALSE)</f>
        <v>LATAM</v>
      </c>
      <c r="J25"/>
    </row>
    <row r="26" spans="1:10">
      <c r="A26" s="3" t="s">
        <v>159</v>
      </c>
      <c r="B26" s="3" t="s">
        <v>56</v>
      </c>
      <c r="C26" s="3">
        <f>LEN(GeoByClient[[#This Row],[CLID]])</f>
        <v>9</v>
      </c>
      <c r="D26" s="3" t="str">
        <f>MID(GeoByClient[[#This Row],[CLID]],3,7)</f>
        <v>CL96487</v>
      </c>
      <c r="E26" s="3" t="str">
        <f>RIGHT(GeoByClient[[#This Row],[CLID]],7)</f>
        <v>CL96487</v>
      </c>
      <c r="F26" s="7" t="b">
        <f>GeoByClient[[#This Row],[RIGHT]]=GeoByClient[[#This Row],[MID]]</f>
        <v>1</v>
      </c>
      <c r="G26" s="7" t="str">
        <f>VLOOKUP(GeoByClient[[#This Row],[GEOID]],GEONames[[GEOID]:[GEO Name]],2,FALSE)</f>
        <v>APAC</v>
      </c>
      <c r="J26"/>
    </row>
    <row r="27" spans="1:10">
      <c r="A27" s="3" t="s">
        <v>160</v>
      </c>
      <c r="B27" s="3" t="s">
        <v>57</v>
      </c>
      <c r="C27" s="3">
        <f>LEN(GeoByClient[[#This Row],[CLID]])</f>
        <v>9</v>
      </c>
      <c r="D27" s="3" t="str">
        <f>MID(GeoByClient[[#This Row],[CLID]],3,7)</f>
        <v>CL52426</v>
      </c>
      <c r="E27" s="3" t="str">
        <f>RIGHT(GeoByClient[[#This Row],[CLID]],7)</f>
        <v>CL52426</v>
      </c>
      <c r="F27" s="7" t="b">
        <f>GeoByClient[[#This Row],[RIGHT]]=GeoByClient[[#This Row],[MID]]</f>
        <v>1</v>
      </c>
      <c r="G27" s="7" t="str">
        <f>VLOOKUP(GeoByClient[[#This Row],[GEOID]],GEONames[[GEOID]:[GEO Name]],2,FALSE)</f>
        <v>NAM</v>
      </c>
      <c r="J27"/>
    </row>
    <row r="28" spans="1:10">
      <c r="A28" s="3" t="s">
        <v>161</v>
      </c>
      <c r="B28" s="3" t="s">
        <v>57</v>
      </c>
      <c r="C28" s="3">
        <f>LEN(GeoByClient[[#This Row],[CLID]])</f>
        <v>9</v>
      </c>
      <c r="D28" s="3" t="str">
        <f>MID(GeoByClient[[#This Row],[CLID]],3,7)</f>
        <v>CL64939</v>
      </c>
      <c r="E28" s="3" t="str">
        <f>RIGHT(GeoByClient[[#This Row],[CLID]],7)</f>
        <v>CL64939</v>
      </c>
      <c r="F28" s="7" t="b">
        <f>GeoByClient[[#This Row],[RIGHT]]=GeoByClient[[#This Row],[MID]]</f>
        <v>1</v>
      </c>
      <c r="G28" s="7" t="str">
        <f>VLOOKUP(GeoByClient[[#This Row],[GEOID]],GEONames[[GEOID]:[GEO Name]],2,FALSE)</f>
        <v>NAM</v>
      </c>
      <c r="J28"/>
    </row>
    <row r="29" spans="1:10">
      <c r="A29" s="3" t="s">
        <v>162</v>
      </c>
      <c r="B29" s="3" t="s">
        <v>57</v>
      </c>
      <c r="C29" s="3">
        <f>LEN(GeoByClient[[#This Row],[CLID]])</f>
        <v>9</v>
      </c>
      <c r="D29" s="3" t="str">
        <f>MID(GeoByClient[[#This Row],[CLID]],3,7)</f>
        <v>CL50651</v>
      </c>
      <c r="E29" s="3" t="str">
        <f>RIGHT(GeoByClient[[#This Row],[CLID]],7)</f>
        <v>CL50651</v>
      </c>
      <c r="F29" s="7" t="b">
        <f>GeoByClient[[#This Row],[RIGHT]]=GeoByClient[[#This Row],[MID]]</f>
        <v>1</v>
      </c>
      <c r="G29" s="7" t="str">
        <f>VLOOKUP(GeoByClient[[#This Row],[GEOID]],GEONames[[GEOID]:[GEO Name]],2,FALSE)</f>
        <v>NAM</v>
      </c>
      <c r="J29"/>
    </row>
    <row r="30" spans="1:10">
      <c r="A30" s="3" t="s">
        <v>163</v>
      </c>
      <c r="B30" s="3" t="s">
        <v>57</v>
      </c>
      <c r="C30" s="3">
        <f>LEN(GeoByClient[[#This Row],[CLID]])</f>
        <v>9</v>
      </c>
      <c r="D30" s="3" t="str">
        <f>MID(GeoByClient[[#This Row],[CLID]],3,7)</f>
        <v>CL13213</v>
      </c>
      <c r="E30" s="3" t="str">
        <f>RIGHT(GeoByClient[[#This Row],[CLID]],7)</f>
        <v>CL13213</v>
      </c>
      <c r="F30" s="7" t="b">
        <f>GeoByClient[[#This Row],[RIGHT]]=GeoByClient[[#This Row],[MID]]</f>
        <v>1</v>
      </c>
      <c r="G30" s="7" t="str">
        <f>VLOOKUP(GeoByClient[[#This Row],[GEOID]],GEONames[[GEOID]:[GEO Name]],2,FALSE)</f>
        <v>NAM</v>
      </c>
      <c r="J30"/>
    </row>
    <row r="31" spans="1:10">
      <c r="A31" s="3" t="s">
        <v>164</v>
      </c>
      <c r="B31" s="3" t="s">
        <v>54</v>
      </c>
      <c r="C31" s="3">
        <f>LEN(GeoByClient[[#This Row],[CLID]])</f>
        <v>9</v>
      </c>
      <c r="D31" s="3" t="str">
        <f>MID(GeoByClient[[#This Row],[CLID]],3,7)</f>
        <v>CL90358</v>
      </c>
      <c r="E31" s="3" t="str">
        <f>RIGHT(GeoByClient[[#This Row],[CLID]],7)</f>
        <v>CL90358</v>
      </c>
      <c r="F31" s="7" t="b">
        <f>GeoByClient[[#This Row],[RIGHT]]=GeoByClient[[#This Row],[MID]]</f>
        <v>1</v>
      </c>
      <c r="G31" s="7" t="str">
        <f>VLOOKUP(GeoByClient[[#This Row],[GEOID]],GEONames[[GEOID]:[GEO Name]],2,FALSE)</f>
        <v>EMEA</v>
      </c>
      <c r="J31"/>
    </row>
    <row r="32" spans="1:10">
      <c r="A32" s="3" t="s">
        <v>165</v>
      </c>
      <c r="B32" s="3" t="s">
        <v>54</v>
      </c>
      <c r="C32" s="3">
        <f>LEN(GeoByClient[[#This Row],[CLID]])</f>
        <v>9</v>
      </c>
      <c r="D32" s="3" t="str">
        <f>MID(GeoByClient[[#This Row],[CLID]],3,7)</f>
        <v>CL71409</v>
      </c>
      <c r="E32" s="3" t="str">
        <f>RIGHT(GeoByClient[[#This Row],[CLID]],7)</f>
        <v>CL71409</v>
      </c>
      <c r="F32" s="7" t="b">
        <f>GeoByClient[[#This Row],[RIGHT]]=GeoByClient[[#This Row],[MID]]</f>
        <v>1</v>
      </c>
      <c r="G32" s="7" t="str">
        <f>VLOOKUP(GeoByClient[[#This Row],[GEOID]],GEONames[[GEOID]:[GEO Name]],2,FALSE)</f>
        <v>EMEA</v>
      </c>
      <c r="J32"/>
    </row>
    <row r="33" spans="1:10">
      <c r="A33" s="3" t="s">
        <v>166</v>
      </c>
      <c r="B33" s="3" t="s">
        <v>56</v>
      </c>
      <c r="C33" s="3">
        <f>LEN(GeoByClient[[#This Row],[CLID]])</f>
        <v>9</v>
      </c>
      <c r="D33" s="3" t="str">
        <f>MID(GeoByClient[[#This Row],[CLID]],3,7)</f>
        <v>CL24510</v>
      </c>
      <c r="E33" s="3" t="str">
        <f>RIGHT(GeoByClient[[#This Row],[CLID]],7)</f>
        <v>CL24510</v>
      </c>
      <c r="F33" s="7" t="b">
        <f>GeoByClient[[#This Row],[RIGHT]]=GeoByClient[[#This Row],[MID]]</f>
        <v>1</v>
      </c>
      <c r="G33" s="7" t="str">
        <f>VLOOKUP(GeoByClient[[#This Row],[GEOID]],GEONames[[GEOID]:[GEO Name]],2,FALSE)</f>
        <v>APAC</v>
      </c>
      <c r="J33"/>
    </row>
    <row r="34" spans="1:10">
      <c r="A34" s="3" t="s">
        <v>167</v>
      </c>
      <c r="B34" s="3" t="s">
        <v>56</v>
      </c>
      <c r="C34" s="3">
        <f>LEN(GeoByClient[[#This Row],[CLID]])</f>
        <v>9</v>
      </c>
      <c r="D34" s="3" t="str">
        <f>MID(GeoByClient[[#This Row],[CLID]],3,7)</f>
        <v>CL95487</v>
      </c>
      <c r="E34" s="3" t="str">
        <f>RIGHT(GeoByClient[[#This Row],[CLID]],7)</f>
        <v>CL95487</v>
      </c>
      <c r="F34" s="7" t="b">
        <f>GeoByClient[[#This Row],[RIGHT]]=GeoByClient[[#This Row],[MID]]</f>
        <v>1</v>
      </c>
      <c r="G34" s="7" t="str">
        <f>VLOOKUP(GeoByClient[[#This Row],[GEOID]],GEONames[[GEOID]:[GEO Name]],2,FALSE)</f>
        <v>APAC</v>
      </c>
      <c r="J34"/>
    </row>
    <row r="35" spans="1:10">
      <c r="A35" s="3" t="s">
        <v>168</v>
      </c>
      <c r="B35" s="3" t="s">
        <v>55</v>
      </c>
      <c r="C35" s="3">
        <f>LEN(GeoByClient[[#This Row],[CLID]])</f>
        <v>9</v>
      </c>
      <c r="D35" s="3" t="str">
        <f>MID(GeoByClient[[#This Row],[CLID]],3,7)</f>
        <v>CL23634</v>
      </c>
      <c r="E35" s="3" t="str">
        <f>RIGHT(GeoByClient[[#This Row],[CLID]],7)</f>
        <v>CL23634</v>
      </c>
      <c r="F35" s="7" t="b">
        <f>GeoByClient[[#This Row],[RIGHT]]=GeoByClient[[#This Row],[MID]]</f>
        <v>1</v>
      </c>
      <c r="G35" s="7" t="str">
        <f>VLOOKUP(GeoByClient[[#This Row],[GEOID]],GEONames[[GEOID]:[GEO Name]],2,FALSE)</f>
        <v>LATAM</v>
      </c>
      <c r="J35"/>
    </row>
    <row r="36" spans="1:10">
      <c r="A36" s="3" t="s">
        <v>169</v>
      </c>
      <c r="B36" s="3" t="s">
        <v>57</v>
      </c>
      <c r="C36" s="3">
        <f>LEN(GeoByClient[[#This Row],[CLID]])</f>
        <v>9</v>
      </c>
      <c r="D36" s="3" t="str">
        <f>MID(GeoByClient[[#This Row],[CLID]],3,7)</f>
        <v>CL50297</v>
      </c>
      <c r="E36" s="3" t="str">
        <f>RIGHT(GeoByClient[[#This Row],[CLID]],7)</f>
        <v>CL50297</v>
      </c>
      <c r="F36" s="7" t="b">
        <f>GeoByClient[[#This Row],[RIGHT]]=GeoByClient[[#This Row],[MID]]</f>
        <v>1</v>
      </c>
      <c r="G36" s="7" t="str">
        <f>VLOOKUP(GeoByClient[[#This Row],[GEOID]],GEONames[[GEOID]:[GEO Name]],2,FALSE)</f>
        <v>NAM</v>
      </c>
      <c r="J36"/>
    </row>
    <row r="37" spans="1:10">
      <c r="A37" s="3" t="s">
        <v>170</v>
      </c>
      <c r="B37" s="3" t="s">
        <v>56</v>
      </c>
      <c r="C37" s="3">
        <f>LEN(GeoByClient[[#This Row],[CLID]])</f>
        <v>9</v>
      </c>
      <c r="D37" s="3" t="str">
        <f>MID(GeoByClient[[#This Row],[CLID]],3,7)</f>
        <v>CL35993</v>
      </c>
      <c r="E37" s="3" t="str">
        <f>RIGHT(GeoByClient[[#This Row],[CLID]],7)</f>
        <v>CL35993</v>
      </c>
      <c r="F37" s="7" t="b">
        <f>GeoByClient[[#This Row],[RIGHT]]=GeoByClient[[#This Row],[MID]]</f>
        <v>1</v>
      </c>
      <c r="G37" s="7" t="str">
        <f>VLOOKUP(GeoByClient[[#This Row],[GEOID]],GEONames[[GEOID]:[GEO Name]],2,FALSE)</f>
        <v>APAC</v>
      </c>
      <c r="J37"/>
    </row>
    <row r="38" spans="1:10">
      <c r="A38" s="3" t="s">
        <v>171</v>
      </c>
      <c r="B38" s="3" t="s">
        <v>56</v>
      </c>
      <c r="C38" s="3">
        <f>LEN(GeoByClient[[#This Row],[CLID]])</f>
        <v>9</v>
      </c>
      <c r="D38" s="3" t="str">
        <f>MID(GeoByClient[[#This Row],[CLID]],3,7)</f>
        <v>CL60563</v>
      </c>
      <c r="E38" s="3" t="str">
        <f>RIGHT(GeoByClient[[#This Row],[CLID]],7)</f>
        <v>CL60563</v>
      </c>
      <c r="F38" s="7" t="b">
        <f>GeoByClient[[#This Row],[RIGHT]]=GeoByClient[[#This Row],[MID]]</f>
        <v>1</v>
      </c>
      <c r="G38" s="7" t="str">
        <f>VLOOKUP(GeoByClient[[#This Row],[GEOID]],GEONames[[GEOID]:[GEO Name]],2,FALSE)</f>
        <v>APAC</v>
      </c>
      <c r="J38"/>
    </row>
    <row r="39" spans="1:10">
      <c r="A39" s="3" t="s">
        <v>172</v>
      </c>
      <c r="B39" s="3" t="s">
        <v>55</v>
      </c>
      <c r="C39" s="3">
        <f>LEN(GeoByClient[[#This Row],[CLID]])</f>
        <v>9</v>
      </c>
      <c r="D39" s="3" t="str">
        <f>MID(GeoByClient[[#This Row],[CLID]],3,7)</f>
        <v>CL11420</v>
      </c>
      <c r="E39" s="3" t="str">
        <f>RIGHT(GeoByClient[[#This Row],[CLID]],7)</f>
        <v>CL11420</v>
      </c>
      <c r="F39" s="7" t="b">
        <f>GeoByClient[[#This Row],[RIGHT]]=GeoByClient[[#This Row],[MID]]</f>
        <v>1</v>
      </c>
      <c r="G39" s="7" t="str">
        <f>VLOOKUP(GeoByClient[[#This Row],[GEOID]],GEONames[[GEOID]:[GEO Name]],2,FALSE)</f>
        <v>LATAM</v>
      </c>
      <c r="J39"/>
    </row>
    <row r="40" spans="1:10">
      <c r="A40" s="3" t="s">
        <v>173</v>
      </c>
      <c r="B40" s="3" t="s">
        <v>54</v>
      </c>
      <c r="C40" s="3">
        <f>LEN(GeoByClient[[#This Row],[CLID]])</f>
        <v>9</v>
      </c>
      <c r="D40" s="3" t="str">
        <f>MID(GeoByClient[[#This Row],[CLID]],3,7)</f>
        <v>CL13257</v>
      </c>
      <c r="E40" s="3" t="str">
        <f>RIGHT(GeoByClient[[#This Row],[CLID]],7)</f>
        <v>CL13257</v>
      </c>
      <c r="F40" s="7" t="b">
        <f>GeoByClient[[#This Row],[RIGHT]]=GeoByClient[[#This Row],[MID]]</f>
        <v>1</v>
      </c>
      <c r="G40" s="7" t="str">
        <f>VLOOKUP(GeoByClient[[#This Row],[GEOID]],GEONames[[GEOID]:[GEO Name]],2,FALSE)</f>
        <v>EMEA</v>
      </c>
      <c r="J40"/>
    </row>
    <row r="41" spans="1:10">
      <c r="A41" s="3" t="s">
        <v>174</v>
      </c>
      <c r="B41" s="3" t="s">
        <v>57</v>
      </c>
      <c r="C41" s="3">
        <f>LEN(GeoByClient[[#This Row],[CLID]])</f>
        <v>9</v>
      </c>
      <c r="D41" s="3" t="str">
        <f>MID(GeoByClient[[#This Row],[CLID]],3,7)</f>
        <v>CL94846</v>
      </c>
      <c r="E41" s="3" t="str">
        <f>RIGHT(GeoByClient[[#This Row],[CLID]],7)</f>
        <v>CL94846</v>
      </c>
      <c r="F41" s="7" t="b">
        <f>GeoByClient[[#This Row],[RIGHT]]=GeoByClient[[#This Row],[MID]]</f>
        <v>1</v>
      </c>
      <c r="G41" s="7" t="str">
        <f>VLOOKUP(GeoByClient[[#This Row],[GEOID]],GEONames[[GEOID]:[GEO Name]],2,FALSE)</f>
        <v>NAM</v>
      </c>
      <c r="J41"/>
    </row>
    <row r="42" spans="1:10">
      <c r="A42" s="3" t="s">
        <v>175</v>
      </c>
      <c r="B42" s="3" t="s">
        <v>54</v>
      </c>
      <c r="C42" s="3">
        <f>LEN(GeoByClient[[#This Row],[CLID]])</f>
        <v>9</v>
      </c>
      <c r="D42" s="3" t="str">
        <f>MID(GeoByClient[[#This Row],[CLID]],3,7)</f>
        <v>CL87149</v>
      </c>
      <c r="E42" s="3" t="str">
        <f>RIGHT(GeoByClient[[#This Row],[CLID]],7)</f>
        <v>CL87149</v>
      </c>
      <c r="F42" s="7" t="b">
        <f>GeoByClient[[#This Row],[RIGHT]]=GeoByClient[[#This Row],[MID]]</f>
        <v>1</v>
      </c>
      <c r="G42" s="7" t="str">
        <f>VLOOKUP(GeoByClient[[#This Row],[GEOID]],GEONames[[GEOID]:[GEO Name]],2,FALSE)</f>
        <v>EMEA</v>
      </c>
      <c r="J42"/>
    </row>
    <row r="43" spans="1:10">
      <c r="A43" s="3" t="s">
        <v>176</v>
      </c>
      <c r="B43" s="3" t="s">
        <v>55</v>
      </c>
      <c r="C43" s="3">
        <f>LEN(GeoByClient[[#This Row],[CLID]])</f>
        <v>9</v>
      </c>
      <c r="D43" s="3" t="str">
        <f>MID(GeoByClient[[#This Row],[CLID]],3,7)</f>
        <v>CL49900</v>
      </c>
      <c r="E43" s="3" t="str">
        <f>RIGHT(GeoByClient[[#This Row],[CLID]],7)</f>
        <v>CL49900</v>
      </c>
      <c r="F43" s="7" t="b">
        <f>GeoByClient[[#This Row],[RIGHT]]=GeoByClient[[#This Row],[MID]]</f>
        <v>1</v>
      </c>
      <c r="G43" s="7" t="str">
        <f>VLOOKUP(GeoByClient[[#This Row],[GEOID]],GEONames[[GEOID]:[GEO Name]],2,FALSE)</f>
        <v>LATAM</v>
      </c>
      <c r="J43"/>
    </row>
    <row r="44" spans="1:10">
      <c r="A44" s="3" t="s">
        <v>177</v>
      </c>
      <c r="B44" s="3" t="s">
        <v>54</v>
      </c>
      <c r="C44" s="3">
        <f>LEN(GeoByClient[[#This Row],[CLID]])</f>
        <v>9</v>
      </c>
      <c r="D44" s="3" t="str">
        <f>MID(GeoByClient[[#This Row],[CLID]],3,7)</f>
        <v>CL29380</v>
      </c>
      <c r="E44" s="3" t="str">
        <f>RIGHT(GeoByClient[[#This Row],[CLID]],7)</f>
        <v>CL29380</v>
      </c>
      <c r="F44" s="7" t="b">
        <f>GeoByClient[[#This Row],[RIGHT]]=GeoByClient[[#This Row],[MID]]</f>
        <v>1</v>
      </c>
      <c r="G44" s="7" t="str">
        <f>VLOOKUP(GeoByClient[[#This Row],[GEOID]],GEONames[[GEOID]:[GEO Name]],2,FALSE)</f>
        <v>EMEA</v>
      </c>
      <c r="J44"/>
    </row>
    <row r="45" spans="1:10">
      <c r="A45" s="3" t="s">
        <v>178</v>
      </c>
      <c r="B45" s="3" t="s">
        <v>55</v>
      </c>
      <c r="C45" s="3">
        <f>LEN(GeoByClient[[#This Row],[CLID]])</f>
        <v>9</v>
      </c>
      <c r="D45" s="3" t="str">
        <f>MID(GeoByClient[[#This Row],[CLID]],3,7)</f>
        <v>CL37879</v>
      </c>
      <c r="E45" s="3" t="str">
        <f>RIGHT(GeoByClient[[#This Row],[CLID]],7)</f>
        <v>CL37879</v>
      </c>
      <c r="F45" s="7" t="b">
        <f>GeoByClient[[#This Row],[RIGHT]]=GeoByClient[[#This Row],[MID]]</f>
        <v>1</v>
      </c>
      <c r="G45" s="7" t="str">
        <f>VLOOKUP(GeoByClient[[#This Row],[GEOID]],GEONames[[GEOID]:[GEO Name]],2,FALSE)</f>
        <v>LATAM</v>
      </c>
      <c r="J45"/>
    </row>
    <row r="46" spans="1:10">
      <c r="A46" s="3" t="s">
        <v>179</v>
      </c>
      <c r="B46" s="3" t="s">
        <v>56</v>
      </c>
      <c r="C46" s="3">
        <f>LEN(GeoByClient[[#This Row],[CLID]])</f>
        <v>9</v>
      </c>
      <c r="D46" s="3" t="str">
        <f>MID(GeoByClient[[#This Row],[CLID]],3,7)</f>
        <v>CL55399</v>
      </c>
      <c r="E46" s="3" t="str">
        <f>RIGHT(GeoByClient[[#This Row],[CLID]],7)</f>
        <v>CL55399</v>
      </c>
      <c r="F46" s="7" t="b">
        <f>GeoByClient[[#This Row],[RIGHT]]=GeoByClient[[#This Row],[MID]]</f>
        <v>1</v>
      </c>
      <c r="G46" s="7" t="str">
        <f>VLOOKUP(GeoByClient[[#This Row],[GEOID]],GEONames[[GEOID]:[GEO Name]],2,FALSE)</f>
        <v>APAC</v>
      </c>
      <c r="J46"/>
    </row>
    <row r="47" spans="1:10">
      <c r="A47" s="3" t="s">
        <v>180</v>
      </c>
      <c r="B47" s="3" t="s">
        <v>56</v>
      </c>
      <c r="C47" s="3">
        <f>LEN(GeoByClient[[#This Row],[CLID]])</f>
        <v>9</v>
      </c>
      <c r="D47" s="3" t="str">
        <f>MID(GeoByClient[[#This Row],[CLID]],3,7)</f>
        <v>CL44634</v>
      </c>
      <c r="E47" s="3" t="str">
        <f>RIGHT(GeoByClient[[#This Row],[CLID]],7)</f>
        <v>CL44634</v>
      </c>
      <c r="F47" s="7" t="b">
        <f>GeoByClient[[#This Row],[RIGHT]]=GeoByClient[[#This Row],[MID]]</f>
        <v>1</v>
      </c>
      <c r="G47" s="7" t="str">
        <f>VLOOKUP(GeoByClient[[#This Row],[GEOID]],GEONames[[GEOID]:[GEO Name]],2,FALSE)</f>
        <v>APAC</v>
      </c>
      <c r="J47"/>
    </row>
    <row r="48" spans="1:10">
      <c r="A48" s="3" t="s">
        <v>181</v>
      </c>
      <c r="B48" s="3" t="s">
        <v>55</v>
      </c>
      <c r="C48" s="3">
        <f>LEN(GeoByClient[[#This Row],[CLID]])</f>
        <v>9</v>
      </c>
      <c r="D48" s="3" t="str">
        <f>MID(GeoByClient[[#This Row],[CLID]],3,7)</f>
        <v>CL67438</v>
      </c>
      <c r="E48" s="3" t="str">
        <f>RIGHT(GeoByClient[[#This Row],[CLID]],7)</f>
        <v>CL67438</v>
      </c>
      <c r="F48" s="7" t="b">
        <f>GeoByClient[[#This Row],[RIGHT]]=GeoByClient[[#This Row],[MID]]</f>
        <v>1</v>
      </c>
      <c r="G48" s="7" t="str">
        <f>VLOOKUP(GeoByClient[[#This Row],[GEOID]],GEONames[[GEOID]:[GEO Name]],2,FALSE)</f>
        <v>LATAM</v>
      </c>
      <c r="J48"/>
    </row>
    <row r="49" spans="1:10">
      <c r="A49" s="3" t="s">
        <v>182</v>
      </c>
      <c r="B49" s="3" t="s">
        <v>56</v>
      </c>
      <c r="C49" s="3">
        <f>LEN(GeoByClient[[#This Row],[CLID]])</f>
        <v>9</v>
      </c>
      <c r="D49" s="3" t="str">
        <f>MID(GeoByClient[[#This Row],[CLID]],3,7)</f>
        <v>CL79103</v>
      </c>
      <c r="E49" s="3" t="str">
        <f>RIGHT(GeoByClient[[#This Row],[CLID]],7)</f>
        <v>CL79103</v>
      </c>
      <c r="F49" s="7" t="b">
        <f>GeoByClient[[#This Row],[RIGHT]]=GeoByClient[[#This Row],[MID]]</f>
        <v>1</v>
      </c>
      <c r="G49" s="7" t="str">
        <f>VLOOKUP(GeoByClient[[#This Row],[GEOID]],GEONames[[GEOID]:[GEO Name]],2,FALSE)</f>
        <v>APAC</v>
      </c>
      <c r="J49"/>
    </row>
    <row r="50" spans="1:10">
      <c r="A50" s="3" t="s">
        <v>183</v>
      </c>
      <c r="B50" s="3" t="s">
        <v>56</v>
      </c>
      <c r="C50" s="3">
        <f>LEN(GeoByClient[[#This Row],[CLID]])</f>
        <v>9</v>
      </c>
      <c r="D50" s="3" t="str">
        <f>MID(GeoByClient[[#This Row],[CLID]],3,7)</f>
        <v>CL99768</v>
      </c>
      <c r="E50" s="3" t="str">
        <f>RIGHT(GeoByClient[[#This Row],[CLID]],7)</f>
        <v>CL99768</v>
      </c>
      <c r="F50" s="7" t="b">
        <f>GeoByClient[[#This Row],[RIGHT]]=GeoByClient[[#This Row],[MID]]</f>
        <v>1</v>
      </c>
      <c r="G50" s="7" t="str">
        <f>VLOOKUP(GeoByClient[[#This Row],[GEOID]],GEONames[[GEOID]:[GEO Name]],2,FALSE)</f>
        <v>APAC</v>
      </c>
      <c r="J50"/>
    </row>
    <row r="51" spans="1:10">
      <c r="A51" s="3" t="s">
        <v>184</v>
      </c>
      <c r="B51" s="3" t="s">
        <v>55</v>
      </c>
      <c r="C51" s="3">
        <f>LEN(GeoByClient[[#This Row],[CLID]])</f>
        <v>9</v>
      </c>
      <c r="D51" s="3" t="str">
        <f>MID(GeoByClient[[#This Row],[CLID]],3,7)</f>
        <v>CL28683</v>
      </c>
      <c r="E51" s="3" t="str">
        <f>RIGHT(GeoByClient[[#This Row],[CLID]],7)</f>
        <v>CL28683</v>
      </c>
      <c r="F51" s="7" t="b">
        <f>GeoByClient[[#This Row],[RIGHT]]=GeoByClient[[#This Row],[MID]]</f>
        <v>1</v>
      </c>
      <c r="G51" s="7" t="str">
        <f>VLOOKUP(GeoByClient[[#This Row],[GEOID]],GEONames[[GEOID]:[GEO Name]],2,FALSE)</f>
        <v>LATAM</v>
      </c>
      <c r="J51"/>
    </row>
    <row r="52" spans="1:10">
      <c r="A52" s="3" t="s">
        <v>185</v>
      </c>
      <c r="B52" s="3" t="s">
        <v>56</v>
      </c>
      <c r="C52" s="3">
        <f>LEN(GeoByClient[[#This Row],[CLID]])</f>
        <v>9</v>
      </c>
      <c r="D52" s="3" t="str">
        <f>MID(GeoByClient[[#This Row],[CLID]],3,7)</f>
        <v>CL99496</v>
      </c>
      <c r="E52" s="3" t="str">
        <f>RIGHT(GeoByClient[[#This Row],[CLID]],7)</f>
        <v>CL99496</v>
      </c>
      <c r="F52" s="7" t="b">
        <f>GeoByClient[[#This Row],[RIGHT]]=GeoByClient[[#This Row],[MID]]</f>
        <v>1</v>
      </c>
      <c r="G52" s="7" t="str">
        <f>VLOOKUP(GeoByClient[[#This Row],[GEOID]],GEONames[[GEOID]:[GEO Name]],2,FALSE)</f>
        <v>APAC</v>
      </c>
      <c r="J52"/>
    </row>
    <row r="53" spans="1:10">
      <c r="A53" s="3" t="s">
        <v>186</v>
      </c>
      <c r="B53" s="3" t="s">
        <v>54</v>
      </c>
      <c r="C53" s="3">
        <f>LEN(GeoByClient[[#This Row],[CLID]])</f>
        <v>9</v>
      </c>
      <c r="D53" s="3" t="str">
        <f>MID(GeoByClient[[#This Row],[CLID]],3,7)</f>
        <v>CL92654</v>
      </c>
      <c r="E53" s="3" t="str">
        <f>RIGHT(GeoByClient[[#This Row],[CLID]],7)</f>
        <v>CL92654</v>
      </c>
      <c r="F53" s="7" t="b">
        <f>GeoByClient[[#This Row],[RIGHT]]=GeoByClient[[#This Row],[MID]]</f>
        <v>1</v>
      </c>
      <c r="G53" s="7" t="str">
        <f>VLOOKUP(GeoByClient[[#This Row],[GEOID]],GEONames[[GEOID]:[GEO Name]],2,FALSE)</f>
        <v>EMEA</v>
      </c>
      <c r="J53"/>
    </row>
    <row r="54" spans="1:10">
      <c r="A54" s="3" t="s">
        <v>187</v>
      </c>
      <c r="B54" s="3" t="s">
        <v>56</v>
      </c>
      <c r="C54" s="3">
        <f>LEN(GeoByClient[[#This Row],[CLID]])</f>
        <v>9</v>
      </c>
      <c r="D54" s="3" t="str">
        <f>MID(GeoByClient[[#This Row],[CLID]],3,7)</f>
        <v>CL82440</v>
      </c>
      <c r="E54" s="3" t="str">
        <f>RIGHT(GeoByClient[[#This Row],[CLID]],7)</f>
        <v>CL82440</v>
      </c>
      <c r="F54" s="7" t="b">
        <f>GeoByClient[[#This Row],[RIGHT]]=GeoByClient[[#This Row],[MID]]</f>
        <v>1</v>
      </c>
      <c r="G54" s="7" t="str">
        <f>VLOOKUP(GeoByClient[[#This Row],[GEOID]],GEONames[[GEOID]:[GEO Name]],2,FALSE)</f>
        <v>APAC</v>
      </c>
      <c r="J54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60"/>
  <sheetViews>
    <sheetView showGridLines="0" tabSelected="1" workbookViewId="0">
      <selection activeCell="F53" sqref="F53"/>
    </sheetView>
  </sheetViews>
  <sheetFormatPr defaultRowHeight="12.75"/>
  <cols>
    <col min="1" max="1" width="9.140625" style="3" customWidth="1"/>
    <col min="2" max="3" width="12.5703125" style="3" customWidth="1"/>
    <col min="4" max="5" width="11.28515625" style="3" bestFit="1" customWidth="1"/>
    <col min="6" max="7" width="12.5703125" style="3" customWidth="1"/>
    <col min="8" max="8" width="11.42578125" style="3" customWidth="1"/>
    <col min="9" max="9" width="3.140625" style="3" customWidth="1"/>
    <col min="10" max="10" width="3.85546875" style="3" hidden="1" customWidth="1"/>
    <col min="11" max="12" width="9.140625" style="3"/>
    <col min="13" max="13" width="3.85546875" style="3" customWidth="1"/>
    <col min="14" max="14" width="9.140625" style="3"/>
    <col min="15" max="15" width="12" style="3" customWidth="1"/>
    <col min="16" max="16" width="3.85546875" style="3" customWidth="1"/>
    <col min="17" max="16384" width="9.140625" style="3"/>
  </cols>
  <sheetData>
    <row r="1" spans="2:7" ht="33.75">
      <c r="B1" s="45" t="s">
        <v>962</v>
      </c>
    </row>
    <row r="2" spans="2:7">
      <c r="B2" s="27" t="s">
        <v>963</v>
      </c>
    </row>
    <row r="6" spans="2:7" ht="23.25">
      <c r="B6" s="33" t="s">
        <v>971</v>
      </c>
      <c r="C6" s="30"/>
      <c r="F6" s="33" t="s">
        <v>970</v>
      </c>
      <c r="G6" s="30"/>
    </row>
    <row r="7" spans="2:7" ht="45">
      <c r="B7" s="36">
        <f>Pivot!G54</f>
        <v>965282</v>
      </c>
      <c r="C7" s="34"/>
      <c r="F7" s="34">
        <f>Pivot!$I$135</f>
        <v>50</v>
      </c>
      <c r="G7" s="34"/>
    </row>
    <row r="8" spans="2:7">
      <c r="B8" s="31" t="s">
        <v>965</v>
      </c>
      <c r="C8" s="31" t="s">
        <v>966</v>
      </c>
      <c r="F8" s="31" t="s">
        <v>965</v>
      </c>
      <c r="G8" s="31" t="s">
        <v>966</v>
      </c>
    </row>
    <row r="9" spans="2:7">
      <c r="B9" s="37">
        <f>Pivot!C54</f>
        <v>940140</v>
      </c>
      <c r="C9" s="38">
        <f>B7/B9-1</f>
        <v>2.6742825536622217E-2</v>
      </c>
      <c r="F9" s="35">
        <f>Pivot!$D$135</f>
        <v>50</v>
      </c>
      <c r="G9" s="32">
        <f>F7/F9-1</f>
        <v>0</v>
      </c>
    </row>
    <row r="10" spans="2:7" ht="15" customHeight="1"/>
    <row r="11" spans="2:7" ht="15" customHeight="1"/>
    <row r="12" spans="2:7" ht="15" customHeight="1"/>
    <row r="13" spans="2:7" ht="15" customHeight="1"/>
    <row r="14" spans="2:7" ht="15" customHeight="1"/>
    <row r="15" spans="2:7" ht="15" customHeight="1"/>
    <row r="16" spans="2:7" ht="15" customHeight="1"/>
    <row r="17" spans="2:18" ht="15" customHeight="1"/>
    <row r="18" spans="2:18" ht="15" customHeight="1"/>
    <row r="19" spans="2:18" ht="15" customHeight="1"/>
    <row r="20" spans="2:18" ht="15" customHeight="1"/>
    <row r="21" spans="2:18">
      <c r="B21" s="29" t="s">
        <v>906</v>
      </c>
      <c r="C21" s="29"/>
      <c r="D21" s="29"/>
      <c r="E21" s="29"/>
      <c r="F21" s="29"/>
      <c r="G21" s="29"/>
      <c r="H21" s="29"/>
      <c r="K21" s="28" t="s">
        <v>943</v>
      </c>
      <c r="L21" s="28"/>
      <c r="N21" s="28" t="s">
        <v>946</v>
      </c>
      <c r="O21" s="28"/>
      <c r="Q21" s="28" t="s">
        <v>968</v>
      </c>
      <c r="R21" s="28"/>
    </row>
    <row r="22" spans="2:18">
      <c r="B22" s="42" t="s">
        <v>909</v>
      </c>
      <c r="C22" s="42" t="s">
        <v>914</v>
      </c>
      <c r="D22" s="42" t="s">
        <v>916</v>
      </c>
      <c r="E22" s="42" t="s">
        <v>917</v>
      </c>
      <c r="F22" s="42" t="s">
        <v>919</v>
      </c>
      <c r="G22" s="42" t="s">
        <v>918</v>
      </c>
      <c r="H22" s="42" t="s">
        <v>915</v>
      </c>
      <c r="I22"/>
      <c r="J22"/>
      <c r="K22" s="43" t="s">
        <v>944</v>
      </c>
      <c r="L22" s="43" t="s">
        <v>945</v>
      </c>
      <c r="N22" s="43" t="s">
        <v>944</v>
      </c>
      <c r="O22" s="43" t="s">
        <v>945</v>
      </c>
      <c r="P22"/>
      <c r="Q22" s="43" t="s">
        <v>944</v>
      </c>
      <c r="R22" s="43" t="s">
        <v>945</v>
      </c>
    </row>
    <row r="23" spans="2:18">
      <c r="B23" s="23" t="s">
        <v>898</v>
      </c>
      <c r="C23" s="13">
        <f>SUMIFS(VolumeByClient[Vol],VolumeByClient[Region],Summary!$B23,VolumeByClient[Quarter],Summary!C$22)</f>
        <v>509419</v>
      </c>
      <c r="D23" s="13">
        <v>576618</v>
      </c>
      <c r="E23" s="13">
        <v>363694</v>
      </c>
      <c r="F23" s="13">
        <v>432034</v>
      </c>
      <c r="G23" s="13">
        <v>530019</v>
      </c>
      <c r="H23" s="13">
        <v>596502</v>
      </c>
      <c r="I23"/>
      <c r="J23"/>
      <c r="K23" s="14">
        <f>G23-C23</f>
        <v>20600</v>
      </c>
      <c r="L23" s="44">
        <f>G23/C23-1</f>
        <v>4.0438224722674221E-2</v>
      </c>
      <c r="N23" s="14">
        <f>H23-D23</f>
        <v>19884</v>
      </c>
      <c r="O23" s="44">
        <f>H23/D23-1</f>
        <v>3.4483835051975387E-2</v>
      </c>
      <c r="P23"/>
      <c r="Q23" s="14">
        <f>SUM(G23:H23)-SUM(C23:D23)</f>
        <v>40484</v>
      </c>
      <c r="R23" s="44">
        <f>SUM(G23:H23)/SUM(C23:D23)-1</f>
        <v>3.7276814694158666E-2</v>
      </c>
    </row>
    <row r="24" spans="2:18">
      <c r="B24" s="23" t="s">
        <v>899</v>
      </c>
      <c r="C24" s="13">
        <v>147852</v>
      </c>
      <c r="D24" s="13">
        <v>173566</v>
      </c>
      <c r="E24" s="13">
        <v>103536</v>
      </c>
      <c r="F24" s="13">
        <v>129264</v>
      </c>
      <c r="G24" s="13">
        <v>150204</v>
      </c>
      <c r="H24" s="13">
        <v>176338</v>
      </c>
      <c r="I24"/>
      <c r="J24"/>
      <c r="K24" s="14">
        <f t="shared" ref="K24:K27" si="0">G24-C24</f>
        <v>2352</v>
      </c>
      <c r="L24" s="44">
        <f t="shared" ref="L24:L27" si="1">G24/C24-1</f>
        <v>1.5907799691583513E-2</v>
      </c>
      <c r="N24" s="14">
        <f>H24-D24</f>
        <v>2772</v>
      </c>
      <c r="O24" s="44">
        <f>H24/D24-1</f>
        <v>1.5970869870827187E-2</v>
      </c>
      <c r="P24"/>
      <c r="Q24" s="14">
        <f>SUM(G24:H24)-SUM(C24:D24)</f>
        <v>5124</v>
      </c>
      <c r="R24" s="44">
        <f>SUM(G24:H24)/SUM(C24:D24)-1</f>
        <v>1.5941857643318125E-2</v>
      </c>
    </row>
    <row r="25" spans="2:18">
      <c r="B25" s="23" t="s">
        <v>908</v>
      </c>
      <c r="C25" s="13">
        <v>95736</v>
      </c>
      <c r="D25" s="13">
        <v>107338</v>
      </c>
      <c r="E25" s="13">
        <v>69198</v>
      </c>
      <c r="F25" s="13">
        <v>80144</v>
      </c>
      <c r="G25" s="13">
        <v>99778</v>
      </c>
      <c r="H25" s="13">
        <v>109811</v>
      </c>
      <c r="I25"/>
      <c r="J25"/>
      <c r="K25" s="14">
        <f t="shared" si="0"/>
        <v>4042</v>
      </c>
      <c r="L25" s="44">
        <f t="shared" si="1"/>
        <v>4.2220272415810056E-2</v>
      </c>
      <c r="N25" s="14">
        <f>H25-D25</f>
        <v>2473</v>
      </c>
      <c r="O25" s="44">
        <f>H25/D25-1</f>
        <v>2.3039370959026639E-2</v>
      </c>
      <c r="P25"/>
      <c r="Q25" s="14">
        <f>SUM(G25:H25)-SUM(C25:D25)</f>
        <v>6515</v>
      </c>
      <c r="R25" s="44">
        <f>SUM(G25:H25)/SUM(C25:D25)-1</f>
        <v>3.2081901178880656E-2</v>
      </c>
    </row>
    <row r="26" spans="2:18">
      <c r="B26" s="23" t="s">
        <v>907</v>
      </c>
      <c r="C26" s="13">
        <v>69053</v>
      </c>
      <c r="D26" s="13">
        <v>82618</v>
      </c>
      <c r="E26" s="13">
        <v>50574</v>
      </c>
      <c r="F26" s="13">
        <v>65121</v>
      </c>
      <c r="G26" s="13">
        <v>75265</v>
      </c>
      <c r="H26" s="13">
        <v>82631</v>
      </c>
      <c r="I26"/>
      <c r="J26"/>
      <c r="K26" s="14">
        <f t="shared" si="0"/>
        <v>6212</v>
      </c>
      <c r="L26" s="44">
        <f t="shared" si="1"/>
        <v>8.9959885884755231E-2</v>
      </c>
      <c r="N26" s="14">
        <f>H26-D26</f>
        <v>13</v>
      </c>
      <c r="O26" s="44">
        <f>H26/D26-1</f>
        <v>1.5735069839495353E-4</v>
      </c>
      <c r="P26"/>
      <c r="Q26" s="14">
        <f>SUM(G26:H26)-SUM(C26:D26)</f>
        <v>6225</v>
      </c>
      <c r="R26" s="44">
        <f>SUM(G26:H26)/SUM(C26:D26)-1</f>
        <v>4.1042783393002047E-2</v>
      </c>
    </row>
    <row r="27" spans="2:18">
      <c r="B27" s="39" t="s">
        <v>967</v>
      </c>
      <c r="C27" s="40">
        <v>822060</v>
      </c>
      <c r="D27" s="40">
        <v>940140</v>
      </c>
      <c r="E27" s="40">
        <v>587002</v>
      </c>
      <c r="F27" s="40">
        <v>706563</v>
      </c>
      <c r="G27" s="40">
        <v>855266</v>
      </c>
      <c r="H27" s="40">
        <v>965282</v>
      </c>
      <c r="I27"/>
      <c r="J27"/>
      <c r="K27" s="14">
        <f t="shared" si="0"/>
        <v>33206</v>
      </c>
      <c r="L27" s="44">
        <f t="shared" si="1"/>
        <v>4.0393645232708053E-2</v>
      </c>
      <c r="N27" s="41">
        <f>H27-D27</f>
        <v>25142</v>
      </c>
      <c r="O27" s="44">
        <f>H27/D27-1</f>
        <v>2.6742825536622217E-2</v>
      </c>
      <c r="P27"/>
      <c r="Q27" s="41">
        <f>SUM(G27:H27)-SUM(C27:D27)</f>
        <v>58348</v>
      </c>
      <c r="R27" s="44">
        <f>SUM(G27:H27)/SUM(C27:D27)-1</f>
        <v>3.3110884122120154E-2</v>
      </c>
    </row>
    <row r="30" spans="2:18">
      <c r="B30" s="29" t="s">
        <v>964</v>
      </c>
      <c r="C30" s="29"/>
      <c r="D30" s="29"/>
      <c r="E30" s="29"/>
      <c r="F30" s="29"/>
      <c r="G30" s="29"/>
      <c r="H30" s="29"/>
      <c r="K30" s="28" t="s">
        <v>943</v>
      </c>
      <c r="L30" s="28"/>
      <c r="N30" s="28" t="s">
        <v>946</v>
      </c>
      <c r="O30" s="28"/>
      <c r="Q30" s="28" t="s">
        <v>968</v>
      </c>
      <c r="R30" s="28"/>
    </row>
    <row r="31" spans="2:18">
      <c r="B31" s="42" t="s">
        <v>909</v>
      </c>
      <c r="C31" s="42" t="s">
        <v>914</v>
      </c>
      <c r="D31" s="42" t="s">
        <v>916</v>
      </c>
      <c r="E31" s="42" t="s">
        <v>917</v>
      </c>
      <c r="F31" s="42" t="s">
        <v>919</v>
      </c>
      <c r="G31" s="42" t="s">
        <v>918</v>
      </c>
      <c r="H31" s="42" t="s">
        <v>915</v>
      </c>
      <c r="I31"/>
      <c r="J31"/>
      <c r="K31" s="43" t="s">
        <v>944</v>
      </c>
      <c r="L31" s="43" t="s">
        <v>945</v>
      </c>
      <c r="N31" s="43" t="s">
        <v>944</v>
      </c>
      <c r="O31" s="43" t="s">
        <v>945</v>
      </c>
      <c r="P31"/>
      <c r="Q31" s="43" t="s">
        <v>944</v>
      </c>
      <c r="R31" s="43" t="s">
        <v>945</v>
      </c>
    </row>
    <row r="32" spans="2:18">
      <c r="B32" s="23" t="s">
        <v>898</v>
      </c>
      <c r="C32" s="13">
        <f>ROUNDUP(COUNTIFS(VolumeByClient[Region],Summary!$B32,VolumeByClient[Quarter],Summary!C$31)/3,0)</f>
        <v>18</v>
      </c>
      <c r="D32" s="13">
        <f>ROUNDUP(COUNTIFS(VolumeByClient[Region],Summary!$B32,VolumeByClient[Quarter],Summary!D$31)/3,0)</f>
        <v>19</v>
      </c>
      <c r="E32" s="13">
        <f>ROUNDUP(COUNTIFS(VolumeByClient[Region],Summary!$B32,VolumeByClient[Quarter],Summary!E$31)/3,0)</f>
        <v>19</v>
      </c>
      <c r="F32" s="13">
        <f>ROUNDUP(COUNTIFS(VolumeByClient[Region],Summary!$B32,VolumeByClient[Quarter],Summary!F$31)/3,0)</f>
        <v>20</v>
      </c>
      <c r="G32" s="13">
        <f>ROUNDUP(COUNTIFS(VolumeByClient[Region],Summary!$B32,VolumeByClient[Quarter],Summary!G$31)/3,0)</f>
        <v>20</v>
      </c>
      <c r="H32" s="13">
        <f>ROUNDUP(COUNTIFS(VolumeByClient[Region],Summary!$B32,VolumeByClient[Quarter],Summary!H$31)/3,0)</f>
        <v>20</v>
      </c>
      <c r="I32"/>
      <c r="J32"/>
      <c r="K32" s="14">
        <f>G32-C32</f>
        <v>2</v>
      </c>
      <c r="L32" s="44">
        <f>G32/C32-1</f>
        <v>0.11111111111111116</v>
      </c>
      <c r="N32" s="14">
        <f>H32-D32</f>
        <v>1</v>
      </c>
      <c r="O32" s="44">
        <f>H32/D32-1</f>
        <v>5.2631578947368363E-2</v>
      </c>
      <c r="P32"/>
      <c r="Q32" s="14">
        <f>SUM(G32:H32)-SUM(C32:D32)</f>
        <v>3</v>
      </c>
      <c r="R32" s="44">
        <f>SUM(G32:H32)/SUM(C32:D32)-1</f>
        <v>8.1081081081081141E-2</v>
      </c>
    </row>
    <row r="33" spans="2:18">
      <c r="B33" s="23" t="s">
        <v>899</v>
      </c>
      <c r="C33" s="13">
        <f>ROUNDUP(COUNTIFS(VolumeByClient[Region],Summary!$B33,VolumeByClient[Quarter],Summary!C$31)/3,0)</f>
        <v>8</v>
      </c>
      <c r="D33" s="13">
        <f>ROUNDUP(COUNTIFS(VolumeByClient[Region],Summary!$B33,VolumeByClient[Quarter],Summary!D$31)/3,0)</f>
        <v>8</v>
      </c>
      <c r="E33" s="13">
        <f>ROUNDUP(COUNTIFS(VolumeByClient[Region],Summary!$B33,VolumeByClient[Quarter],Summary!E$31)/3,0)</f>
        <v>8</v>
      </c>
      <c r="F33" s="13">
        <f>ROUNDUP(COUNTIFS(VolumeByClient[Region],Summary!$B33,VolumeByClient[Quarter],Summary!F$31)/3,0)</f>
        <v>8</v>
      </c>
      <c r="G33" s="13">
        <f>ROUNDUP(COUNTIFS(VolumeByClient[Region],Summary!$B33,VolumeByClient[Quarter],Summary!G$31)/3,0)</f>
        <v>8</v>
      </c>
      <c r="H33" s="13">
        <f>ROUNDUP(COUNTIFS(VolumeByClient[Region],Summary!$B33,VolumeByClient[Quarter],Summary!H$31)/3,0)</f>
        <v>8</v>
      </c>
      <c r="I33"/>
      <c r="J33"/>
      <c r="K33" s="14">
        <f t="shared" ref="K33:K36" si="2">G33-C33</f>
        <v>0</v>
      </c>
      <c r="L33" s="44">
        <f t="shared" ref="L33:L36" si="3">G33/C33-1</f>
        <v>0</v>
      </c>
      <c r="N33" s="14">
        <f>H33-D33</f>
        <v>0</v>
      </c>
      <c r="O33" s="44">
        <f>H33/D33-1</f>
        <v>0</v>
      </c>
      <c r="P33"/>
      <c r="Q33" s="14">
        <f>SUM(G33:H33)-SUM(C33:D33)</f>
        <v>0</v>
      </c>
      <c r="R33" s="44">
        <f>SUM(G33:H33)/SUM(C33:D33)-1</f>
        <v>0</v>
      </c>
    </row>
    <row r="34" spans="2:18">
      <c r="B34" s="23" t="s">
        <v>908</v>
      </c>
      <c r="C34" s="13">
        <f>ROUNDUP(COUNTIFS(VolumeByClient[Region],Summary!$B34,VolumeByClient[Quarter],Summary!C$31)/3,0)</f>
        <v>13</v>
      </c>
      <c r="D34" s="13">
        <f>ROUNDUP(COUNTIFS(VolumeByClient[Region],Summary!$B34,VolumeByClient[Quarter],Summary!D$31)/3,0)</f>
        <v>13</v>
      </c>
      <c r="E34" s="13">
        <f>ROUNDUP(COUNTIFS(VolumeByClient[Region],Summary!$B34,VolumeByClient[Quarter],Summary!E$31)/3,0)</f>
        <v>14</v>
      </c>
      <c r="F34" s="13">
        <f>ROUNDUP(COUNTIFS(VolumeByClient[Region],Summary!$B34,VolumeByClient[Quarter],Summary!F$31)/3,0)</f>
        <v>14</v>
      </c>
      <c r="G34" s="13">
        <f>ROUNDUP(COUNTIFS(VolumeByClient[Region],Summary!$B34,VolumeByClient[Quarter],Summary!G$31)/3,0)</f>
        <v>14</v>
      </c>
      <c r="H34" s="13">
        <f>ROUNDUP(COUNTIFS(VolumeByClient[Region],Summary!$B34,VolumeByClient[Quarter],Summary!H$31)/3,0)</f>
        <v>13</v>
      </c>
      <c r="I34"/>
      <c r="J34"/>
      <c r="K34" s="14">
        <f t="shared" si="2"/>
        <v>1</v>
      </c>
      <c r="L34" s="44">
        <f t="shared" si="3"/>
        <v>7.6923076923076872E-2</v>
      </c>
      <c r="N34" s="14">
        <f>H34-D34</f>
        <v>0</v>
      </c>
      <c r="O34" s="44">
        <f>H34/D34-1</f>
        <v>0</v>
      </c>
      <c r="P34"/>
      <c r="Q34" s="14">
        <f>SUM(G34:H34)-SUM(C34:D34)</f>
        <v>1</v>
      </c>
      <c r="R34" s="44">
        <f>SUM(G34:H34)/SUM(C34:D34)-1</f>
        <v>3.8461538461538547E-2</v>
      </c>
    </row>
    <row r="35" spans="2:18">
      <c r="B35" s="23" t="s">
        <v>907</v>
      </c>
      <c r="C35" s="13">
        <f>ROUNDUP(COUNTIFS(VolumeByClient[Region],Summary!$B35,VolumeByClient[Quarter],Summary!C$31)/3,0)</f>
        <v>10</v>
      </c>
      <c r="D35" s="13">
        <f>ROUNDUP(COUNTIFS(VolumeByClient[Region],Summary!$B35,VolumeByClient[Quarter],Summary!D$31)/3,0)</f>
        <v>10</v>
      </c>
      <c r="E35" s="13">
        <f>ROUNDUP(COUNTIFS(VolumeByClient[Region],Summary!$B35,VolumeByClient[Quarter],Summary!E$31)/3,0)</f>
        <v>11</v>
      </c>
      <c r="F35" s="13">
        <f>ROUNDUP(COUNTIFS(VolumeByClient[Region],Summary!$B35,VolumeByClient[Quarter],Summary!F$31)/3,0)</f>
        <v>11</v>
      </c>
      <c r="G35" s="13">
        <f>ROUNDUP(COUNTIFS(VolumeByClient[Region],Summary!$B35,VolumeByClient[Quarter],Summary!G$31)/3,0)</f>
        <v>11</v>
      </c>
      <c r="H35" s="13">
        <f>ROUNDUP(COUNTIFS(VolumeByClient[Region],Summary!$B35,VolumeByClient[Quarter],Summary!H$31)/3,0)</f>
        <v>9</v>
      </c>
      <c r="I35"/>
      <c r="J35"/>
      <c r="K35" s="14">
        <f t="shared" si="2"/>
        <v>1</v>
      </c>
      <c r="L35" s="44">
        <f t="shared" si="3"/>
        <v>0.10000000000000009</v>
      </c>
      <c r="N35" s="14">
        <f>H35-D35</f>
        <v>-1</v>
      </c>
      <c r="O35" s="44">
        <f>H35/D35-1</f>
        <v>-9.9999999999999978E-2</v>
      </c>
      <c r="P35"/>
      <c r="Q35" s="14">
        <f>SUM(G35:H35)-SUM(C35:D35)</f>
        <v>0</v>
      </c>
      <c r="R35" s="44">
        <f>SUM(G35:H35)/SUM(C35:D35)-1</f>
        <v>0</v>
      </c>
    </row>
    <row r="36" spans="2:18">
      <c r="B36" s="39" t="s">
        <v>967</v>
      </c>
      <c r="C36" s="40">
        <f>SUM(C32:C35)</f>
        <v>49</v>
      </c>
      <c r="D36" s="40">
        <f t="shared" ref="D36:H36" si="4">SUM(D32:D35)</f>
        <v>50</v>
      </c>
      <c r="E36" s="40">
        <f t="shared" si="4"/>
        <v>52</v>
      </c>
      <c r="F36" s="40">
        <f t="shared" si="4"/>
        <v>53</v>
      </c>
      <c r="G36" s="40">
        <f t="shared" si="4"/>
        <v>53</v>
      </c>
      <c r="H36" s="40">
        <f t="shared" si="4"/>
        <v>50</v>
      </c>
      <c r="I36"/>
      <c r="J36"/>
      <c r="K36" s="14">
        <f t="shared" si="2"/>
        <v>4</v>
      </c>
      <c r="L36" s="44">
        <f t="shared" si="3"/>
        <v>8.163265306122458E-2</v>
      </c>
      <c r="N36" s="41">
        <f>H36-D36</f>
        <v>0</v>
      </c>
      <c r="O36" s="44">
        <f>H36/D36-1</f>
        <v>0</v>
      </c>
      <c r="P36"/>
      <c r="Q36" s="41">
        <f>SUM(G36:H36)-SUM(C36:D36)</f>
        <v>4</v>
      </c>
      <c r="R36" s="44">
        <f>SUM(G36:H36)/SUM(C36:D36)-1</f>
        <v>4.0404040404040442E-2</v>
      </c>
    </row>
    <row r="39" spans="2:18">
      <c r="B39" s="29" t="s">
        <v>969</v>
      </c>
      <c r="C39" s="29"/>
      <c r="D39" s="29"/>
      <c r="E39" s="29"/>
      <c r="F39" s="29"/>
      <c r="G39" s="29"/>
      <c r="H39" s="29"/>
      <c r="K39" s="28" t="s">
        <v>943</v>
      </c>
      <c r="L39" s="28"/>
      <c r="N39" s="28" t="s">
        <v>946</v>
      </c>
      <c r="O39" s="28"/>
      <c r="Q39" s="28" t="s">
        <v>968</v>
      </c>
      <c r="R39" s="28"/>
    </row>
    <row r="40" spans="2:18">
      <c r="B40" s="42" t="s">
        <v>909</v>
      </c>
      <c r="C40" s="42" t="s">
        <v>914</v>
      </c>
      <c r="D40" s="42" t="s">
        <v>916</v>
      </c>
      <c r="E40" s="42" t="s">
        <v>917</v>
      </c>
      <c r="F40" s="42" t="s">
        <v>919</v>
      </c>
      <c r="G40" s="42" t="s">
        <v>918</v>
      </c>
      <c r="H40" s="42" t="s">
        <v>915</v>
      </c>
      <c r="I40"/>
      <c r="J40"/>
      <c r="K40" s="43" t="s">
        <v>944</v>
      </c>
      <c r="L40" s="43" t="s">
        <v>945</v>
      </c>
      <c r="N40" s="43" t="s">
        <v>944</v>
      </c>
      <c r="O40" s="43" t="s">
        <v>945</v>
      </c>
      <c r="P40"/>
      <c r="Q40" s="43" t="s">
        <v>944</v>
      </c>
      <c r="R40" s="43" t="s">
        <v>945</v>
      </c>
    </row>
    <row r="41" spans="2:18">
      <c r="B41" s="23" t="s">
        <v>898</v>
      </c>
      <c r="C41" s="13">
        <f>C23/C32</f>
        <v>28301.055555555555</v>
      </c>
      <c r="D41" s="13">
        <f t="shared" ref="D41:H41" si="5">D23/D32</f>
        <v>30348.315789473683</v>
      </c>
      <c r="E41" s="13">
        <f t="shared" si="5"/>
        <v>19141.78947368421</v>
      </c>
      <c r="F41" s="13">
        <f t="shared" si="5"/>
        <v>21601.7</v>
      </c>
      <c r="G41" s="13">
        <f t="shared" si="5"/>
        <v>26500.95</v>
      </c>
      <c r="H41" s="13">
        <f t="shared" si="5"/>
        <v>29825.1</v>
      </c>
      <c r="I41"/>
      <c r="J41"/>
      <c r="K41" s="14">
        <f>G41-C41</f>
        <v>-1800.105555555554</v>
      </c>
      <c r="L41" s="44">
        <f>G41/C41-1</f>
        <v>-6.3605597749593068E-2</v>
      </c>
      <c r="N41" s="14">
        <f>H41-D41</f>
        <v>-523.21578947368471</v>
      </c>
      <c r="O41" s="44">
        <f>H41/D41-1</f>
        <v>-1.7240356700623294E-2</v>
      </c>
      <c r="P41"/>
      <c r="Q41" s="14">
        <f>SUM(G41:H41)-SUM(C41:D41)</f>
        <v>-2323.3213450292387</v>
      </c>
      <c r="R41" s="44">
        <f>SUM(G41:H41)/SUM(C41:D41)-1</f>
        <v>-3.9613746775925995E-2</v>
      </c>
    </row>
    <row r="42" spans="2:18">
      <c r="B42" s="23" t="s">
        <v>899</v>
      </c>
      <c r="C42" s="13">
        <f t="shared" ref="C42:H42" si="6">C24/C33</f>
        <v>18481.5</v>
      </c>
      <c r="D42" s="13">
        <f t="shared" si="6"/>
        <v>21695.75</v>
      </c>
      <c r="E42" s="13">
        <f t="shared" si="6"/>
        <v>12942</v>
      </c>
      <c r="F42" s="13">
        <f t="shared" si="6"/>
        <v>16158</v>
      </c>
      <c r="G42" s="13">
        <f t="shared" si="6"/>
        <v>18775.5</v>
      </c>
      <c r="H42" s="13">
        <f t="shared" si="6"/>
        <v>22042.25</v>
      </c>
      <c r="I42"/>
      <c r="J42"/>
      <c r="K42" s="14">
        <f t="shared" ref="K42:K45" si="7">G42-C42</f>
        <v>294</v>
      </c>
      <c r="L42" s="44">
        <f t="shared" ref="L42:L45" si="8">G42/C42-1</f>
        <v>1.5907799691583513E-2</v>
      </c>
      <c r="N42" s="14">
        <f>H42-D42</f>
        <v>346.5</v>
      </c>
      <c r="O42" s="44">
        <f>H42/D42-1</f>
        <v>1.5970869870827187E-2</v>
      </c>
      <c r="P42"/>
      <c r="Q42" s="14">
        <f>SUM(G42:H42)-SUM(C42:D42)</f>
        <v>640.5</v>
      </c>
      <c r="R42" s="44">
        <f>SUM(G42:H42)/SUM(C42:D42)-1</f>
        <v>1.5941857643318125E-2</v>
      </c>
    </row>
    <row r="43" spans="2:18">
      <c r="B43" s="23" t="s">
        <v>908</v>
      </c>
      <c r="C43" s="13">
        <f t="shared" ref="C43:H43" si="9">C25/C34</f>
        <v>7364.3076923076924</v>
      </c>
      <c r="D43" s="13">
        <f t="shared" si="9"/>
        <v>8256.7692307692305</v>
      </c>
      <c r="E43" s="13">
        <f t="shared" si="9"/>
        <v>4942.7142857142853</v>
      </c>
      <c r="F43" s="13">
        <f t="shared" si="9"/>
        <v>5724.5714285714284</v>
      </c>
      <c r="G43" s="13">
        <f t="shared" si="9"/>
        <v>7127</v>
      </c>
      <c r="H43" s="13">
        <f t="shared" si="9"/>
        <v>8447</v>
      </c>
      <c r="I43"/>
      <c r="J43"/>
      <c r="K43" s="14">
        <f t="shared" si="7"/>
        <v>-237.30769230769238</v>
      </c>
      <c r="L43" s="44">
        <f t="shared" si="8"/>
        <v>-3.2224032756747678E-2</v>
      </c>
      <c r="N43" s="14">
        <f>H43-D43</f>
        <v>190.23076923076951</v>
      </c>
      <c r="O43" s="44">
        <f>H43/D43-1</f>
        <v>2.3039370959026639E-2</v>
      </c>
      <c r="P43"/>
      <c r="Q43" s="14">
        <f>SUM(G43:H43)-SUM(C43:D43)</f>
        <v>-47.076923076921958</v>
      </c>
      <c r="R43" s="44">
        <f>SUM(G43:H43)/SUM(C43:D43)-1</f>
        <v>-3.0136797423598871E-3</v>
      </c>
    </row>
    <row r="44" spans="2:18">
      <c r="B44" s="23" t="s">
        <v>907</v>
      </c>
      <c r="C44" s="13">
        <f t="shared" ref="C44:H44" si="10">C26/C35</f>
        <v>6905.3</v>
      </c>
      <c r="D44" s="13">
        <f t="shared" si="10"/>
        <v>8261.7999999999993</v>
      </c>
      <c r="E44" s="13">
        <f t="shared" si="10"/>
        <v>4597.636363636364</v>
      </c>
      <c r="F44" s="13">
        <f t="shared" si="10"/>
        <v>5920.090909090909</v>
      </c>
      <c r="G44" s="13">
        <f t="shared" si="10"/>
        <v>6842.272727272727</v>
      </c>
      <c r="H44" s="13">
        <f t="shared" si="10"/>
        <v>9181.2222222222226</v>
      </c>
      <c r="I44"/>
      <c r="J44"/>
      <c r="K44" s="14">
        <f t="shared" si="7"/>
        <v>-63.027272727273157</v>
      </c>
      <c r="L44" s="44">
        <f t="shared" si="8"/>
        <v>-9.1273764684044467E-3</v>
      </c>
      <c r="N44" s="14">
        <f>H44-D44</f>
        <v>919.42222222222335</v>
      </c>
      <c r="O44" s="44">
        <f>H44/D44-1</f>
        <v>0.11128594522043911</v>
      </c>
      <c r="P44"/>
      <c r="Q44" s="14">
        <f>SUM(G44:H44)-SUM(C44:D44)</f>
        <v>856.39494949495202</v>
      </c>
      <c r="R44" s="44">
        <f>SUM(G44:H44)/SUM(C44:D44)-1</f>
        <v>5.6463987808806682E-2</v>
      </c>
    </row>
    <row r="45" spans="2:18">
      <c r="B45" s="39" t="s">
        <v>967</v>
      </c>
      <c r="C45" s="40">
        <f t="shared" ref="C45:H45" si="11">C27/C36</f>
        <v>16776.734693877552</v>
      </c>
      <c r="D45" s="40">
        <f t="shared" si="11"/>
        <v>18802.8</v>
      </c>
      <c r="E45" s="40">
        <f t="shared" si="11"/>
        <v>11288.5</v>
      </c>
      <c r="F45" s="40">
        <f t="shared" si="11"/>
        <v>13331.377358490567</v>
      </c>
      <c r="G45" s="40">
        <f t="shared" si="11"/>
        <v>16137.094339622641</v>
      </c>
      <c r="H45" s="40">
        <f t="shared" si="11"/>
        <v>19305.64</v>
      </c>
      <c r="I45"/>
      <c r="J45"/>
      <c r="K45" s="14">
        <f t="shared" si="7"/>
        <v>-639.64035425491056</v>
      </c>
      <c r="L45" s="44">
        <f t="shared" si="8"/>
        <v>-3.8126629879194462E-2</v>
      </c>
      <c r="N45" s="41">
        <f>H45-D45</f>
        <v>502.84000000000015</v>
      </c>
      <c r="O45" s="44">
        <f>H45/D45-1</f>
        <v>2.6742825536622217E-2</v>
      </c>
      <c r="P45"/>
      <c r="Q45" s="41">
        <f>SUM(G45:H45)-SUM(C45:D45)</f>
        <v>-136.80035425490496</v>
      </c>
      <c r="R45" s="44">
        <f>SUM(G45:H45)/SUM(C45:D45)-1</f>
        <v>-3.8449169004575179E-3</v>
      </c>
    </row>
    <row r="48" spans="2:18">
      <c r="B48" s="46" t="s">
        <v>972</v>
      </c>
    </row>
    <row r="49" spans="1:17">
      <c r="O49" s="47"/>
    </row>
    <row r="50" spans="1:17">
      <c r="B50" s="46" t="s">
        <v>973</v>
      </c>
      <c r="O50" s="48"/>
      <c r="Q50" s="49"/>
    </row>
    <row r="51" spans="1:17">
      <c r="B51" s="26" t="s">
        <v>975</v>
      </c>
    </row>
    <row r="52" spans="1:17">
      <c r="B52" s="26" t="s">
        <v>974</v>
      </c>
    </row>
    <row r="54" spans="1:17" ht="25.5" customHeight="1">
      <c r="A54" s="46"/>
    </row>
    <row r="55" spans="1:17">
      <c r="B55" s="10"/>
    </row>
    <row r="56" spans="1:17">
      <c r="B56" s="10"/>
    </row>
    <row r="58" spans="1:17">
      <c r="A58" s="46"/>
      <c r="B58" s="51"/>
      <c r="C58" s="50"/>
    </row>
    <row r="60" spans="1:17">
      <c r="B60" s="10"/>
    </row>
  </sheetData>
  <printOptions horizontalCentered="1"/>
  <pageMargins left="0.25" right="0.25" top="0.75" bottom="0.75" header="0.3" footer="0.3"/>
  <pageSetup scale="63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400E61F3-D169-4531-8A22-5D3013985439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G9</xm:sqref>
        </x14:conditionalFormatting>
        <x14:conditionalFormatting xmlns:xm="http://schemas.microsoft.com/office/excel/2006/main">
          <x14:cfRule type="iconSet" priority="12" id="{370B2C69-88AC-4446-908C-017AAAC53E5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C9</xm:sqref>
        </x14:conditionalFormatting>
        <x14:conditionalFormatting xmlns:xm="http://schemas.microsoft.com/office/excel/2006/main">
          <x14:cfRule type="iconSet" priority="11" id="{CD7FFFD6-681B-4015-A2EF-7AE86525F0A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O23:O27</xm:sqref>
        </x14:conditionalFormatting>
        <x14:conditionalFormatting xmlns:xm="http://schemas.microsoft.com/office/excel/2006/main">
          <x14:cfRule type="iconSet" priority="10" id="{5F5F08AE-70F7-4E93-AC03-2C77DAE2F5F5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R23:R27</xm:sqref>
        </x14:conditionalFormatting>
        <x14:conditionalFormatting xmlns:xm="http://schemas.microsoft.com/office/excel/2006/main">
          <x14:cfRule type="iconSet" priority="9" id="{DC2876AE-69A9-483D-B11B-669FFF4BD82C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O32:O36</xm:sqref>
        </x14:conditionalFormatting>
        <x14:conditionalFormatting xmlns:xm="http://schemas.microsoft.com/office/excel/2006/main">
          <x14:cfRule type="iconSet" priority="8" id="{46F71AFE-2500-45C7-B3CA-19081547139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R32:R36</xm:sqref>
        </x14:conditionalFormatting>
        <x14:conditionalFormatting xmlns:xm="http://schemas.microsoft.com/office/excel/2006/main">
          <x14:cfRule type="iconSet" priority="7" id="{5E277F2A-0150-4DED-8D4A-5F063A43958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O41:O45</xm:sqref>
        </x14:conditionalFormatting>
        <x14:conditionalFormatting xmlns:xm="http://schemas.microsoft.com/office/excel/2006/main">
          <x14:cfRule type="iconSet" priority="6" id="{FA6AFA4E-5176-4AE6-93C1-F0C42764A99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R41:R45</xm:sqref>
        </x14:conditionalFormatting>
        <x14:conditionalFormatting xmlns:xm="http://schemas.microsoft.com/office/excel/2006/main">
          <x14:cfRule type="iconSet" priority="5" id="{E90CEC30-4932-4599-A2B0-58E7DA360694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L23:L27</xm:sqref>
        </x14:conditionalFormatting>
        <x14:conditionalFormatting xmlns:xm="http://schemas.microsoft.com/office/excel/2006/main">
          <x14:cfRule type="iconSet" priority="2" id="{DCF10040-869B-41AF-851E-A62B9BBFB82E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L32:L36</xm:sqref>
        </x14:conditionalFormatting>
        <x14:conditionalFormatting xmlns:xm="http://schemas.microsoft.com/office/excel/2006/main">
          <x14:cfRule type="iconSet" priority="1" id="{60815C2E-B998-4BA7-90DB-D78DAF706BE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L41:L45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908"/>
  <sheetViews>
    <sheetView workbookViewId="0">
      <selection activeCell="B2" sqref="B2"/>
    </sheetView>
  </sheetViews>
  <sheetFormatPr defaultRowHeight="12.75"/>
  <cols>
    <col min="2" max="2" width="9.140625" customWidth="1"/>
    <col min="3" max="3" width="5.7109375" bestFit="1" customWidth="1"/>
  </cols>
  <sheetData>
    <row r="1" spans="1:3">
      <c r="A1" t="s">
        <v>0</v>
      </c>
      <c r="B1" t="s">
        <v>61</v>
      </c>
      <c r="C1" t="s">
        <v>133</v>
      </c>
    </row>
    <row r="2" spans="1:3">
      <c r="A2" s="1" t="s">
        <v>23</v>
      </c>
      <c r="B2" s="1">
        <v>43921</v>
      </c>
      <c r="C2">
        <v>884</v>
      </c>
    </row>
    <row r="3" spans="1:3" ht="25.5">
      <c r="A3" s="1"/>
      <c r="B3" s="1" t="s">
        <v>119</v>
      </c>
      <c r="C3" t="s">
        <v>188</v>
      </c>
    </row>
    <row r="4" spans="1:3" ht="25.5">
      <c r="A4" s="1"/>
      <c r="B4" s="1" t="s">
        <v>120</v>
      </c>
      <c r="C4" t="s">
        <v>189</v>
      </c>
    </row>
    <row r="5" spans="1:3" ht="25.5">
      <c r="A5" s="1"/>
      <c r="B5" s="1" t="s">
        <v>121</v>
      </c>
      <c r="C5" t="s">
        <v>102</v>
      </c>
    </row>
    <row r="6" spans="1:3" ht="25.5">
      <c r="A6" s="1"/>
      <c r="B6" s="1" t="s">
        <v>122</v>
      </c>
      <c r="C6" t="s">
        <v>190</v>
      </c>
    </row>
    <row r="7" spans="1:3" ht="25.5">
      <c r="A7" s="1"/>
      <c r="B7" s="1" t="s">
        <v>123</v>
      </c>
      <c r="C7" t="s">
        <v>79</v>
      </c>
    </row>
    <row r="8" spans="1:3" ht="25.5">
      <c r="A8" s="1"/>
      <c r="B8" s="1" t="s">
        <v>124</v>
      </c>
      <c r="C8" t="s">
        <v>191</v>
      </c>
    </row>
    <row r="9" spans="1:3" ht="25.5">
      <c r="A9" s="1"/>
      <c r="B9" s="1" t="s">
        <v>58</v>
      </c>
      <c r="C9" t="s">
        <v>192</v>
      </c>
    </row>
    <row r="10" spans="1:3" ht="25.5">
      <c r="A10" s="1"/>
      <c r="B10" s="1" t="s">
        <v>59</v>
      </c>
      <c r="C10" t="s">
        <v>193</v>
      </c>
    </row>
    <row r="11" spans="1:3" ht="25.5">
      <c r="A11" s="1"/>
      <c r="B11" s="1" t="s">
        <v>60</v>
      </c>
      <c r="C11" t="s">
        <v>194</v>
      </c>
    </row>
    <row r="12" spans="1:3" ht="25.5">
      <c r="A12" s="1"/>
      <c r="B12" s="1" t="s">
        <v>125</v>
      </c>
      <c r="C12" t="s">
        <v>195</v>
      </c>
    </row>
    <row r="13" spans="1:3" ht="25.5">
      <c r="A13" s="1"/>
      <c r="B13" s="1" t="s">
        <v>126</v>
      </c>
      <c r="C13" t="s">
        <v>196</v>
      </c>
    </row>
    <row r="14" spans="1:3" ht="25.5">
      <c r="A14" s="1"/>
      <c r="B14" s="1" t="s">
        <v>127</v>
      </c>
      <c r="C14" t="s">
        <v>116</v>
      </c>
    </row>
    <row r="15" spans="1:3" ht="25.5">
      <c r="A15" s="1"/>
      <c r="B15" s="1" t="s">
        <v>128</v>
      </c>
      <c r="C15" t="s">
        <v>197</v>
      </c>
    </row>
    <row r="16" spans="1:3" ht="25.5">
      <c r="A16" s="1"/>
      <c r="B16" s="1" t="s">
        <v>129</v>
      </c>
      <c r="C16" t="s">
        <v>198</v>
      </c>
    </row>
    <row r="17" spans="1:3" ht="25.5">
      <c r="A17" s="1"/>
      <c r="B17" s="1" t="s">
        <v>130</v>
      </c>
      <c r="C17" t="s">
        <v>91</v>
      </c>
    </row>
    <row r="18" spans="1:3" ht="25.5">
      <c r="A18" s="1" t="s">
        <v>33</v>
      </c>
      <c r="B18" s="1" t="s">
        <v>131</v>
      </c>
      <c r="C18" t="s">
        <v>199</v>
      </c>
    </row>
    <row r="19" spans="1:3" ht="25.5">
      <c r="A19" s="1"/>
      <c r="B19" s="1" t="s">
        <v>132</v>
      </c>
      <c r="C19" t="s">
        <v>200</v>
      </c>
    </row>
    <row r="20" spans="1:3" ht="25.5">
      <c r="A20" s="1"/>
      <c r="B20" s="1" t="s">
        <v>118</v>
      </c>
      <c r="C20" t="s">
        <v>201</v>
      </c>
    </row>
    <row r="21" spans="1:3" ht="25.5">
      <c r="A21" s="1"/>
      <c r="B21" s="1" t="s">
        <v>119</v>
      </c>
      <c r="C21" t="s">
        <v>202</v>
      </c>
    </row>
    <row r="22" spans="1:3" ht="25.5">
      <c r="A22" s="1"/>
      <c r="B22" s="1" t="s">
        <v>120</v>
      </c>
      <c r="C22" t="s">
        <v>112</v>
      </c>
    </row>
    <row r="23" spans="1:3" ht="25.5">
      <c r="A23" s="1"/>
      <c r="B23" s="1" t="s">
        <v>121</v>
      </c>
      <c r="C23" t="s">
        <v>203</v>
      </c>
    </row>
    <row r="24" spans="1:3" ht="25.5">
      <c r="A24" s="1"/>
      <c r="B24" s="1" t="s">
        <v>122</v>
      </c>
      <c r="C24" t="s">
        <v>204</v>
      </c>
    </row>
    <row r="25" spans="1:3" ht="25.5">
      <c r="A25" s="1"/>
      <c r="B25" s="1" t="s">
        <v>123</v>
      </c>
      <c r="C25" t="s">
        <v>205</v>
      </c>
    </row>
    <row r="26" spans="1:3" ht="25.5">
      <c r="A26" s="1"/>
      <c r="B26" s="1" t="s">
        <v>124</v>
      </c>
      <c r="C26" t="s">
        <v>206</v>
      </c>
    </row>
    <row r="27" spans="1:3" ht="25.5">
      <c r="A27" s="1"/>
      <c r="B27" s="1" t="s">
        <v>58</v>
      </c>
      <c r="C27" t="s">
        <v>207</v>
      </c>
    </row>
    <row r="28" spans="1:3" ht="25.5">
      <c r="A28" s="1"/>
      <c r="B28" s="1" t="s">
        <v>59</v>
      </c>
      <c r="C28" t="s">
        <v>208</v>
      </c>
    </row>
    <row r="29" spans="1:3" ht="25.5">
      <c r="A29" s="1"/>
      <c r="B29" s="1" t="s">
        <v>60</v>
      </c>
      <c r="C29" t="s">
        <v>209</v>
      </c>
    </row>
    <row r="30" spans="1:3" ht="25.5">
      <c r="A30" s="1"/>
      <c r="B30" s="1" t="s">
        <v>125</v>
      </c>
      <c r="C30" t="s">
        <v>210</v>
      </c>
    </row>
    <row r="31" spans="1:3" ht="25.5">
      <c r="A31" s="1"/>
      <c r="B31" s="1" t="s">
        <v>126</v>
      </c>
      <c r="C31" t="s">
        <v>211</v>
      </c>
    </row>
    <row r="32" spans="1:3" ht="25.5">
      <c r="A32" s="1"/>
      <c r="B32" s="1" t="s">
        <v>127</v>
      </c>
      <c r="C32" t="s">
        <v>212</v>
      </c>
    </row>
    <row r="33" spans="1:3" ht="25.5">
      <c r="A33" s="1"/>
      <c r="B33" s="1" t="s">
        <v>128</v>
      </c>
      <c r="C33" t="s">
        <v>213</v>
      </c>
    </row>
    <row r="34" spans="1:3" ht="25.5">
      <c r="A34" s="1"/>
      <c r="B34" s="1" t="s">
        <v>129</v>
      </c>
      <c r="C34" t="s">
        <v>214</v>
      </c>
    </row>
    <row r="35" spans="1:3" ht="25.5">
      <c r="A35" s="1"/>
      <c r="B35" s="1" t="s">
        <v>130</v>
      </c>
      <c r="C35" t="s">
        <v>215</v>
      </c>
    </row>
    <row r="36" spans="1:3" ht="25.5">
      <c r="A36" s="1" t="s">
        <v>22</v>
      </c>
      <c r="B36" s="1" t="s">
        <v>131</v>
      </c>
      <c r="C36" t="s">
        <v>216</v>
      </c>
    </row>
    <row r="37" spans="1:3" ht="25.5">
      <c r="A37" s="1"/>
      <c r="B37" s="1" t="s">
        <v>132</v>
      </c>
      <c r="C37" t="s">
        <v>217</v>
      </c>
    </row>
    <row r="38" spans="1:3" ht="25.5">
      <c r="A38" s="1"/>
      <c r="B38" s="1" t="s">
        <v>118</v>
      </c>
      <c r="C38" t="s">
        <v>218</v>
      </c>
    </row>
    <row r="39" spans="1:3" ht="25.5">
      <c r="A39" s="1"/>
      <c r="B39" s="1" t="s">
        <v>119</v>
      </c>
      <c r="C39" t="s">
        <v>219</v>
      </c>
    </row>
    <row r="40" spans="1:3" ht="25.5">
      <c r="A40" s="1"/>
      <c r="B40" s="1" t="s">
        <v>120</v>
      </c>
      <c r="C40" t="s">
        <v>217</v>
      </c>
    </row>
    <row r="41" spans="1:3" ht="25.5">
      <c r="A41" s="1"/>
      <c r="B41" s="1" t="s">
        <v>121</v>
      </c>
      <c r="C41" t="s">
        <v>220</v>
      </c>
    </row>
    <row r="42" spans="1:3" ht="25.5">
      <c r="A42" s="1"/>
      <c r="B42" s="1" t="s">
        <v>122</v>
      </c>
      <c r="C42" t="s">
        <v>221</v>
      </c>
    </row>
    <row r="43" spans="1:3" ht="25.5">
      <c r="A43" s="1"/>
      <c r="B43" s="1" t="s">
        <v>123</v>
      </c>
      <c r="C43" t="s">
        <v>222</v>
      </c>
    </row>
    <row r="44" spans="1:3" ht="25.5">
      <c r="A44" s="1"/>
      <c r="B44" s="1" t="s">
        <v>124</v>
      </c>
      <c r="C44" t="s">
        <v>223</v>
      </c>
    </row>
    <row r="45" spans="1:3" ht="25.5">
      <c r="A45" s="1"/>
      <c r="B45" s="1" t="s">
        <v>58</v>
      </c>
      <c r="C45" t="s">
        <v>224</v>
      </c>
    </row>
    <row r="46" spans="1:3" ht="25.5">
      <c r="A46" s="1"/>
      <c r="B46" s="1" t="s">
        <v>59</v>
      </c>
      <c r="C46" t="s">
        <v>225</v>
      </c>
    </row>
    <row r="47" spans="1:3" ht="25.5">
      <c r="A47" s="1"/>
      <c r="B47" s="1" t="s">
        <v>60</v>
      </c>
      <c r="C47" t="s">
        <v>220</v>
      </c>
    </row>
    <row r="48" spans="1:3" ht="25.5">
      <c r="A48" s="1"/>
      <c r="B48" s="1" t="s">
        <v>126</v>
      </c>
      <c r="C48" t="s">
        <v>226</v>
      </c>
    </row>
    <row r="49" spans="1:3" ht="25.5">
      <c r="A49" s="1"/>
      <c r="B49" s="1" t="s">
        <v>127</v>
      </c>
      <c r="C49" t="s">
        <v>227</v>
      </c>
    </row>
    <row r="50" spans="1:3" ht="25.5">
      <c r="A50" s="1"/>
      <c r="B50" s="1" t="s">
        <v>128</v>
      </c>
      <c r="C50" t="s">
        <v>228</v>
      </c>
    </row>
    <row r="51" spans="1:3" ht="25.5">
      <c r="A51" s="1"/>
      <c r="B51" s="1" t="s">
        <v>129</v>
      </c>
      <c r="C51" t="s">
        <v>86</v>
      </c>
    </row>
    <row r="52" spans="1:3" ht="25.5">
      <c r="A52" s="1"/>
      <c r="B52" s="1" t="s">
        <v>130</v>
      </c>
      <c r="C52" t="s">
        <v>88</v>
      </c>
    </row>
    <row r="53" spans="1:3" ht="25.5">
      <c r="A53" s="1" t="s">
        <v>49</v>
      </c>
      <c r="B53" s="1" t="s">
        <v>121</v>
      </c>
      <c r="C53" t="s">
        <v>229</v>
      </c>
    </row>
    <row r="54" spans="1:3" ht="25.5">
      <c r="A54" s="1"/>
      <c r="B54" s="1" t="s">
        <v>122</v>
      </c>
      <c r="C54" t="s">
        <v>230</v>
      </c>
    </row>
    <row r="55" spans="1:3" ht="25.5">
      <c r="A55" s="1"/>
      <c r="B55" s="1" t="s">
        <v>123</v>
      </c>
      <c r="C55" t="s">
        <v>231</v>
      </c>
    </row>
    <row r="56" spans="1:3" ht="25.5">
      <c r="A56" s="1"/>
      <c r="B56" s="1" t="s">
        <v>124</v>
      </c>
      <c r="C56" t="s">
        <v>232</v>
      </c>
    </row>
    <row r="57" spans="1:3" ht="25.5">
      <c r="A57" s="1"/>
      <c r="B57" s="1" t="s">
        <v>58</v>
      </c>
      <c r="C57" t="s">
        <v>233</v>
      </c>
    </row>
    <row r="58" spans="1:3" ht="25.5">
      <c r="A58" s="1"/>
      <c r="B58" s="1" t="s">
        <v>59</v>
      </c>
      <c r="C58" t="s">
        <v>234</v>
      </c>
    </row>
    <row r="59" spans="1:3" ht="25.5">
      <c r="A59" s="1"/>
      <c r="B59" s="1" t="s">
        <v>60</v>
      </c>
      <c r="C59" t="s">
        <v>229</v>
      </c>
    </row>
    <row r="60" spans="1:3" ht="25.5">
      <c r="A60" s="1"/>
      <c r="B60" s="1" t="s">
        <v>125</v>
      </c>
      <c r="C60" t="s">
        <v>98</v>
      </c>
    </row>
    <row r="61" spans="1:3" ht="25.5">
      <c r="A61" s="1"/>
      <c r="B61" s="1" t="s">
        <v>126</v>
      </c>
      <c r="C61" t="s">
        <v>235</v>
      </c>
    </row>
    <row r="62" spans="1:3" ht="25.5">
      <c r="A62" s="1"/>
      <c r="B62" s="1" t="s">
        <v>127</v>
      </c>
      <c r="C62" t="s">
        <v>236</v>
      </c>
    </row>
    <row r="63" spans="1:3" ht="25.5">
      <c r="A63" s="1"/>
      <c r="B63" s="1" t="s">
        <v>128</v>
      </c>
      <c r="C63" t="s">
        <v>237</v>
      </c>
    </row>
    <row r="64" spans="1:3" ht="25.5">
      <c r="A64" s="1"/>
      <c r="B64" s="1" t="s">
        <v>129</v>
      </c>
      <c r="C64" t="s">
        <v>238</v>
      </c>
    </row>
    <row r="65" spans="1:3" ht="25.5">
      <c r="A65" s="1"/>
      <c r="B65" s="1" t="s">
        <v>130</v>
      </c>
      <c r="C65" t="s">
        <v>239</v>
      </c>
    </row>
    <row r="66" spans="1:3" ht="25.5">
      <c r="A66" s="1" t="s">
        <v>35</v>
      </c>
      <c r="B66" s="1" t="s">
        <v>131</v>
      </c>
      <c r="C66" t="s">
        <v>240</v>
      </c>
    </row>
    <row r="67" spans="1:3" ht="25.5">
      <c r="A67" s="1"/>
      <c r="B67" s="1" t="s">
        <v>132</v>
      </c>
      <c r="C67" t="s">
        <v>241</v>
      </c>
    </row>
    <row r="68" spans="1:3" ht="25.5">
      <c r="A68" s="1"/>
      <c r="B68" s="1" t="s">
        <v>118</v>
      </c>
      <c r="C68" t="s">
        <v>242</v>
      </c>
    </row>
    <row r="69" spans="1:3" ht="25.5">
      <c r="A69" s="1"/>
      <c r="B69" s="1" t="s">
        <v>119</v>
      </c>
      <c r="C69" t="s">
        <v>243</v>
      </c>
    </row>
    <row r="70" spans="1:3" ht="25.5">
      <c r="A70" s="1"/>
      <c r="B70" s="1" t="s">
        <v>120</v>
      </c>
      <c r="C70" t="s">
        <v>244</v>
      </c>
    </row>
    <row r="71" spans="1:3" ht="25.5">
      <c r="A71" s="1"/>
      <c r="B71" s="1" t="s">
        <v>121</v>
      </c>
      <c r="C71" t="s">
        <v>245</v>
      </c>
    </row>
    <row r="72" spans="1:3" ht="25.5">
      <c r="A72" s="1"/>
      <c r="B72" s="1" t="s">
        <v>122</v>
      </c>
      <c r="C72" t="s">
        <v>246</v>
      </c>
    </row>
    <row r="73" spans="1:3" ht="25.5">
      <c r="A73" s="1"/>
      <c r="B73" s="1" t="s">
        <v>123</v>
      </c>
      <c r="C73" t="s">
        <v>247</v>
      </c>
    </row>
    <row r="74" spans="1:3" ht="25.5">
      <c r="A74" s="1"/>
      <c r="B74" s="1" t="s">
        <v>124</v>
      </c>
      <c r="C74" t="s">
        <v>248</v>
      </c>
    </row>
    <row r="75" spans="1:3" ht="25.5">
      <c r="A75" s="1"/>
      <c r="B75" s="1" t="s">
        <v>58</v>
      </c>
      <c r="C75" t="s">
        <v>249</v>
      </c>
    </row>
    <row r="76" spans="1:3" ht="25.5">
      <c r="A76" s="1"/>
      <c r="B76" s="1" t="s">
        <v>59</v>
      </c>
      <c r="C76" t="s">
        <v>250</v>
      </c>
    </row>
    <row r="77" spans="1:3" ht="25.5">
      <c r="A77" s="1"/>
      <c r="B77" s="1" t="s">
        <v>60</v>
      </c>
      <c r="C77" t="s">
        <v>242</v>
      </c>
    </row>
    <row r="78" spans="1:3" ht="25.5">
      <c r="A78" s="1"/>
      <c r="B78" s="1" t="s">
        <v>125</v>
      </c>
      <c r="C78" t="s">
        <v>251</v>
      </c>
    </row>
    <row r="79" spans="1:3" ht="25.5">
      <c r="A79" s="1"/>
      <c r="B79" s="1" t="s">
        <v>126</v>
      </c>
      <c r="C79" t="s">
        <v>252</v>
      </c>
    </row>
    <row r="80" spans="1:3" ht="25.5">
      <c r="A80" s="1"/>
      <c r="B80" s="1" t="s">
        <v>127</v>
      </c>
      <c r="C80" t="s">
        <v>253</v>
      </c>
    </row>
    <row r="81" spans="1:3" ht="25.5">
      <c r="A81" s="1"/>
      <c r="B81" s="1" t="s">
        <v>128</v>
      </c>
      <c r="C81" t="s">
        <v>254</v>
      </c>
    </row>
    <row r="82" spans="1:3" ht="25.5">
      <c r="A82" s="1"/>
      <c r="B82" s="1" t="s">
        <v>129</v>
      </c>
      <c r="C82" t="s">
        <v>255</v>
      </c>
    </row>
    <row r="83" spans="1:3" ht="25.5">
      <c r="A83" s="1"/>
      <c r="B83" s="1" t="s">
        <v>130</v>
      </c>
      <c r="C83" t="s">
        <v>256</v>
      </c>
    </row>
    <row r="84" spans="1:3" ht="25.5">
      <c r="A84" s="1" t="s">
        <v>44</v>
      </c>
      <c r="B84" s="1" t="s">
        <v>124</v>
      </c>
      <c r="C84" t="s">
        <v>257</v>
      </c>
    </row>
    <row r="85" spans="1:3" ht="25.5">
      <c r="A85" s="1"/>
      <c r="B85" s="1" t="s">
        <v>58</v>
      </c>
      <c r="C85" t="s">
        <v>104</v>
      </c>
    </row>
    <row r="86" spans="1:3" ht="25.5">
      <c r="A86" s="1"/>
      <c r="B86" s="1" t="s">
        <v>59</v>
      </c>
      <c r="C86" t="s">
        <v>258</v>
      </c>
    </row>
    <row r="87" spans="1:3" ht="25.5">
      <c r="A87" s="1"/>
      <c r="B87" s="1" t="s">
        <v>60</v>
      </c>
      <c r="C87" t="s">
        <v>259</v>
      </c>
    </row>
    <row r="88" spans="1:3" ht="25.5">
      <c r="A88" s="1"/>
      <c r="B88" s="1" t="s">
        <v>128</v>
      </c>
      <c r="C88" t="s">
        <v>260</v>
      </c>
    </row>
    <row r="89" spans="1:3" ht="25.5">
      <c r="A89" s="1"/>
      <c r="B89" s="1" t="s">
        <v>129</v>
      </c>
      <c r="C89" t="s">
        <v>261</v>
      </c>
    </row>
    <row r="90" spans="1:3" ht="25.5">
      <c r="A90" s="1"/>
      <c r="B90" s="1" t="s">
        <v>130</v>
      </c>
      <c r="C90" t="s">
        <v>101</v>
      </c>
    </row>
    <row r="91" spans="1:3" ht="25.5">
      <c r="A91" s="1" t="s">
        <v>28</v>
      </c>
      <c r="B91" s="1" t="s">
        <v>131</v>
      </c>
      <c r="C91" t="s">
        <v>262</v>
      </c>
    </row>
    <row r="92" spans="1:3" ht="25.5">
      <c r="A92" s="1"/>
      <c r="B92" s="1" t="s">
        <v>132</v>
      </c>
      <c r="C92" t="s">
        <v>263</v>
      </c>
    </row>
    <row r="93" spans="1:3" ht="25.5">
      <c r="A93" s="1"/>
      <c r="B93" s="1" t="s">
        <v>118</v>
      </c>
      <c r="C93" t="s">
        <v>264</v>
      </c>
    </row>
    <row r="94" spans="1:3" ht="25.5">
      <c r="A94" s="1"/>
      <c r="B94" s="1" t="s">
        <v>119</v>
      </c>
      <c r="C94" t="s">
        <v>265</v>
      </c>
    </row>
    <row r="95" spans="1:3" ht="25.5">
      <c r="A95" s="1"/>
      <c r="B95" s="1" t="s">
        <v>120</v>
      </c>
      <c r="C95" t="s">
        <v>266</v>
      </c>
    </row>
    <row r="96" spans="1:3" ht="25.5">
      <c r="A96" s="1"/>
      <c r="B96" s="1" t="s">
        <v>121</v>
      </c>
      <c r="C96" t="s">
        <v>111</v>
      </c>
    </row>
    <row r="97" spans="1:3" ht="25.5">
      <c r="A97" s="1"/>
      <c r="B97" s="1" t="s">
        <v>122</v>
      </c>
      <c r="C97" t="s">
        <v>267</v>
      </c>
    </row>
    <row r="98" spans="1:3" ht="25.5">
      <c r="A98" s="1"/>
      <c r="B98" s="1" t="s">
        <v>123</v>
      </c>
      <c r="C98" t="s">
        <v>268</v>
      </c>
    </row>
    <row r="99" spans="1:3" ht="25.5">
      <c r="A99" s="1"/>
      <c r="B99" s="1" t="s">
        <v>124</v>
      </c>
      <c r="C99" t="s">
        <v>88</v>
      </c>
    </row>
    <row r="100" spans="1:3" ht="25.5">
      <c r="A100" s="1"/>
      <c r="B100" s="1" t="s">
        <v>58</v>
      </c>
      <c r="C100" t="s">
        <v>217</v>
      </c>
    </row>
    <row r="101" spans="1:3" ht="25.5">
      <c r="A101" s="1"/>
      <c r="B101" s="1" t="s">
        <v>59</v>
      </c>
      <c r="C101" t="s">
        <v>269</v>
      </c>
    </row>
    <row r="102" spans="1:3" ht="25.5">
      <c r="A102" s="1"/>
      <c r="B102" s="1" t="s">
        <v>60</v>
      </c>
      <c r="C102" t="s">
        <v>270</v>
      </c>
    </row>
    <row r="103" spans="1:3" ht="25.5">
      <c r="A103" s="1"/>
      <c r="B103" s="1" t="s">
        <v>125</v>
      </c>
      <c r="C103" t="s">
        <v>94</v>
      </c>
    </row>
    <row r="104" spans="1:3" ht="25.5">
      <c r="A104" s="1"/>
      <c r="B104" s="1" t="s">
        <v>126</v>
      </c>
      <c r="C104" t="s">
        <v>271</v>
      </c>
    </row>
    <row r="105" spans="1:3" ht="25.5">
      <c r="A105" s="1"/>
      <c r="B105" s="1" t="s">
        <v>127</v>
      </c>
      <c r="C105" t="s">
        <v>272</v>
      </c>
    </row>
    <row r="106" spans="1:3" ht="25.5">
      <c r="A106" s="1"/>
      <c r="B106" s="1" t="s">
        <v>128</v>
      </c>
      <c r="C106" t="s">
        <v>273</v>
      </c>
    </row>
    <row r="107" spans="1:3" ht="25.5">
      <c r="A107" s="1"/>
      <c r="B107" s="1" t="s">
        <v>129</v>
      </c>
      <c r="C107" t="s">
        <v>189</v>
      </c>
    </row>
    <row r="108" spans="1:3" ht="25.5">
      <c r="A108" s="1"/>
      <c r="B108" s="1" t="s">
        <v>130</v>
      </c>
      <c r="C108" t="s">
        <v>274</v>
      </c>
    </row>
    <row r="109" spans="1:3" ht="25.5">
      <c r="A109" s="1" t="s">
        <v>30</v>
      </c>
      <c r="B109" s="1" t="s">
        <v>131</v>
      </c>
      <c r="C109" t="s">
        <v>275</v>
      </c>
    </row>
    <row r="110" spans="1:3" ht="25.5">
      <c r="A110" s="1"/>
      <c r="B110" s="1" t="s">
        <v>132</v>
      </c>
      <c r="C110" t="s">
        <v>100</v>
      </c>
    </row>
    <row r="111" spans="1:3" ht="25.5">
      <c r="A111" s="1"/>
      <c r="B111" s="1" t="s">
        <v>118</v>
      </c>
      <c r="C111" t="s">
        <v>276</v>
      </c>
    </row>
    <row r="112" spans="1:3" ht="25.5">
      <c r="A112" s="1"/>
      <c r="B112" s="1" t="s">
        <v>119</v>
      </c>
      <c r="C112" t="s">
        <v>277</v>
      </c>
    </row>
    <row r="113" spans="1:3" ht="25.5">
      <c r="A113" s="1"/>
      <c r="B113" s="1" t="s">
        <v>120</v>
      </c>
      <c r="C113" t="s">
        <v>278</v>
      </c>
    </row>
    <row r="114" spans="1:3" ht="25.5">
      <c r="A114" s="1"/>
      <c r="B114" s="1" t="s">
        <v>121</v>
      </c>
      <c r="C114" t="s">
        <v>279</v>
      </c>
    </row>
    <row r="115" spans="1:3" ht="25.5">
      <c r="A115" s="1"/>
      <c r="B115" s="1" t="s">
        <v>122</v>
      </c>
      <c r="C115" t="s">
        <v>280</v>
      </c>
    </row>
    <row r="116" spans="1:3" ht="25.5">
      <c r="A116" s="1"/>
      <c r="B116" s="1" t="s">
        <v>123</v>
      </c>
      <c r="C116" t="s">
        <v>281</v>
      </c>
    </row>
    <row r="117" spans="1:3" ht="25.5">
      <c r="A117" s="1"/>
      <c r="B117" s="1" t="s">
        <v>124</v>
      </c>
      <c r="C117" t="s">
        <v>83</v>
      </c>
    </row>
    <row r="118" spans="1:3" ht="25.5">
      <c r="A118" s="1"/>
      <c r="B118" s="1" t="s">
        <v>58</v>
      </c>
      <c r="C118" t="s">
        <v>83</v>
      </c>
    </row>
    <row r="119" spans="1:3" ht="25.5">
      <c r="A119" s="1"/>
      <c r="B119" s="1" t="s">
        <v>59</v>
      </c>
      <c r="C119" t="s">
        <v>282</v>
      </c>
    </row>
    <row r="120" spans="1:3" ht="25.5">
      <c r="A120" s="1"/>
      <c r="B120" s="1" t="s">
        <v>60</v>
      </c>
      <c r="C120" t="s">
        <v>283</v>
      </c>
    </row>
    <row r="121" spans="1:3" ht="25.5">
      <c r="A121" s="1"/>
      <c r="B121" s="1" t="s">
        <v>125</v>
      </c>
      <c r="C121" t="s">
        <v>284</v>
      </c>
    </row>
    <row r="122" spans="1:3" ht="25.5">
      <c r="A122" s="1"/>
      <c r="B122" s="1" t="s">
        <v>126</v>
      </c>
      <c r="C122" t="s">
        <v>285</v>
      </c>
    </row>
    <row r="123" spans="1:3" ht="25.5">
      <c r="A123" s="1"/>
      <c r="B123" s="1" t="s">
        <v>127</v>
      </c>
      <c r="C123" t="s">
        <v>286</v>
      </c>
    </row>
    <row r="124" spans="1:3" ht="25.5">
      <c r="A124" s="1"/>
      <c r="B124" s="1" t="s">
        <v>128</v>
      </c>
      <c r="C124" t="s">
        <v>287</v>
      </c>
    </row>
    <row r="125" spans="1:3" ht="25.5">
      <c r="A125" s="1"/>
      <c r="B125" s="1" t="s">
        <v>129</v>
      </c>
      <c r="C125" t="s">
        <v>288</v>
      </c>
    </row>
    <row r="126" spans="1:3" ht="25.5">
      <c r="A126" s="1"/>
      <c r="B126" s="1" t="s">
        <v>130</v>
      </c>
      <c r="C126" t="s">
        <v>227</v>
      </c>
    </row>
    <row r="127" spans="1:3" ht="25.5">
      <c r="A127" s="1" t="s">
        <v>6</v>
      </c>
      <c r="B127" s="1" t="s">
        <v>131</v>
      </c>
      <c r="C127" t="s">
        <v>71</v>
      </c>
    </row>
    <row r="128" spans="1:3" ht="25.5">
      <c r="A128" s="1"/>
      <c r="B128" s="1" t="s">
        <v>132</v>
      </c>
      <c r="C128" t="s">
        <v>289</v>
      </c>
    </row>
    <row r="129" spans="1:3" ht="25.5">
      <c r="A129" s="1"/>
      <c r="B129" s="1" t="s">
        <v>118</v>
      </c>
      <c r="C129" t="s">
        <v>80</v>
      </c>
    </row>
    <row r="130" spans="1:3" ht="25.5">
      <c r="A130" s="1"/>
      <c r="B130" s="1" t="s">
        <v>119</v>
      </c>
      <c r="C130" t="s">
        <v>290</v>
      </c>
    </row>
    <row r="131" spans="1:3" ht="25.5">
      <c r="A131" s="1"/>
      <c r="B131" s="1" t="s">
        <v>120</v>
      </c>
      <c r="C131" t="s">
        <v>291</v>
      </c>
    </row>
    <row r="132" spans="1:3" ht="25.5">
      <c r="A132" s="1"/>
      <c r="B132" s="1" t="s">
        <v>121</v>
      </c>
      <c r="C132" t="s">
        <v>292</v>
      </c>
    </row>
    <row r="133" spans="1:3" ht="25.5">
      <c r="A133" s="1"/>
      <c r="B133" s="1" t="s">
        <v>122</v>
      </c>
      <c r="C133" t="s">
        <v>72</v>
      </c>
    </row>
    <row r="134" spans="1:3" ht="25.5">
      <c r="A134" s="1"/>
      <c r="B134" s="1" t="s">
        <v>123</v>
      </c>
      <c r="C134" t="s">
        <v>293</v>
      </c>
    </row>
    <row r="135" spans="1:3" ht="25.5">
      <c r="A135" s="1"/>
      <c r="B135" s="1" t="s">
        <v>124</v>
      </c>
      <c r="C135" t="s">
        <v>292</v>
      </c>
    </row>
    <row r="136" spans="1:3" ht="25.5">
      <c r="A136" s="1"/>
      <c r="B136" s="1" t="s">
        <v>58</v>
      </c>
      <c r="C136" t="s">
        <v>294</v>
      </c>
    </row>
    <row r="137" spans="1:3" ht="25.5">
      <c r="A137" s="1"/>
      <c r="B137" s="1" t="s">
        <v>59</v>
      </c>
      <c r="C137" t="s">
        <v>295</v>
      </c>
    </row>
    <row r="138" spans="1:3" ht="25.5">
      <c r="A138" s="1"/>
      <c r="B138" s="1" t="s">
        <v>60</v>
      </c>
      <c r="C138" t="s">
        <v>296</v>
      </c>
    </row>
    <row r="139" spans="1:3" ht="25.5">
      <c r="A139" s="1"/>
      <c r="B139" s="1" t="s">
        <v>125</v>
      </c>
      <c r="C139" t="s">
        <v>297</v>
      </c>
    </row>
    <row r="140" spans="1:3" ht="25.5">
      <c r="A140" s="1"/>
      <c r="B140" s="1" t="s">
        <v>126</v>
      </c>
      <c r="C140" t="s">
        <v>298</v>
      </c>
    </row>
    <row r="141" spans="1:3" ht="25.5">
      <c r="A141" s="1"/>
      <c r="B141" s="1" t="s">
        <v>127</v>
      </c>
      <c r="C141" t="s">
        <v>80</v>
      </c>
    </row>
    <row r="142" spans="1:3" ht="25.5">
      <c r="A142" s="1"/>
      <c r="B142" s="1" t="s">
        <v>128</v>
      </c>
      <c r="C142" t="s">
        <v>299</v>
      </c>
    </row>
    <row r="143" spans="1:3" ht="25.5">
      <c r="A143" s="1"/>
      <c r="B143" s="1" t="s">
        <v>129</v>
      </c>
      <c r="C143" t="s">
        <v>300</v>
      </c>
    </row>
    <row r="144" spans="1:3" ht="25.5">
      <c r="A144" s="1"/>
      <c r="B144" s="1" t="s">
        <v>130</v>
      </c>
      <c r="C144" t="s">
        <v>301</v>
      </c>
    </row>
    <row r="145" spans="1:3" ht="25.5">
      <c r="A145" s="1" t="s">
        <v>15</v>
      </c>
      <c r="B145" s="1" t="s">
        <v>131</v>
      </c>
      <c r="C145" t="s">
        <v>302</v>
      </c>
    </row>
    <row r="146" spans="1:3" ht="25.5">
      <c r="A146" s="1"/>
      <c r="B146" s="1" t="s">
        <v>132</v>
      </c>
      <c r="C146" t="s">
        <v>303</v>
      </c>
    </row>
    <row r="147" spans="1:3" ht="25.5">
      <c r="A147" s="1"/>
      <c r="B147" s="1" t="s">
        <v>118</v>
      </c>
      <c r="C147" t="s">
        <v>304</v>
      </c>
    </row>
    <row r="148" spans="1:3" ht="25.5">
      <c r="A148" s="1"/>
      <c r="B148" s="1" t="s">
        <v>119</v>
      </c>
      <c r="C148" t="s">
        <v>305</v>
      </c>
    </row>
    <row r="149" spans="1:3" ht="25.5">
      <c r="A149" s="1"/>
      <c r="B149" s="1" t="s">
        <v>120</v>
      </c>
      <c r="C149" t="s">
        <v>306</v>
      </c>
    </row>
    <row r="150" spans="1:3" ht="25.5">
      <c r="A150" s="1"/>
      <c r="B150" s="1" t="s">
        <v>121</v>
      </c>
      <c r="C150" t="s">
        <v>307</v>
      </c>
    </row>
    <row r="151" spans="1:3" ht="25.5">
      <c r="A151" s="1"/>
      <c r="B151" s="1" t="s">
        <v>122</v>
      </c>
      <c r="C151" t="s">
        <v>308</v>
      </c>
    </row>
    <row r="152" spans="1:3" ht="25.5">
      <c r="A152" s="1"/>
      <c r="B152" s="1" t="s">
        <v>123</v>
      </c>
      <c r="C152" t="s">
        <v>302</v>
      </c>
    </row>
    <row r="153" spans="1:3" ht="25.5">
      <c r="A153" s="1"/>
      <c r="B153" s="1" t="s">
        <v>124</v>
      </c>
      <c r="C153" t="s">
        <v>309</v>
      </c>
    </row>
    <row r="154" spans="1:3" ht="25.5">
      <c r="A154" s="1"/>
      <c r="B154" s="1" t="s">
        <v>58</v>
      </c>
      <c r="C154" t="s">
        <v>310</v>
      </c>
    </row>
    <row r="155" spans="1:3" ht="25.5">
      <c r="A155" s="1"/>
      <c r="B155" s="1" t="s">
        <v>59</v>
      </c>
      <c r="C155" t="s">
        <v>311</v>
      </c>
    </row>
    <row r="156" spans="1:3" ht="25.5">
      <c r="A156" s="1"/>
      <c r="B156" s="1" t="s">
        <v>60</v>
      </c>
      <c r="C156" t="s">
        <v>312</v>
      </c>
    </row>
    <row r="157" spans="1:3" ht="25.5">
      <c r="A157" s="1"/>
      <c r="B157" s="1" t="s">
        <v>125</v>
      </c>
      <c r="C157" t="s">
        <v>313</v>
      </c>
    </row>
    <row r="158" spans="1:3" ht="25.5">
      <c r="A158" s="1"/>
      <c r="B158" s="1" t="s">
        <v>126</v>
      </c>
      <c r="C158" t="s">
        <v>314</v>
      </c>
    </row>
    <row r="159" spans="1:3" ht="25.5">
      <c r="A159" s="1"/>
      <c r="B159" s="1" t="s">
        <v>127</v>
      </c>
      <c r="C159" t="s">
        <v>315</v>
      </c>
    </row>
    <row r="160" spans="1:3" ht="25.5">
      <c r="A160" s="1"/>
      <c r="B160" s="1" t="s">
        <v>128</v>
      </c>
      <c r="C160" t="s">
        <v>316</v>
      </c>
    </row>
    <row r="161" spans="1:3" ht="25.5">
      <c r="A161" s="1"/>
      <c r="B161" s="1" t="s">
        <v>129</v>
      </c>
      <c r="C161" t="s">
        <v>102</v>
      </c>
    </row>
    <row r="162" spans="1:3" ht="25.5">
      <c r="A162" s="1"/>
      <c r="B162" s="1" t="s">
        <v>130</v>
      </c>
      <c r="C162" t="s">
        <v>75</v>
      </c>
    </row>
    <row r="163" spans="1:3" ht="25.5">
      <c r="A163" s="1" t="s">
        <v>36</v>
      </c>
      <c r="B163" s="1" t="s">
        <v>131</v>
      </c>
      <c r="C163" t="s">
        <v>317</v>
      </c>
    </row>
    <row r="164" spans="1:3" ht="25.5">
      <c r="A164" s="1"/>
      <c r="B164" s="1" t="s">
        <v>132</v>
      </c>
      <c r="C164" t="s">
        <v>318</v>
      </c>
    </row>
    <row r="165" spans="1:3" ht="25.5">
      <c r="A165" s="1"/>
      <c r="B165" s="1" t="s">
        <v>118</v>
      </c>
      <c r="C165" t="s">
        <v>319</v>
      </c>
    </row>
    <row r="166" spans="1:3" ht="25.5">
      <c r="A166" s="1"/>
      <c r="B166" s="1" t="s">
        <v>119</v>
      </c>
      <c r="C166" t="s">
        <v>320</v>
      </c>
    </row>
    <row r="167" spans="1:3" ht="25.5">
      <c r="A167" s="1"/>
      <c r="B167" s="1" t="s">
        <v>120</v>
      </c>
      <c r="C167" t="s">
        <v>321</v>
      </c>
    </row>
    <row r="168" spans="1:3" ht="25.5">
      <c r="A168" s="1"/>
      <c r="B168" s="1" t="s">
        <v>121</v>
      </c>
      <c r="C168" t="s">
        <v>322</v>
      </c>
    </row>
    <row r="169" spans="1:3" ht="25.5">
      <c r="A169" s="1"/>
      <c r="B169" s="1" t="s">
        <v>122</v>
      </c>
      <c r="C169" t="s">
        <v>323</v>
      </c>
    </row>
    <row r="170" spans="1:3" ht="25.5">
      <c r="A170" s="1"/>
      <c r="B170" s="1" t="s">
        <v>123</v>
      </c>
      <c r="C170" t="s">
        <v>324</v>
      </c>
    </row>
    <row r="171" spans="1:3" ht="25.5">
      <c r="A171" s="1"/>
      <c r="B171" s="1" t="s">
        <v>124</v>
      </c>
      <c r="C171" t="s">
        <v>325</v>
      </c>
    </row>
    <row r="172" spans="1:3" ht="25.5">
      <c r="A172" s="1"/>
      <c r="B172" s="1" t="s">
        <v>58</v>
      </c>
      <c r="C172" t="s">
        <v>326</v>
      </c>
    </row>
    <row r="173" spans="1:3" ht="25.5">
      <c r="A173" s="1"/>
      <c r="B173" s="1" t="s">
        <v>59</v>
      </c>
      <c r="C173" t="s">
        <v>327</v>
      </c>
    </row>
    <row r="174" spans="1:3" ht="25.5">
      <c r="A174" s="1"/>
      <c r="B174" s="1" t="s">
        <v>60</v>
      </c>
      <c r="C174" t="s">
        <v>327</v>
      </c>
    </row>
    <row r="175" spans="1:3" ht="25.5">
      <c r="A175" s="1"/>
      <c r="B175" s="1" t="s">
        <v>125</v>
      </c>
      <c r="C175" t="s">
        <v>328</v>
      </c>
    </row>
    <row r="176" spans="1:3" ht="25.5">
      <c r="A176" s="1"/>
      <c r="B176" s="1" t="s">
        <v>126</v>
      </c>
      <c r="C176" t="s">
        <v>329</v>
      </c>
    </row>
    <row r="177" spans="1:3" ht="25.5">
      <c r="A177" s="1"/>
      <c r="B177" s="1" t="s">
        <v>127</v>
      </c>
      <c r="C177" t="s">
        <v>330</v>
      </c>
    </row>
    <row r="178" spans="1:3" ht="25.5">
      <c r="A178" s="1"/>
      <c r="B178" s="1" t="s">
        <v>128</v>
      </c>
      <c r="C178" t="s">
        <v>331</v>
      </c>
    </row>
    <row r="179" spans="1:3" ht="25.5">
      <c r="A179" s="1"/>
      <c r="B179" s="1" t="s">
        <v>129</v>
      </c>
      <c r="C179" t="s">
        <v>332</v>
      </c>
    </row>
    <row r="180" spans="1:3" ht="25.5">
      <c r="A180" s="1"/>
      <c r="B180" s="1" t="s">
        <v>130</v>
      </c>
      <c r="C180" t="s">
        <v>333</v>
      </c>
    </row>
    <row r="181" spans="1:3" ht="25.5">
      <c r="A181" s="1" t="s">
        <v>3</v>
      </c>
      <c r="B181" s="1" t="s">
        <v>131</v>
      </c>
      <c r="C181" t="s">
        <v>334</v>
      </c>
    </row>
    <row r="182" spans="1:3" ht="25.5">
      <c r="A182" s="1"/>
      <c r="B182" s="1" t="s">
        <v>132</v>
      </c>
      <c r="C182" t="s">
        <v>335</v>
      </c>
    </row>
    <row r="183" spans="1:3" ht="25.5">
      <c r="A183" s="1"/>
      <c r="B183" s="1" t="s">
        <v>118</v>
      </c>
      <c r="C183" t="s">
        <v>336</v>
      </c>
    </row>
    <row r="184" spans="1:3" ht="25.5">
      <c r="A184" s="1"/>
      <c r="B184" s="1" t="s">
        <v>119</v>
      </c>
      <c r="C184" t="s">
        <v>337</v>
      </c>
    </row>
    <row r="185" spans="1:3" ht="25.5">
      <c r="A185" s="1"/>
      <c r="B185" s="1" t="s">
        <v>120</v>
      </c>
      <c r="C185" t="s">
        <v>338</v>
      </c>
    </row>
    <row r="186" spans="1:3" ht="25.5">
      <c r="A186" s="1"/>
      <c r="B186" s="1" t="s">
        <v>121</v>
      </c>
      <c r="C186" t="s">
        <v>339</v>
      </c>
    </row>
    <row r="187" spans="1:3" ht="25.5">
      <c r="A187" s="1"/>
      <c r="B187" s="1" t="s">
        <v>122</v>
      </c>
      <c r="C187" t="s">
        <v>340</v>
      </c>
    </row>
    <row r="188" spans="1:3" ht="25.5">
      <c r="A188" s="1"/>
      <c r="B188" s="1" t="s">
        <v>123</v>
      </c>
      <c r="C188" t="s">
        <v>334</v>
      </c>
    </row>
    <row r="189" spans="1:3" ht="25.5">
      <c r="A189" s="1"/>
      <c r="B189" s="1" t="s">
        <v>124</v>
      </c>
      <c r="C189" t="s">
        <v>341</v>
      </c>
    </row>
    <row r="190" spans="1:3" ht="25.5">
      <c r="A190" s="1"/>
      <c r="B190" s="1" t="s">
        <v>58</v>
      </c>
      <c r="C190" t="s">
        <v>342</v>
      </c>
    </row>
    <row r="191" spans="1:3" ht="25.5">
      <c r="A191" s="1"/>
      <c r="B191" s="1" t="s">
        <v>59</v>
      </c>
      <c r="C191" t="s">
        <v>343</v>
      </c>
    </row>
    <row r="192" spans="1:3" ht="25.5">
      <c r="A192" s="1"/>
      <c r="B192" s="1" t="s">
        <v>60</v>
      </c>
      <c r="C192" t="s">
        <v>344</v>
      </c>
    </row>
    <row r="193" spans="1:3" ht="25.5">
      <c r="A193" s="1"/>
      <c r="B193" s="1" t="s">
        <v>125</v>
      </c>
      <c r="C193" t="s">
        <v>345</v>
      </c>
    </row>
    <row r="194" spans="1:3" ht="25.5">
      <c r="A194" s="1"/>
      <c r="B194" s="1" t="s">
        <v>126</v>
      </c>
      <c r="C194" t="s">
        <v>346</v>
      </c>
    </row>
    <row r="195" spans="1:3" ht="25.5">
      <c r="A195" s="1"/>
      <c r="B195" s="1" t="s">
        <v>127</v>
      </c>
      <c r="C195" t="s">
        <v>347</v>
      </c>
    </row>
    <row r="196" spans="1:3" ht="25.5">
      <c r="A196" s="1"/>
      <c r="B196" s="1" t="s">
        <v>128</v>
      </c>
      <c r="C196" t="s">
        <v>348</v>
      </c>
    </row>
    <row r="197" spans="1:3" ht="25.5">
      <c r="A197" s="1"/>
      <c r="B197" s="1" t="s">
        <v>129</v>
      </c>
      <c r="C197" t="s">
        <v>349</v>
      </c>
    </row>
    <row r="198" spans="1:3" ht="25.5">
      <c r="A198" s="1"/>
      <c r="B198" s="1" t="s">
        <v>130</v>
      </c>
      <c r="C198" t="s">
        <v>350</v>
      </c>
    </row>
    <row r="199" spans="1:3" ht="25.5">
      <c r="A199" s="1" t="s">
        <v>25</v>
      </c>
      <c r="B199" s="1" t="s">
        <v>132</v>
      </c>
      <c r="C199" t="s">
        <v>87</v>
      </c>
    </row>
    <row r="200" spans="1:3" ht="25.5">
      <c r="A200" s="1"/>
      <c r="B200" s="1" t="s">
        <v>118</v>
      </c>
      <c r="C200" t="s">
        <v>351</v>
      </c>
    </row>
    <row r="201" spans="1:3" ht="25.5">
      <c r="A201" s="1"/>
      <c r="B201" s="1" t="s">
        <v>119</v>
      </c>
      <c r="C201" t="s">
        <v>108</v>
      </c>
    </row>
    <row r="202" spans="1:3" ht="25.5">
      <c r="A202" s="1"/>
      <c r="B202" s="1" t="s">
        <v>120</v>
      </c>
      <c r="C202" t="s">
        <v>352</v>
      </c>
    </row>
    <row r="203" spans="1:3" ht="25.5">
      <c r="A203" s="1"/>
      <c r="B203" s="1" t="s">
        <v>121</v>
      </c>
      <c r="C203" t="s">
        <v>353</v>
      </c>
    </row>
    <row r="204" spans="1:3" ht="25.5">
      <c r="A204" s="1"/>
      <c r="B204" s="1" t="s">
        <v>122</v>
      </c>
      <c r="C204" t="s">
        <v>96</v>
      </c>
    </row>
    <row r="205" spans="1:3" ht="25.5">
      <c r="A205" s="1"/>
      <c r="B205" s="1" t="s">
        <v>123</v>
      </c>
      <c r="C205" t="s">
        <v>354</v>
      </c>
    </row>
    <row r="206" spans="1:3" ht="25.5">
      <c r="A206" s="1"/>
      <c r="B206" s="1" t="s">
        <v>124</v>
      </c>
      <c r="C206" t="s">
        <v>355</v>
      </c>
    </row>
    <row r="207" spans="1:3" ht="25.5">
      <c r="A207" s="1"/>
      <c r="B207" s="1" t="s">
        <v>58</v>
      </c>
      <c r="C207" t="s">
        <v>356</v>
      </c>
    </row>
    <row r="208" spans="1:3" ht="25.5">
      <c r="A208" s="1"/>
      <c r="B208" s="1" t="s">
        <v>59</v>
      </c>
      <c r="C208" t="s">
        <v>357</v>
      </c>
    </row>
    <row r="209" spans="1:3" ht="25.5">
      <c r="A209" s="1"/>
      <c r="B209" s="1" t="s">
        <v>60</v>
      </c>
      <c r="C209" t="s">
        <v>353</v>
      </c>
    </row>
    <row r="210" spans="1:3" ht="25.5">
      <c r="A210" s="1"/>
      <c r="B210" s="1" t="s">
        <v>125</v>
      </c>
      <c r="C210" t="s">
        <v>83</v>
      </c>
    </row>
    <row r="211" spans="1:3" ht="25.5">
      <c r="A211" s="1"/>
      <c r="B211" s="1" t="s">
        <v>126</v>
      </c>
      <c r="C211" t="s">
        <v>358</v>
      </c>
    </row>
    <row r="212" spans="1:3" ht="25.5">
      <c r="A212" s="1"/>
      <c r="B212" s="1" t="s">
        <v>127</v>
      </c>
      <c r="C212" t="s">
        <v>106</v>
      </c>
    </row>
    <row r="213" spans="1:3" ht="25.5">
      <c r="A213" s="1"/>
      <c r="B213" s="1" t="s">
        <v>128</v>
      </c>
      <c r="C213" t="s">
        <v>359</v>
      </c>
    </row>
    <row r="214" spans="1:3" ht="25.5">
      <c r="A214" s="1"/>
      <c r="B214" s="1" t="s">
        <v>129</v>
      </c>
      <c r="C214" t="s">
        <v>360</v>
      </c>
    </row>
    <row r="215" spans="1:3" ht="25.5">
      <c r="A215" s="1"/>
      <c r="B215" s="1" t="s">
        <v>130</v>
      </c>
      <c r="C215" t="s">
        <v>361</v>
      </c>
    </row>
    <row r="216" spans="1:3" ht="25.5">
      <c r="A216" s="1" t="s">
        <v>41</v>
      </c>
      <c r="B216" s="1" t="s">
        <v>131</v>
      </c>
      <c r="C216" t="s">
        <v>362</v>
      </c>
    </row>
    <row r="217" spans="1:3" ht="25.5">
      <c r="A217" s="1"/>
      <c r="B217" s="1" t="s">
        <v>132</v>
      </c>
      <c r="C217" t="s">
        <v>363</v>
      </c>
    </row>
    <row r="218" spans="1:3" ht="25.5">
      <c r="A218" s="1"/>
      <c r="B218" s="1" t="s">
        <v>118</v>
      </c>
      <c r="C218" t="s">
        <v>364</v>
      </c>
    </row>
    <row r="219" spans="1:3" ht="25.5">
      <c r="A219" s="1"/>
      <c r="B219" s="1" t="s">
        <v>119</v>
      </c>
      <c r="C219" t="s">
        <v>365</v>
      </c>
    </row>
    <row r="220" spans="1:3" ht="25.5">
      <c r="A220" s="1"/>
      <c r="B220" s="1" t="s">
        <v>120</v>
      </c>
      <c r="C220" t="s">
        <v>366</v>
      </c>
    </row>
    <row r="221" spans="1:3" ht="25.5">
      <c r="A221" s="1"/>
      <c r="B221" s="1" t="s">
        <v>121</v>
      </c>
      <c r="C221" t="s">
        <v>285</v>
      </c>
    </row>
    <row r="222" spans="1:3" ht="25.5">
      <c r="A222" s="1"/>
      <c r="B222" s="1" t="s">
        <v>122</v>
      </c>
      <c r="C222" t="s">
        <v>367</v>
      </c>
    </row>
    <row r="223" spans="1:3" ht="25.5">
      <c r="A223" s="1"/>
      <c r="B223" s="1" t="s">
        <v>123</v>
      </c>
      <c r="C223" t="s">
        <v>368</v>
      </c>
    </row>
    <row r="224" spans="1:3" ht="25.5">
      <c r="A224" s="1"/>
      <c r="B224" s="1" t="s">
        <v>124</v>
      </c>
      <c r="C224" t="s">
        <v>369</v>
      </c>
    </row>
    <row r="225" spans="1:3" ht="25.5">
      <c r="A225" s="1"/>
      <c r="B225" s="1" t="s">
        <v>58</v>
      </c>
      <c r="C225" t="s">
        <v>287</v>
      </c>
    </row>
    <row r="226" spans="1:3" ht="25.5">
      <c r="A226" s="1"/>
      <c r="B226" s="1" t="s">
        <v>59</v>
      </c>
      <c r="C226" t="s">
        <v>370</v>
      </c>
    </row>
    <row r="227" spans="1:3" ht="25.5">
      <c r="A227" s="1"/>
      <c r="B227" s="1" t="s">
        <v>60</v>
      </c>
      <c r="C227" t="s">
        <v>202</v>
      </c>
    </row>
    <row r="228" spans="1:3" ht="25.5">
      <c r="A228" s="1"/>
      <c r="B228" s="1" t="s">
        <v>125</v>
      </c>
      <c r="C228" t="s">
        <v>371</v>
      </c>
    </row>
    <row r="229" spans="1:3" ht="25.5">
      <c r="A229" s="1"/>
      <c r="B229" s="1" t="s">
        <v>126</v>
      </c>
      <c r="C229" t="s">
        <v>109</v>
      </c>
    </row>
    <row r="230" spans="1:3" ht="25.5">
      <c r="A230" s="1"/>
      <c r="B230" s="1" t="s">
        <v>127</v>
      </c>
      <c r="C230" t="s">
        <v>372</v>
      </c>
    </row>
    <row r="231" spans="1:3" ht="25.5">
      <c r="A231" s="1"/>
      <c r="B231" s="1" t="s">
        <v>128</v>
      </c>
      <c r="C231" t="s">
        <v>107</v>
      </c>
    </row>
    <row r="232" spans="1:3" ht="25.5">
      <c r="A232" s="1"/>
      <c r="B232" s="1" t="s">
        <v>129</v>
      </c>
      <c r="C232" t="s">
        <v>117</v>
      </c>
    </row>
    <row r="233" spans="1:3" ht="25.5">
      <c r="A233" s="1"/>
      <c r="B233" s="1" t="s">
        <v>130</v>
      </c>
      <c r="C233" t="s">
        <v>373</v>
      </c>
    </row>
    <row r="234" spans="1:3" ht="25.5">
      <c r="A234" s="1" t="s">
        <v>21</v>
      </c>
      <c r="B234" s="1" t="s">
        <v>131</v>
      </c>
      <c r="C234" t="s">
        <v>374</v>
      </c>
    </row>
    <row r="235" spans="1:3" ht="25.5">
      <c r="A235" s="1"/>
      <c r="B235" s="1" t="s">
        <v>132</v>
      </c>
      <c r="C235" t="s">
        <v>325</v>
      </c>
    </row>
    <row r="236" spans="1:3" ht="25.5">
      <c r="A236" s="1"/>
      <c r="B236" s="1" t="s">
        <v>118</v>
      </c>
      <c r="C236" t="s">
        <v>375</v>
      </c>
    </row>
    <row r="237" spans="1:3" ht="25.5">
      <c r="A237" s="1"/>
      <c r="B237" s="1" t="s">
        <v>119</v>
      </c>
      <c r="C237" t="s">
        <v>376</v>
      </c>
    </row>
    <row r="238" spans="1:3" ht="25.5">
      <c r="A238" s="1"/>
      <c r="B238" s="1" t="s">
        <v>120</v>
      </c>
      <c r="C238" t="s">
        <v>377</v>
      </c>
    </row>
    <row r="239" spans="1:3" ht="25.5">
      <c r="A239" s="1"/>
      <c r="B239" s="1" t="s">
        <v>121</v>
      </c>
      <c r="C239" t="s">
        <v>378</v>
      </c>
    </row>
    <row r="240" spans="1:3" ht="25.5">
      <c r="A240" s="1"/>
      <c r="B240" s="1" t="s">
        <v>122</v>
      </c>
      <c r="C240" t="s">
        <v>379</v>
      </c>
    </row>
    <row r="241" spans="1:3" ht="25.5">
      <c r="A241" s="1"/>
      <c r="B241" s="1" t="s">
        <v>123</v>
      </c>
      <c r="C241" t="s">
        <v>380</v>
      </c>
    </row>
    <row r="242" spans="1:3" ht="25.5">
      <c r="A242" s="1"/>
      <c r="B242" s="1" t="s">
        <v>124</v>
      </c>
      <c r="C242" t="s">
        <v>381</v>
      </c>
    </row>
    <row r="243" spans="1:3" ht="25.5">
      <c r="A243" s="1"/>
      <c r="B243" s="1" t="s">
        <v>58</v>
      </c>
      <c r="C243" t="s">
        <v>382</v>
      </c>
    </row>
    <row r="244" spans="1:3" ht="25.5">
      <c r="A244" s="1"/>
      <c r="B244" s="1" t="s">
        <v>59</v>
      </c>
      <c r="C244" t="s">
        <v>378</v>
      </c>
    </row>
    <row r="245" spans="1:3" ht="25.5">
      <c r="A245" s="1"/>
      <c r="B245" s="1" t="s">
        <v>60</v>
      </c>
      <c r="C245" t="s">
        <v>383</v>
      </c>
    </row>
    <row r="246" spans="1:3" ht="25.5">
      <c r="A246" s="1"/>
      <c r="B246" s="1" t="s">
        <v>125</v>
      </c>
      <c r="C246" t="s">
        <v>384</v>
      </c>
    </row>
    <row r="247" spans="1:3" ht="25.5">
      <c r="A247" s="1"/>
      <c r="B247" s="1" t="s">
        <v>126</v>
      </c>
      <c r="C247" t="s">
        <v>385</v>
      </c>
    </row>
    <row r="248" spans="1:3" ht="25.5">
      <c r="A248" s="1"/>
      <c r="B248" s="1" t="s">
        <v>127</v>
      </c>
      <c r="C248" t="s">
        <v>386</v>
      </c>
    </row>
    <row r="249" spans="1:3" ht="25.5">
      <c r="A249" s="1"/>
      <c r="B249" s="1" t="s">
        <v>128</v>
      </c>
      <c r="C249" t="s">
        <v>387</v>
      </c>
    </row>
    <row r="250" spans="1:3" ht="25.5">
      <c r="A250" s="1"/>
      <c r="B250" s="1" t="s">
        <v>129</v>
      </c>
      <c r="C250" t="s">
        <v>388</v>
      </c>
    </row>
    <row r="251" spans="1:3" ht="25.5">
      <c r="A251" s="1"/>
      <c r="B251" s="1" t="s">
        <v>130</v>
      </c>
      <c r="C251" t="s">
        <v>389</v>
      </c>
    </row>
    <row r="252" spans="1:3" ht="25.5">
      <c r="A252" s="1" t="s">
        <v>14</v>
      </c>
      <c r="B252" s="1" t="s">
        <v>131</v>
      </c>
      <c r="C252" t="s">
        <v>390</v>
      </c>
    </row>
    <row r="253" spans="1:3" ht="25.5">
      <c r="A253" s="1"/>
      <c r="B253" s="1" t="s">
        <v>132</v>
      </c>
      <c r="C253" t="s">
        <v>391</v>
      </c>
    </row>
    <row r="254" spans="1:3" ht="25.5">
      <c r="A254" s="1"/>
      <c r="B254" s="1" t="s">
        <v>118</v>
      </c>
      <c r="C254" t="s">
        <v>392</v>
      </c>
    </row>
    <row r="255" spans="1:3" ht="25.5">
      <c r="A255" s="1"/>
      <c r="B255" s="1" t="s">
        <v>119</v>
      </c>
      <c r="C255" t="s">
        <v>393</v>
      </c>
    </row>
    <row r="256" spans="1:3" ht="25.5">
      <c r="A256" s="1"/>
      <c r="B256" s="1" t="s">
        <v>120</v>
      </c>
      <c r="C256" t="s">
        <v>394</v>
      </c>
    </row>
    <row r="257" spans="1:3" ht="25.5">
      <c r="A257" s="1"/>
      <c r="B257" s="1" t="s">
        <v>121</v>
      </c>
      <c r="C257" t="s">
        <v>392</v>
      </c>
    </row>
    <row r="258" spans="1:3" ht="25.5">
      <c r="A258" s="1"/>
      <c r="B258" s="1" t="s">
        <v>122</v>
      </c>
      <c r="C258" t="s">
        <v>395</v>
      </c>
    </row>
    <row r="259" spans="1:3" ht="25.5">
      <c r="A259" s="1"/>
      <c r="B259" s="1" t="s">
        <v>123</v>
      </c>
      <c r="C259" t="s">
        <v>396</v>
      </c>
    </row>
    <row r="260" spans="1:3" ht="25.5">
      <c r="A260" s="1"/>
      <c r="B260" s="1" t="s">
        <v>124</v>
      </c>
      <c r="C260" t="s">
        <v>397</v>
      </c>
    </row>
    <row r="261" spans="1:3" ht="25.5">
      <c r="A261" s="1"/>
      <c r="B261" s="1" t="s">
        <v>58</v>
      </c>
      <c r="C261" t="s">
        <v>398</v>
      </c>
    </row>
    <row r="262" spans="1:3" ht="25.5">
      <c r="A262" s="1"/>
      <c r="B262" s="1" t="s">
        <v>59</v>
      </c>
      <c r="C262" t="s">
        <v>399</v>
      </c>
    </row>
    <row r="263" spans="1:3" ht="25.5">
      <c r="A263" s="1"/>
      <c r="B263" s="1" t="s">
        <v>60</v>
      </c>
      <c r="C263" t="s">
        <v>221</v>
      </c>
    </row>
    <row r="264" spans="1:3" ht="25.5">
      <c r="A264" s="1"/>
      <c r="B264" s="1" t="s">
        <v>125</v>
      </c>
      <c r="C264" t="s">
        <v>400</v>
      </c>
    </row>
    <row r="265" spans="1:3" ht="25.5">
      <c r="A265" s="1"/>
      <c r="B265" s="1" t="s">
        <v>126</v>
      </c>
      <c r="C265" t="s">
        <v>307</v>
      </c>
    </row>
    <row r="266" spans="1:3" ht="25.5">
      <c r="A266" s="1"/>
      <c r="B266" s="1" t="s">
        <v>127</v>
      </c>
      <c r="C266" t="s">
        <v>401</v>
      </c>
    </row>
    <row r="267" spans="1:3" ht="25.5">
      <c r="A267" s="1"/>
      <c r="B267" s="1" t="s">
        <v>128</v>
      </c>
      <c r="C267" t="s">
        <v>402</v>
      </c>
    </row>
    <row r="268" spans="1:3" ht="25.5">
      <c r="A268" s="1"/>
      <c r="B268" s="1" t="s">
        <v>129</v>
      </c>
      <c r="C268" t="s">
        <v>403</v>
      </c>
    </row>
    <row r="269" spans="1:3" ht="25.5">
      <c r="A269" s="1"/>
      <c r="B269" s="1" t="s">
        <v>130</v>
      </c>
      <c r="C269" t="s">
        <v>390</v>
      </c>
    </row>
    <row r="270" spans="1:3" ht="25.5">
      <c r="A270" s="1" t="s">
        <v>17</v>
      </c>
      <c r="B270" s="1" t="s">
        <v>131</v>
      </c>
      <c r="C270" t="s">
        <v>404</v>
      </c>
    </row>
    <row r="271" spans="1:3" ht="25.5">
      <c r="A271" s="1"/>
      <c r="B271" s="1" t="s">
        <v>132</v>
      </c>
      <c r="C271" t="s">
        <v>405</v>
      </c>
    </row>
    <row r="272" spans="1:3" ht="25.5">
      <c r="A272" s="1"/>
      <c r="B272" s="1" t="s">
        <v>118</v>
      </c>
      <c r="C272" t="s">
        <v>406</v>
      </c>
    </row>
    <row r="273" spans="1:3" ht="25.5">
      <c r="A273" s="1"/>
      <c r="B273" s="1" t="s">
        <v>119</v>
      </c>
      <c r="C273" t="s">
        <v>407</v>
      </c>
    </row>
    <row r="274" spans="1:3" ht="25.5">
      <c r="A274" s="1"/>
      <c r="B274" s="1" t="s">
        <v>120</v>
      </c>
      <c r="C274" t="s">
        <v>408</v>
      </c>
    </row>
    <row r="275" spans="1:3" ht="25.5">
      <c r="A275" s="1"/>
      <c r="B275" s="1" t="s">
        <v>121</v>
      </c>
      <c r="C275" t="s">
        <v>409</v>
      </c>
    </row>
    <row r="276" spans="1:3" ht="25.5">
      <c r="A276" s="1"/>
      <c r="B276" s="1" t="s">
        <v>122</v>
      </c>
      <c r="C276" t="s">
        <v>344</v>
      </c>
    </row>
    <row r="277" spans="1:3" ht="25.5">
      <c r="A277" s="1"/>
      <c r="B277" s="1" t="s">
        <v>123</v>
      </c>
      <c r="C277" t="s">
        <v>410</v>
      </c>
    </row>
    <row r="278" spans="1:3" ht="25.5">
      <c r="A278" s="1"/>
      <c r="B278" s="1" t="s">
        <v>124</v>
      </c>
      <c r="C278" t="s">
        <v>411</v>
      </c>
    </row>
    <row r="279" spans="1:3" ht="25.5">
      <c r="A279" s="1"/>
      <c r="B279" s="1" t="s">
        <v>58</v>
      </c>
      <c r="C279" t="s">
        <v>412</v>
      </c>
    </row>
    <row r="280" spans="1:3" ht="25.5">
      <c r="A280" s="1"/>
      <c r="B280" s="1" t="s">
        <v>59</v>
      </c>
      <c r="C280" t="s">
        <v>413</v>
      </c>
    </row>
    <row r="281" spans="1:3" ht="25.5">
      <c r="A281" s="1"/>
      <c r="B281" s="1" t="s">
        <v>60</v>
      </c>
      <c r="C281" t="s">
        <v>414</v>
      </c>
    </row>
    <row r="282" spans="1:3" ht="25.5">
      <c r="A282" s="1"/>
      <c r="B282" s="1" t="s">
        <v>125</v>
      </c>
      <c r="C282" t="s">
        <v>415</v>
      </c>
    </row>
    <row r="283" spans="1:3" ht="25.5">
      <c r="A283" s="1"/>
      <c r="B283" s="1" t="s">
        <v>126</v>
      </c>
      <c r="C283" t="s">
        <v>416</v>
      </c>
    </row>
    <row r="284" spans="1:3" ht="25.5">
      <c r="A284" s="1"/>
      <c r="B284" s="1" t="s">
        <v>127</v>
      </c>
      <c r="C284" t="s">
        <v>417</v>
      </c>
    </row>
    <row r="285" spans="1:3" ht="25.5">
      <c r="A285" s="1"/>
      <c r="B285" s="1" t="s">
        <v>128</v>
      </c>
      <c r="C285" t="s">
        <v>418</v>
      </c>
    </row>
    <row r="286" spans="1:3" ht="25.5">
      <c r="A286" s="1"/>
      <c r="B286" s="1" t="s">
        <v>129</v>
      </c>
      <c r="C286" t="s">
        <v>419</v>
      </c>
    </row>
    <row r="287" spans="1:3" ht="25.5">
      <c r="A287" s="1"/>
      <c r="B287" s="1" t="s">
        <v>130</v>
      </c>
      <c r="C287" t="s">
        <v>420</v>
      </c>
    </row>
    <row r="288" spans="1:3" ht="25.5">
      <c r="A288" s="1" t="s">
        <v>8</v>
      </c>
      <c r="B288" s="1" t="s">
        <v>131</v>
      </c>
      <c r="C288" t="s">
        <v>421</v>
      </c>
    </row>
    <row r="289" spans="1:3" ht="25.5">
      <c r="A289" s="1"/>
      <c r="B289" s="1" t="s">
        <v>132</v>
      </c>
      <c r="C289" t="s">
        <v>422</v>
      </c>
    </row>
    <row r="290" spans="1:3" ht="25.5">
      <c r="A290" s="1"/>
      <c r="B290" s="1" t="s">
        <v>118</v>
      </c>
      <c r="C290" t="s">
        <v>423</v>
      </c>
    </row>
    <row r="291" spans="1:3" ht="25.5">
      <c r="A291" s="1"/>
      <c r="B291" s="1" t="s">
        <v>119</v>
      </c>
      <c r="C291" t="s">
        <v>424</v>
      </c>
    </row>
    <row r="292" spans="1:3" ht="25.5">
      <c r="A292" s="1"/>
      <c r="B292" s="1" t="s">
        <v>120</v>
      </c>
      <c r="C292" t="s">
        <v>425</v>
      </c>
    </row>
    <row r="293" spans="1:3" ht="25.5">
      <c r="A293" s="1"/>
      <c r="B293" s="1" t="s">
        <v>121</v>
      </c>
      <c r="C293" t="s">
        <v>426</v>
      </c>
    </row>
    <row r="294" spans="1:3" ht="25.5">
      <c r="A294" s="1"/>
      <c r="B294" s="1" t="s">
        <v>122</v>
      </c>
      <c r="C294" t="s">
        <v>427</v>
      </c>
    </row>
    <row r="295" spans="1:3" ht="25.5">
      <c r="A295" s="1"/>
      <c r="B295" s="1" t="s">
        <v>123</v>
      </c>
      <c r="C295" t="s">
        <v>428</v>
      </c>
    </row>
    <row r="296" spans="1:3" ht="25.5">
      <c r="A296" s="1"/>
      <c r="B296" s="1" t="s">
        <v>124</v>
      </c>
      <c r="C296" t="s">
        <v>429</v>
      </c>
    </row>
    <row r="297" spans="1:3" ht="25.5">
      <c r="A297" s="1"/>
      <c r="B297" s="1" t="s">
        <v>58</v>
      </c>
      <c r="C297" t="s">
        <v>421</v>
      </c>
    </row>
    <row r="298" spans="1:3" ht="25.5">
      <c r="A298" s="1"/>
      <c r="B298" s="1" t="s">
        <v>59</v>
      </c>
      <c r="C298" t="s">
        <v>430</v>
      </c>
    </row>
    <row r="299" spans="1:3" ht="25.5">
      <c r="A299" s="1"/>
      <c r="B299" s="1" t="s">
        <v>60</v>
      </c>
      <c r="C299" t="s">
        <v>431</v>
      </c>
    </row>
    <row r="300" spans="1:3" ht="25.5">
      <c r="A300" s="1"/>
      <c r="B300" s="1" t="s">
        <v>125</v>
      </c>
      <c r="C300" t="s">
        <v>432</v>
      </c>
    </row>
    <row r="301" spans="1:3" ht="25.5">
      <c r="A301" s="1"/>
      <c r="B301" s="1" t="s">
        <v>126</v>
      </c>
      <c r="C301" t="s">
        <v>433</v>
      </c>
    </row>
    <row r="302" spans="1:3" ht="25.5">
      <c r="A302" s="1"/>
      <c r="B302" s="1" t="s">
        <v>127</v>
      </c>
      <c r="C302" t="s">
        <v>434</v>
      </c>
    </row>
    <row r="303" spans="1:3" ht="25.5">
      <c r="A303" s="1"/>
      <c r="B303" s="1" t="s">
        <v>128</v>
      </c>
      <c r="C303" t="s">
        <v>435</v>
      </c>
    </row>
    <row r="304" spans="1:3" ht="25.5">
      <c r="A304" s="1"/>
      <c r="B304" s="1" t="s">
        <v>129</v>
      </c>
      <c r="C304" t="s">
        <v>436</v>
      </c>
    </row>
    <row r="305" spans="1:3" ht="25.5">
      <c r="A305" s="1"/>
      <c r="B305" s="1" t="s">
        <v>130</v>
      </c>
      <c r="C305" t="s">
        <v>437</v>
      </c>
    </row>
    <row r="306" spans="1:3" ht="25.5">
      <c r="A306" s="1" t="s">
        <v>12</v>
      </c>
      <c r="B306" s="1" t="s">
        <v>122</v>
      </c>
      <c r="C306" t="s">
        <v>438</v>
      </c>
    </row>
    <row r="307" spans="1:3" ht="25.5">
      <c r="A307" s="1"/>
      <c r="B307" s="1" t="s">
        <v>123</v>
      </c>
      <c r="C307" t="s">
        <v>439</v>
      </c>
    </row>
    <row r="308" spans="1:3" ht="25.5">
      <c r="A308" s="1"/>
      <c r="B308" s="1" t="s">
        <v>124</v>
      </c>
      <c r="C308" t="s">
        <v>440</v>
      </c>
    </row>
    <row r="309" spans="1:3" ht="25.5">
      <c r="A309" s="1"/>
      <c r="B309" s="1" t="s">
        <v>58</v>
      </c>
      <c r="C309" t="s">
        <v>441</v>
      </c>
    </row>
    <row r="310" spans="1:3" ht="25.5">
      <c r="A310" s="1"/>
      <c r="B310" s="1" t="s">
        <v>59</v>
      </c>
      <c r="C310" t="s">
        <v>442</v>
      </c>
    </row>
    <row r="311" spans="1:3" ht="25.5">
      <c r="A311" s="1"/>
      <c r="B311" s="1" t="s">
        <v>60</v>
      </c>
      <c r="C311" t="s">
        <v>443</v>
      </c>
    </row>
    <row r="312" spans="1:3" ht="25.5">
      <c r="A312" s="1"/>
      <c r="B312" s="1" t="s">
        <v>125</v>
      </c>
      <c r="C312" t="s">
        <v>444</v>
      </c>
    </row>
    <row r="313" spans="1:3" ht="25.5">
      <c r="A313" s="1"/>
      <c r="B313" s="1" t="s">
        <v>126</v>
      </c>
      <c r="C313" t="s">
        <v>445</v>
      </c>
    </row>
    <row r="314" spans="1:3" ht="25.5">
      <c r="A314" s="1"/>
      <c r="B314" s="1" t="s">
        <v>127</v>
      </c>
      <c r="C314" t="s">
        <v>446</v>
      </c>
    </row>
    <row r="315" spans="1:3" ht="25.5">
      <c r="A315" s="1"/>
      <c r="B315" s="1" t="s">
        <v>128</v>
      </c>
      <c r="C315" t="s">
        <v>447</v>
      </c>
    </row>
    <row r="316" spans="1:3" ht="25.5">
      <c r="A316" s="1"/>
      <c r="B316" s="1" t="s">
        <v>129</v>
      </c>
      <c r="C316" t="s">
        <v>448</v>
      </c>
    </row>
    <row r="317" spans="1:3" ht="25.5">
      <c r="A317" s="1"/>
      <c r="B317" s="1" t="s">
        <v>130</v>
      </c>
      <c r="C317" t="s">
        <v>74</v>
      </c>
    </row>
    <row r="318" spans="1:3" ht="25.5">
      <c r="A318" s="1" t="s">
        <v>51</v>
      </c>
      <c r="B318" s="1" t="s">
        <v>131</v>
      </c>
      <c r="C318" t="s">
        <v>449</v>
      </c>
    </row>
    <row r="319" spans="1:3" ht="25.5">
      <c r="A319" s="1"/>
      <c r="B319" s="1" t="s">
        <v>132</v>
      </c>
      <c r="C319" t="s">
        <v>450</v>
      </c>
    </row>
    <row r="320" spans="1:3" ht="25.5">
      <c r="A320" s="1"/>
      <c r="B320" s="1" t="s">
        <v>118</v>
      </c>
      <c r="C320" t="s">
        <v>451</v>
      </c>
    </row>
    <row r="321" spans="1:3" ht="25.5">
      <c r="A321" s="1"/>
      <c r="B321" s="1" t="s">
        <v>119</v>
      </c>
      <c r="C321" t="s">
        <v>452</v>
      </c>
    </row>
    <row r="322" spans="1:3" ht="25.5">
      <c r="A322" s="1"/>
      <c r="B322" s="1" t="s">
        <v>120</v>
      </c>
      <c r="C322" t="s">
        <v>453</v>
      </c>
    </row>
    <row r="323" spans="1:3" ht="25.5">
      <c r="A323" s="1"/>
      <c r="B323" s="1" t="s">
        <v>121</v>
      </c>
      <c r="C323" t="s">
        <v>454</v>
      </c>
    </row>
    <row r="324" spans="1:3" ht="25.5">
      <c r="A324" s="1"/>
      <c r="B324" s="1" t="s">
        <v>122</v>
      </c>
      <c r="C324" t="s">
        <v>455</v>
      </c>
    </row>
    <row r="325" spans="1:3" ht="25.5">
      <c r="A325" s="1"/>
      <c r="B325" s="1" t="s">
        <v>123</v>
      </c>
      <c r="C325" t="s">
        <v>456</v>
      </c>
    </row>
    <row r="326" spans="1:3" ht="25.5">
      <c r="A326" s="1"/>
      <c r="B326" s="1" t="s">
        <v>124</v>
      </c>
      <c r="C326" t="s">
        <v>457</v>
      </c>
    </row>
    <row r="327" spans="1:3" ht="25.5">
      <c r="A327" s="1"/>
      <c r="B327" s="1" t="s">
        <v>58</v>
      </c>
      <c r="C327" t="s">
        <v>458</v>
      </c>
    </row>
    <row r="328" spans="1:3" ht="25.5">
      <c r="A328" s="1"/>
      <c r="B328" s="1" t="s">
        <v>59</v>
      </c>
      <c r="C328" t="s">
        <v>449</v>
      </c>
    </row>
    <row r="329" spans="1:3" ht="25.5">
      <c r="A329" s="1"/>
      <c r="B329" s="1" t="s">
        <v>60</v>
      </c>
      <c r="C329" t="s">
        <v>459</v>
      </c>
    </row>
    <row r="330" spans="1:3" ht="25.5">
      <c r="A330" s="1"/>
      <c r="B330" s="1" t="s">
        <v>125</v>
      </c>
      <c r="C330" t="s">
        <v>460</v>
      </c>
    </row>
    <row r="331" spans="1:3" ht="25.5">
      <c r="A331" s="1"/>
      <c r="B331" s="1" t="s">
        <v>126</v>
      </c>
      <c r="C331" t="s">
        <v>461</v>
      </c>
    </row>
    <row r="332" spans="1:3" ht="25.5">
      <c r="A332" s="1"/>
      <c r="B332" s="1" t="s">
        <v>127</v>
      </c>
      <c r="C332" t="s">
        <v>462</v>
      </c>
    </row>
    <row r="333" spans="1:3" ht="25.5">
      <c r="A333" s="1"/>
      <c r="B333" s="1" t="s">
        <v>128</v>
      </c>
      <c r="C333" t="s">
        <v>463</v>
      </c>
    </row>
    <row r="334" spans="1:3" ht="25.5">
      <c r="A334" s="1"/>
      <c r="B334" s="1" t="s">
        <v>129</v>
      </c>
      <c r="C334" t="s">
        <v>464</v>
      </c>
    </row>
    <row r="335" spans="1:3" ht="25.5">
      <c r="A335" s="1"/>
      <c r="B335" s="1" t="s">
        <v>130</v>
      </c>
      <c r="C335" t="s">
        <v>465</v>
      </c>
    </row>
    <row r="336" spans="1:3" ht="25.5">
      <c r="A336" s="1" t="s">
        <v>16</v>
      </c>
      <c r="B336" s="1" t="s">
        <v>131</v>
      </c>
      <c r="C336" t="s">
        <v>466</v>
      </c>
    </row>
    <row r="337" spans="1:3" ht="25.5">
      <c r="A337" s="1"/>
      <c r="B337" s="1" t="s">
        <v>132</v>
      </c>
      <c r="C337" t="s">
        <v>467</v>
      </c>
    </row>
    <row r="338" spans="1:3" ht="25.5">
      <c r="A338" s="1"/>
      <c r="B338" s="1" t="s">
        <v>118</v>
      </c>
      <c r="C338" t="s">
        <v>468</v>
      </c>
    </row>
    <row r="339" spans="1:3" ht="25.5">
      <c r="A339" s="1"/>
      <c r="B339" s="1" t="s">
        <v>119</v>
      </c>
      <c r="C339" t="s">
        <v>353</v>
      </c>
    </row>
    <row r="340" spans="1:3" ht="25.5">
      <c r="A340" s="1"/>
      <c r="B340" s="1" t="s">
        <v>120</v>
      </c>
      <c r="C340" t="s">
        <v>469</v>
      </c>
    </row>
    <row r="341" spans="1:3" ht="25.5">
      <c r="A341" s="1"/>
      <c r="B341" s="1" t="s">
        <v>121</v>
      </c>
      <c r="C341" t="s">
        <v>85</v>
      </c>
    </row>
    <row r="342" spans="1:3" ht="25.5">
      <c r="A342" s="1"/>
      <c r="B342" s="1" t="s">
        <v>122</v>
      </c>
      <c r="C342" t="s">
        <v>470</v>
      </c>
    </row>
    <row r="343" spans="1:3" ht="25.5">
      <c r="A343" s="1"/>
      <c r="B343" s="1" t="s">
        <v>123</v>
      </c>
      <c r="C343" t="s">
        <v>471</v>
      </c>
    </row>
    <row r="344" spans="1:3" ht="25.5">
      <c r="A344" s="1"/>
      <c r="B344" s="1" t="s">
        <v>124</v>
      </c>
      <c r="C344" t="s">
        <v>472</v>
      </c>
    </row>
    <row r="345" spans="1:3" ht="25.5">
      <c r="A345" s="1"/>
      <c r="B345" s="1" t="s">
        <v>58</v>
      </c>
      <c r="C345" t="s">
        <v>473</v>
      </c>
    </row>
    <row r="346" spans="1:3" ht="25.5">
      <c r="A346" s="1"/>
      <c r="B346" s="1" t="s">
        <v>59</v>
      </c>
      <c r="C346" t="s">
        <v>474</v>
      </c>
    </row>
    <row r="347" spans="1:3" ht="25.5">
      <c r="A347" s="1"/>
      <c r="B347" s="1" t="s">
        <v>60</v>
      </c>
      <c r="C347" t="s">
        <v>475</v>
      </c>
    </row>
    <row r="348" spans="1:3" ht="25.5">
      <c r="A348" s="1"/>
      <c r="B348" s="1" t="s">
        <v>130</v>
      </c>
      <c r="C348" t="s">
        <v>476</v>
      </c>
    </row>
    <row r="349" spans="1:3" ht="25.5">
      <c r="A349" s="1" t="s">
        <v>43</v>
      </c>
      <c r="B349" s="1" t="s">
        <v>131</v>
      </c>
      <c r="C349" t="s">
        <v>477</v>
      </c>
    </row>
    <row r="350" spans="1:3" ht="25.5">
      <c r="A350" s="1"/>
      <c r="B350" s="1" t="s">
        <v>132</v>
      </c>
      <c r="C350" t="s">
        <v>410</v>
      </c>
    </row>
    <row r="351" spans="1:3" ht="25.5">
      <c r="A351" s="1"/>
      <c r="B351" s="1" t="s">
        <v>118</v>
      </c>
      <c r="C351" t="s">
        <v>376</v>
      </c>
    </row>
    <row r="352" spans="1:3" ht="25.5">
      <c r="A352" s="1"/>
      <c r="B352" s="1" t="s">
        <v>119</v>
      </c>
      <c r="C352" t="s">
        <v>404</v>
      </c>
    </row>
    <row r="353" spans="1:3" ht="25.5">
      <c r="A353" s="1"/>
      <c r="B353" s="1" t="s">
        <v>120</v>
      </c>
      <c r="C353" t="s">
        <v>478</v>
      </c>
    </row>
    <row r="354" spans="1:3" ht="25.5">
      <c r="A354" s="1"/>
      <c r="B354" s="1" t="s">
        <v>121</v>
      </c>
      <c r="C354" t="s">
        <v>477</v>
      </c>
    </row>
    <row r="355" spans="1:3" ht="25.5">
      <c r="A355" s="1"/>
      <c r="B355" s="1" t="s">
        <v>122</v>
      </c>
      <c r="C355" t="s">
        <v>340</v>
      </c>
    </row>
    <row r="356" spans="1:3" ht="25.5">
      <c r="A356" s="1"/>
      <c r="B356" s="1" t="s">
        <v>123</v>
      </c>
      <c r="C356" t="s">
        <v>479</v>
      </c>
    </row>
    <row r="357" spans="1:3" ht="25.5">
      <c r="A357" s="1"/>
      <c r="B357" s="1" t="s">
        <v>124</v>
      </c>
      <c r="C357" t="s">
        <v>480</v>
      </c>
    </row>
    <row r="358" spans="1:3" ht="25.5">
      <c r="A358" s="1"/>
      <c r="B358" s="1" t="s">
        <v>58</v>
      </c>
      <c r="C358" t="s">
        <v>481</v>
      </c>
    </row>
    <row r="359" spans="1:3" ht="25.5">
      <c r="A359" s="1"/>
      <c r="B359" s="1" t="s">
        <v>59</v>
      </c>
      <c r="C359" t="s">
        <v>482</v>
      </c>
    </row>
    <row r="360" spans="1:3" ht="25.5">
      <c r="A360" s="1"/>
      <c r="B360" s="1" t="s">
        <v>60</v>
      </c>
      <c r="C360" t="s">
        <v>483</v>
      </c>
    </row>
    <row r="361" spans="1:3" ht="25.5">
      <c r="A361" s="1"/>
      <c r="B361" s="1" t="s">
        <v>125</v>
      </c>
      <c r="C361" t="s">
        <v>484</v>
      </c>
    </row>
    <row r="362" spans="1:3" ht="25.5">
      <c r="A362" s="1"/>
      <c r="B362" s="1" t="s">
        <v>126</v>
      </c>
      <c r="C362" t="s">
        <v>485</v>
      </c>
    </row>
    <row r="363" spans="1:3" ht="25.5">
      <c r="A363" s="1"/>
      <c r="B363" s="1" t="s">
        <v>127</v>
      </c>
      <c r="C363" t="s">
        <v>486</v>
      </c>
    </row>
    <row r="364" spans="1:3" ht="25.5">
      <c r="A364" s="1"/>
      <c r="B364" s="1" t="s">
        <v>128</v>
      </c>
      <c r="C364" t="s">
        <v>487</v>
      </c>
    </row>
    <row r="365" spans="1:3" ht="25.5">
      <c r="A365" s="1"/>
      <c r="B365" s="1" t="s">
        <v>129</v>
      </c>
      <c r="C365" t="s">
        <v>488</v>
      </c>
    </row>
    <row r="366" spans="1:3" ht="25.5">
      <c r="A366" s="1"/>
      <c r="B366" s="1" t="s">
        <v>130</v>
      </c>
      <c r="C366" t="s">
        <v>489</v>
      </c>
    </row>
    <row r="367" spans="1:3" ht="25.5">
      <c r="A367" s="1" t="s">
        <v>26</v>
      </c>
      <c r="B367" s="1" t="s">
        <v>131</v>
      </c>
      <c r="C367" t="s">
        <v>490</v>
      </c>
    </row>
    <row r="368" spans="1:3" ht="25.5">
      <c r="A368" s="1"/>
      <c r="B368" s="1" t="s">
        <v>132</v>
      </c>
      <c r="C368" t="s">
        <v>491</v>
      </c>
    </row>
    <row r="369" spans="1:3" ht="25.5">
      <c r="A369" s="1"/>
      <c r="B369" s="1" t="s">
        <v>118</v>
      </c>
      <c r="C369" t="s">
        <v>492</v>
      </c>
    </row>
    <row r="370" spans="1:3" ht="25.5">
      <c r="A370" s="1"/>
      <c r="B370" s="1" t="s">
        <v>119</v>
      </c>
      <c r="C370" t="s">
        <v>493</v>
      </c>
    </row>
    <row r="371" spans="1:3" ht="25.5">
      <c r="A371" s="1"/>
      <c r="B371" s="1" t="s">
        <v>120</v>
      </c>
      <c r="C371" t="s">
        <v>494</v>
      </c>
    </row>
    <row r="372" spans="1:3" ht="25.5">
      <c r="A372" s="1"/>
      <c r="B372" s="1" t="s">
        <v>121</v>
      </c>
      <c r="C372" t="s">
        <v>495</v>
      </c>
    </row>
    <row r="373" spans="1:3" ht="25.5">
      <c r="A373" s="1"/>
      <c r="B373" s="1" t="s">
        <v>122</v>
      </c>
      <c r="C373" t="s">
        <v>226</v>
      </c>
    </row>
    <row r="374" spans="1:3" ht="25.5">
      <c r="A374" s="1"/>
      <c r="B374" s="1" t="s">
        <v>123</v>
      </c>
      <c r="C374" t="s">
        <v>77</v>
      </c>
    </row>
    <row r="375" spans="1:3" ht="25.5">
      <c r="A375" s="1"/>
      <c r="B375" s="1" t="s">
        <v>124</v>
      </c>
      <c r="C375" t="s">
        <v>496</v>
      </c>
    </row>
    <row r="376" spans="1:3" ht="25.5">
      <c r="A376" s="1"/>
      <c r="B376" s="1" t="s">
        <v>58</v>
      </c>
      <c r="C376" t="s">
        <v>497</v>
      </c>
    </row>
    <row r="377" spans="1:3" ht="25.5">
      <c r="A377" s="1"/>
      <c r="B377" s="1" t="s">
        <v>59</v>
      </c>
      <c r="C377" t="s">
        <v>94</v>
      </c>
    </row>
    <row r="378" spans="1:3" ht="25.5">
      <c r="A378" s="1"/>
      <c r="B378" s="1" t="s">
        <v>60</v>
      </c>
      <c r="C378" t="s">
        <v>495</v>
      </c>
    </row>
    <row r="379" spans="1:3" ht="25.5">
      <c r="A379" s="1"/>
      <c r="B379" s="1" t="s">
        <v>125</v>
      </c>
      <c r="C379" t="s">
        <v>220</v>
      </c>
    </row>
    <row r="380" spans="1:3" ht="25.5">
      <c r="A380" s="1"/>
      <c r="B380" s="1" t="s">
        <v>126</v>
      </c>
      <c r="C380" t="s">
        <v>498</v>
      </c>
    </row>
    <row r="381" spans="1:3" ht="25.5">
      <c r="A381" s="1"/>
      <c r="B381" s="1" t="s">
        <v>127</v>
      </c>
      <c r="C381" t="s">
        <v>499</v>
      </c>
    </row>
    <row r="382" spans="1:3" ht="25.5">
      <c r="A382" s="1"/>
      <c r="B382" s="1" t="s">
        <v>128</v>
      </c>
      <c r="C382" t="s">
        <v>500</v>
      </c>
    </row>
    <row r="383" spans="1:3" ht="25.5">
      <c r="A383" s="1"/>
      <c r="B383" s="1" t="s">
        <v>129</v>
      </c>
      <c r="C383" t="s">
        <v>501</v>
      </c>
    </row>
    <row r="384" spans="1:3" ht="25.5">
      <c r="A384" s="1"/>
      <c r="B384" s="1" t="s">
        <v>130</v>
      </c>
      <c r="C384" t="s">
        <v>502</v>
      </c>
    </row>
    <row r="385" spans="1:3" ht="25.5">
      <c r="A385" s="1" t="s">
        <v>34</v>
      </c>
      <c r="B385" s="1" t="s">
        <v>59</v>
      </c>
      <c r="C385" t="s">
        <v>503</v>
      </c>
    </row>
    <row r="386" spans="1:3" ht="25.5">
      <c r="A386" s="1"/>
      <c r="B386" s="1" t="s">
        <v>60</v>
      </c>
      <c r="C386" t="s">
        <v>504</v>
      </c>
    </row>
    <row r="387" spans="1:3" ht="25.5">
      <c r="A387" s="1"/>
      <c r="B387" s="1" t="s">
        <v>125</v>
      </c>
      <c r="C387" t="s">
        <v>505</v>
      </c>
    </row>
    <row r="388" spans="1:3" ht="25.5">
      <c r="A388" s="1"/>
      <c r="B388" s="1" t="s">
        <v>126</v>
      </c>
      <c r="C388" t="s">
        <v>506</v>
      </c>
    </row>
    <row r="389" spans="1:3" ht="25.5">
      <c r="A389" s="1"/>
      <c r="B389" s="1" t="s">
        <v>127</v>
      </c>
      <c r="C389" t="s">
        <v>507</v>
      </c>
    </row>
    <row r="390" spans="1:3" ht="25.5">
      <c r="A390" s="1"/>
      <c r="B390" s="1" t="s">
        <v>128</v>
      </c>
      <c r="C390" t="s">
        <v>99</v>
      </c>
    </row>
    <row r="391" spans="1:3" ht="25.5">
      <c r="A391" s="1"/>
      <c r="B391" s="1" t="s">
        <v>129</v>
      </c>
      <c r="C391" t="s">
        <v>508</v>
      </c>
    </row>
    <row r="392" spans="1:3" ht="25.5">
      <c r="A392" s="1"/>
      <c r="B392" s="1" t="s">
        <v>130</v>
      </c>
      <c r="C392" t="s">
        <v>100</v>
      </c>
    </row>
    <row r="393" spans="1:3" ht="25.5">
      <c r="A393" s="1" t="s">
        <v>38</v>
      </c>
      <c r="B393" s="1" t="s">
        <v>131</v>
      </c>
      <c r="C393" t="s">
        <v>509</v>
      </c>
    </row>
    <row r="394" spans="1:3" ht="25.5">
      <c r="A394" s="1"/>
      <c r="B394" s="1" t="s">
        <v>132</v>
      </c>
      <c r="C394" t="s">
        <v>510</v>
      </c>
    </row>
    <row r="395" spans="1:3" ht="25.5">
      <c r="A395" s="1"/>
      <c r="B395" s="1" t="s">
        <v>118</v>
      </c>
      <c r="C395" t="s">
        <v>511</v>
      </c>
    </row>
    <row r="396" spans="1:3" ht="25.5">
      <c r="A396" s="1"/>
      <c r="B396" s="1" t="s">
        <v>119</v>
      </c>
      <c r="C396" t="s">
        <v>512</v>
      </c>
    </row>
    <row r="397" spans="1:3" ht="25.5">
      <c r="A397" s="1"/>
      <c r="B397" s="1" t="s">
        <v>120</v>
      </c>
      <c r="C397" t="s">
        <v>513</v>
      </c>
    </row>
    <row r="398" spans="1:3" ht="25.5">
      <c r="A398" s="1"/>
      <c r="B398" s="1" t="s">
        <v>121</v>
      </c>
      <c r="C398" t="s">
        <v>514</v>
      </c>
    </row>
    <row r="399" spans="1:3" ht="25.5">
      <c r="A399" s="1"/>
      <c r="B399" s="1" t="s">
        <v>122</v>
      </c>
      <c r="C399" t="s">
        <v>219</v>
      </c>
    </row>
    <row r="400" spans="1:3" ht="25.5">
      <c r="A400" s="1"/>
      <c r="B400" s="1" t="s">
        <v>123</v>
      </c>
      <c r="C400" t="s">
        <v>515</v>
      </c>
    </row>
    <row r="401" spans="1:3" ht="25.5">
      <c r="A401" s="1"/>
      <c r="B401" s="1" t="s">
        <v>124</v>
      </c>
      <c r="C401" t="s">
        <v>515</v>
      </c>
    </row>
    <row r="402" spans="1:3" ht="25.5">
      <c r="A402" s="1"/>
      <c r="B402" s="1" t="s">
        <v>58</v>
      </c>
      <c r="C402" t="s">
        <v>516</v>
      </c>
    </row>
    <row r="403" spans="1:3" ht="25.5">
      <c r="A403" s="1"/>
      <c r="B403" s="1" t="s">
        <v>59</v>
      </c>
      <c r="C403" t="s">
        <v>517</v>
      </c>
    </row>
    <row r="404" spans="1:3" ht="25.5">
      <c r="A404" s="1"/>
      <c r="B404" s="1" t="s">
        <v>60</v>
      </c>
      <c r="C404" t="s">
        <v>509</v>
      </c>
    </row>
    <row r="405" spans="1:3" ht="25.5">
      <c r="A405" s="1"/>
      <c r="B405" s="1" t="s">
        <v>125</v>
      </c>
      <c r="C405" t="s">
        <v>518</v>
      </c>
    </row>
    <row r="406" spans="1:3" ht="25.5">
      <c r="A406" s="1"/>
      <c r="B406" s="1" t="s">
        <v>126</v>
      </c>
      <c r="C406" t="s">
        <v>519</v>
      </c>
    </row>
    <row r="407" spans="1:3" ht="25.5">
      <c r="A407" s="1"/>
      <c r="B407" s="1" t="s">
        <v>127</v>
      </c>
      <c r="C407" t="s">
        <v>520</v>
      </c>
    </row>
    <row r="408" spans="1:3" ht="25.5">
      <c r="A408" s="1"/>
      <c r="B408" s="1" t="s">
        <v>128</v>
      </c>
      <c r="C408" t="s">
        <v>521</v>
      </c>
    </row>
    <row r="409" spans="1:3" ht="25.5">
      <c r="A409" s="1"/>
      <c r="B409" s="1" t="s">
        <v>129</v>
      </c>
      <c r="C409" t="s">
        <v>522</v>
      </c>
    </row>
    <row r="410" spans="1:3" ht="25.5">
      <c r="A410" s="1"/>
      <c r="B410" s="1" t="s">
        <v>130</v>
      </c>
      <c r="C410" t="s">
        <v>518</v>
      </c>
    </row>
    <row r="411" spans="1:3" ht="25.5">
      <c r="A411" s="1" t="s">
        <v>13</v>
      </c>
      <c r="B411" s="1" t="s">
        <v>131</v>
      </c>
      <c r="C411" t="s">
        <v>523</v>
      </c>
    </row>
    <row r="412" spans="1:3" ht="25.5">
      <c r="A412" s="1"/>
      <c r="B412" s="1" t="s">
        <v>132</v>
      </c>
      <c r="C412" t="s">
        <v>524</v>
      </c>
    </row>
    <row r="413" spans="1:3" ht="25.5">
      <c r="A413" s="1"/>
      <c r="B413" s="1" t="s">
        <v>118</v>
      </c>
      <c r="C413" t="s">
        <v>525</v>
      </c>
    </row>
    <row r="414" spans="1:3" ht="25.5">
      <c r="A414" s="1"/>
      <c r="B414" s="1" t="s">
        <v>119</v>
      </c>
      <c r="C414" t="s">
        <v>526</v>
      </c>
    </row>
    <row r="415" spans="1:3" ht="25.5">
      <c r="A415" s="1"/>
      <c r="B415" s="1" t="s">
        <v>120</v>
      </c>
      <c r="C415" t="s">
        <v>221</v>
      </c>
    </row>
    <row r="416" spans="1:3" ht="25.5">
      <c r="A416" s="1"/>
      <c r="B416" s="1" t="s">
        <v>121</v>
      </c>
      <c r="C416" t="s">
        <v>527</v>
      </c>
    </row>
    <row r="417" spans="1:3" ht="25.5">
      <c r="A417" s="1"/>
      <c r="B417" s="1" t="s">
        <v>122</v>
      </c>
      <c r="C417" t="s">
        <v>528</v>
      </c>
    </row>
    <row r="418" spans="1:3" ht="25.5">
      <c r="A418" s="1"/>
      <c r="B418" s="1" t="s">
        <v>123</v>
      </c>
      <c r="C418" t="s">
        <v>529</v>
      </c>
    </row>
    <row r="419" spans="1:3" ht="25.5">
      <c r="A419" s="1"/>
      <c r="B419" s="1" t="s">
        <v>124</v>
      </c>
      <c r="C419" t="s">
        <v>530</v>
      </c>
    </row>
    <row r="420" spans="1:3" ht="25.5">
      <c r="A420" s="1"/>
      <c r="B420" s="1" t="s">
        <v>58</v>
      </c>
      <c r="C420" t="s">
        <v>531</v>
      </c>
    </row>
    <row r="421" spans="1:3" ht="25.5">
      <c r="A421" s="1"/>
      <c r="B421" s="1" t="s">
        <v>59</v>
      </c>
      <c r="C421" t="s">
        <v>532</v>
      </c>
    </row>
    <row r="422" spans="1:3" ht="25.5">
      <c r="A422" s="1"/>
      <c r="B422" s="1" t="s">
        <v>60</v>
      </c>
      <c r="C422" t="s">
        <v>533</v>
      </c>
    </row>
    <row r="423" spans="1:3" ht="25.5">
      <c r="A423" s="1"/>
      <c r="B423" s="1" t="s">
        <v>125</v>
      </c>
      <c r="C423" t="s">
        <v>534</v>
      </c>
    </row>
    <row r="424" spans="1:3" ht="25.5">
      <c r="A424" s="1"/>
      <c r="B424" s="1" t="s">
        <v>126</v>
      </c>
      <c r="C424" t="s">
        <v>402</v>
      </c>
    </row>
    <row r="425" spans="1:3" ht="25.5">
      <c r="A425" s="1"/>
      <c r="B425" s="1" t="s">
        <v>127</v>
      </c>
      <c r="C425" t="s">
        <v>535</v>
      </c>
    </row>
    <row r="426" spans="1:3" ht="25.5">
      <c r="A426" s="1"/>
      <c r="B426" s="1" t="s">
        <v>128</v>
      </c>
      <c r="C426" t="s">
        <v>84</v>
      </c>
    </row>
    <row r="427" spans="1:3" ht="25.5">
      <c r="A427" s="1"/>
      <c r="B427" s="1" t="s">
        <v>129</v>
      </c>
      <c r="C427" t="s">
        <v>536</v>
      </c>
    </row>
    <row r="428" spans="1:3" ht="25.5">
      <c r="A428" s="1"/>
      <c r="B428" s="1" t="s">
        <v>130</v>
      </c>
      <c r="C428" t="s">
        <v>78</v>
      </c>
    </row>
    <row r="429" spans="1:3" ht="25.5">
      <c r="A429" s="1" t="s">
        <v>48</v>
      </c>
      <c r="B429" s="1" t="s">
        <v>131</v>
      </c>
      <c r="C429" t="s">
        <v>537</v>
      </c>
    </row>
    <row r="430" spans="1:3" ht="25.5">
      <c r="A430" s="1"/>
      <c r="B430" s="1" t="s">
        <v>132</v>
      </c>
      <c r="C430" t="s">
        <v>538</v>
      </c>
    </row>
    <row r="431" spans="1:3" ht="25.5">
      <c r="A431" s="1"/>
      <c r="B431" s="1" t="s">
        <v>118</v>
      </c>
      <c r="C431" t="s">
        <v>539</v>
      </c>
    </row>
    <row r="432" spans="1:3" ht="25.5">
      <c r="A432" s="1"/>
      <c r="B432" s="1" t="s">
        <v>119</v>
      </c>
      <c r="C432" t="s">
        <v>540</v>
      </c>
    </row>
    <row r="433" spans="1:3" ht="25.5">
      <c r="A433" s="1"/>
      <c r="B433" s="1" t="s">
        <v>120</v>
      </c>
      <c r="C433" t="s">
        <v>541</v>
      </c>
    </row>
    <row r="434" spans="1:3" ht="25.5">
      <c r="A434" s="1"/>
      <c r="B434" s="1" t="s">
        <v>121</v>
      </c>
      <c r="C434" t="s">
        <v>542</v>
      </c>
    </row>
    <row r="435" spans="1:3" ht="25.5">
      <c r="A435" s="1"/>
      <c r="B435" s="1" t="s">
        <v>122</v>
      </c>
      <c r="C435" t="s">
        <v>543</v>
      </c>
    </row>
    <row r="436" spans="1:3" ht="25.5">
      <c r="A436" s="1"/>
      <c r="B436" s="1" t="s">
        <v>123</v>
      </c>
      <c r="C436" t="s">
        <v>544</v>
      </c>
    </row>
    <row r="437" spans="1:3" ht="25.5">
      <c r="A437" s="1"/>
      <c r="B437" s="1" t="s">
        <v>124</v>
      </c>
      <c r="C437" t="s">
        <v>545</v>
      </c>
    </row>
    <row r="438" spans="1:3" ht="25.5">
      <c r="A438" s="1"/>
      <c r="B438" s="1" t="s">
        <v>58</v>
      </c>
      <c r="C438" t="s">
        <v>543</v>
      </c>
    </row>
    <row r="439" spans="1:3" ht="25.5">
      <c r="A439" s="1"/>
      <c r="B439" s="1" t="s">
        <v>59</v>
      </c>
      <c r="C439" t="s">
        <v>537</v>
      </c>
    </row>
    <row r="440" spans="1:3" ht="25.5">
      <c r="A440" s="1"/>
      <c r="B440" s="1" t="s">
        <v>60</v>
      </c>
      <c r="C440" t="s">
        <v>542</v>
      </c>
    </row>
    <row r="441" spans="1:3" ht="25.5">
      <c r="A441" s="1"/>
      <c r="B441" s="1" t="s">
        <v>125</v>
      </c>
      <c r="C441" t="s">
        <v>546</v>
      </c>
    </row>
    <row r="442" spans="1:3" ht="25.5">
      <c r="A442" s="1"/>
      <c r="B442" s="1" t="s">
        <v>126</v>
      </c>
      <c r="C442" t="s">
        <v>547</v>
      </c>
    </row>
    <row r="443" spans="1:3" ht="25.5">
      <c r="A443" s="1"/>
      <c r="B443" s="1" t="s">
        <v>127</v>
      </c>
      <c r="C443" t="s">
        <v>548</v>
      </c>
    </row>
    <row r="444" spans="1:3" ht="25.5">
      <c r="A444" s="1"/>
      <c r="B444" s="1" t="s">
        <v>128</v>
      </c>
      <c r="C444" t="s">
        <v>549</v>
      </c>
    </row>
    <row r="445" spans="1:3" ht="25.5">
      <c r="A445" s="1"/>
      <c r="B445" s="1" t="s">
        <v>129</v>
      </c>
      <c r="C445" t="s">
        <v>550</v>
      </c>
    </row>
    <row r="446" spans="1:3" ht="25.5">
      <c r="A446" s="1"/>
      <c r="B446" s="1" t="s">
        <v>130</v>
      </c>
      <c r="C446" t="s">
        <v>551</v>
      </c>
    </row>
    <row r="447" spans="1:3" ht="25.5">
      <c r="A447" s="1" t="s">
        <v>24</v>
      </c>
      <c r="B447" s="1" t="s">
        <v>131</v>
      </c>
      <c r="C447" t="s">
        <v>552</v>
      </c>
    </row>
    <row r="448" spans="1:3" ht="25.5">
      <c r="A448" s="1"/>
      <c r="B448" s="1" t="s">
        <v>132</v>
      </c>
      <c r="C448" t="s">
        <v>553</v>
      </c>
    </row>
    <row r="449" spans="1:3" ht="25.5">
      <c r="A449" s="1"/>
      <c r="B449" s="1" t="s">
        <v>118</v>
      </c>
      <c r="C449" t="s">
        <v>553</v>
      </c>
    </row>
    <row r="450" spans="1:3" ht="25.5">
      <c r="A450" s="1"/>
      <c r="B450" s="1" t="s">
        <v>119</v>
      </c>
      <c r="C450" t="s">
        <v>554</v>
      </c>
    </row>
    <row r="451" spans="1:3" ht="25.5">
      <c r="A451" s="1"/>
      <c r="B451" s="1" t="s">
        <v>120</v>
      </c>
      <c r="C451" t="s">
        <v>555</v>
      </c>
    </row>
    <row r="452" spans="1:3" ht="25.5">
      <c r="A452" s="1"/>
      <c r="B452" s="1" t="s">
        <v>121</v>
      </c>
      <c r="C452" t="s">
        <v>556</v>
      </c>
    </row>
    <row r="453" spans="1:3" ht="25.5">
      <c r="A453" s="1"/>
      <c r="B453" s="1" t="s">
        <v>122</v>
      </c>
      <c r="C453" t="s">
        <v>557</v>
      </c>
    </row>
    <row r="454" spans="1:3" ht="25.5">
      <c r="A454" s="1"/>
      <c r="B454" s="1" t="s">
        <v>123</v>
      </c>
      <c r="C454" t="s">
        <v>558</v>
      </c>
    </row>
    <row r="455" spans="1:3" ht="25.5">
      <c r="A455" s="1"/>
      <c r="B455" s="1" t="s">
        <v>124</v>
      </c>
      <c r="C455" t="s">
        <v>559</v>
      </c>
    </row>
    <row r="456" spans="1:3" ht="25.5">
      <c r="A456" s="1"/>
      <c r="B456" s="1" t="s">
        <v>58</v>
      </c>
      <c r="C456" t="s">
        <v>560</v>
      </c>
    </row>
    <row r="457" spans="1:3" ht="25.5">
      <c r="A457" s="1"/>
      <c r="B457" s="1" t="s">
        <v>59</v>
      </c>
      <c r="C457" t="s">
        <v>561</v>
      </c>
    </row>
    <row r="458" spans="1:3" ht="25.5">
      <c r="A458" s="1"/>
      <c r="B458" s="1" t="s">
        <v>60</v>
      </c>
      <c r="C458" t="s">
        <v>562</v>
      </c>
    </row>
    <row r="459" spans="1:3" ht="25.5">
      <c r="A459" s="1"/>
      <c r="B459" s="1" t="s">
        <v>125</v>
      </c>
      <c r="C459" t="s">
        <v>563</v>
      </c>
    </row>
    <row r="460" spans="1:3" ht="25.5">
      <c r="A460" s="1"/>
      <c r="B460" s="1" t="s">
        <v>126</v>
      </c>
      <c r="C460" t="s">
        <v>564</v>
      </c>
    </row>
    <row r="461" spans="1:3" ht="25.5">
      <c r="A461" s="1"/>
      <c r="B461" s="1" t="s">
        <v>127</v>
      </c>
      <c r="C461" t="s">
        <v>565</v>
      </c>
    </row>
    <row r="462" spans="1:3" ht="25.5">
      <c r="A462" s="1"/>
      <c r="B462" s="1" t="s">
        <v>128</v>
      </c>
      <c r="C462" t="s">
        <v>93</v>
      </c>
    </row>
    <row r="463" spans="1:3" ht="25.5">
      <c r="A463" s="1"/>
      <c r="B463" s="1" t="s">
        <v>129</v>
      </c>
      <c r="C463" t="s">
        <v>111</v>
      </c>
    </row>
    <row r="464" spans="1:3" ht="25.5">
      <c r="A464" s="1"/>
      <c r="B464" s="1" t="s">
        <v>130</v>
      </c>
      <c r="C464" t="s">
        <v>198</v>
      </c>
    </row>
    <row r="465" spans="1:3" ht="25.5">
      <c r="A465" s="1" t="s">
        <v>52</v>
      </c>
      <c r="B465" s="1" t="s">
        <v>131</v>
      </c>
      <c r="C465" t="s">
        <v>566</v>
      </c>
    </row>
    <row r="466" spans="1:3" ht="25.5">
      <c r="A466" s="1"/>
      <c r="B466" s="1" t="s">
        <v>132</v>
      </c>
      <c r="C466" t="s">
        <v>567</v>
      </c>
    </row>
    <row r="467" spans="1:3" ht="25.5">
      <c r="A467" s="1"/>
      <c r="B467" s="1" t="s">
        <v>118</v>
      </c>
      <c r="C467" t="s">
        <v>568</v>
      </c>
    </row>
    <row r="468" spans="1:3" ht="25.5">
      <c r="A468" s="1"/>
      <c r="B468" s="1" t="s">
        <v>119</v>
      </c>
      <c r="C468" t="s">
        <v>569</v>
      </c>
    </row>
    <row r="469" spans="1:3" ht="25.5">
      <c r="A469" s="1"/>
      <c r="B469" s="1" t="s">
        <v>120</v>
      </c>
      <c r="C469" t="s">
        <v>570</v>
      </c>
    </row>
    <row r="470" spans="1:3" ht="25.5">
      <c r="A470" s="1"/>
      <c r="B470" s="1" t="s">
        <v>121</v>
      </c>
      <c r="C470" t="s">
        <v>571</v>
      </c>
    </row>
    <row r="471" spans="1:3" ht="25.5">
      <c r="A471" s="1"/>
      <c r="B471" s="1" t="s">
        <v>122</v>
      </c>
      <c r="C471" t="s">
        <v>572</v>
      </c>
    </row>
    <row r="472" spans="1:3" ht="25.5">
      <c r="A472" s="1"/>
      <c r="B472" s="1" t="s">
        <v>123</v>
      </c>
      <c r="C472" t="s">
        <v>573</v>
      </c>
    </row>
    <row r="473" spans="1:3" ht="25.5">
      <c r="A473" s="1"/>
      <c r="B473" s="1" t="s">
        <v>124</v>
      </c>
      <c r="C473" t="s">
        <v>574</v>
      </c>
    </row>
    <row r="474" spans="1:3" ht="25.5">
      <c r="A474" s="1"/>
      <c r="B474" s="1" t="s">
        <v>58</v>
      </c>
      <c r="C474" t="s">
        <v>575</v>
      </c>
    </row>
    <row r="475" spans="1:3" ht="25.5">
      <c r="A475" s="1"/>
      <c r="B475" s="1" t="s">
        <v>59</v>
      </c>
      <c r="C475" t="s">
        <v>576</v>
      </c>
    </row>
    <row r="476" spans="1:3" ht="25.5">
      <c r="A476" s="1"/>
      <c r="B476" s="1" t="s">
        <v>60</v>
      </c>
      <c r="C476" t="s">
        <v>577</v>
      </c>
    </row>
    <row r="477" spans="1:3" ht="25.5">
      <c r="A477" s="1"/>
      <c r="B477" s="1" t="s">
        <v>125</v>
      </c>
      <c r="C477" t="s">
        <v>578</v>
      </c>
    </row>
    <row r="478" spans="1:3" ht="25.5">
      <c r="A478" s="1"/>
      <c r="B478" s="1" t="s">
        <v>126</v>
      </c>
      <c r="C478" t="s">
        <v>579</v>
      </c>
    </row>
    <row r="479" spans="1:3" ht="25.5">
      <c r="A479" s="1"/>
      <c r="B479" s="1" t="s">
        <v>127</v>
      </c>
      <c r="C479" t="s">
        <v>580</v>
      </c>
    </row>
    <row r="480" spans="1:3" ht="25.5">
      <c r="A480" s="1"/>
      <c r="B480" s="1" t="s">
        <v>128</v>
      </c>
      <c r="C480" t="s">
        <v>581</v>
      </c>
    </row>
    <row r="481" spans="1:3" ht="25.5">
      <c r="A481" s="1"/>
      <c r="B481" s="1" t="s">
        <v>129</v>
      </c>
      <c r="C481" t="s">
        <v>582</v>
      </c>
    </row>
    <row r="482" spans="1:3" ht="25.5">
      <c r="A482" s="1"/>
      <c r="B482" s="1" t="s">
        <v>130</v>
      </c>
      <c r="C482" t="s">
        <v>583</v>
      </c>
    </row>
    <row r="483" spans="1:3" ht="25.5">
      <c r="A483" s="1" t="s">
        <v>37</v>
      </c>
      <c r="B483" s="1" t="s">
        <v>131</v>
      </c>
      <c r="C483" t="s">
        <v>584</v>
      </c>
    </row>
    <row r="484" spans="1:3" ht="25.5">
      <c r="A484" s="1"/>
      <c r="B484" s="1" t="s">
        <v>132</v>
      </c>
      <c r="C484" t="s">
        <v>585</v>
      </c>
    </row>
    <row r="485" spans="1:3" ht="25.5">
      <c r="A485" s="1"/>
      <c r="B485" s="1" t="s">
        <v>118</v>
      </c>
      <c r="C485" t="s">
        <v>586</v>
      </c>
    </row>
    <row r="486" spans="1:3" ht="25.5">
      <c r="A486" s="1"/>
      <c r="B486" s="1" t="s">
        <v>119</v>
      </c>
      <c r="C486" t="s">
        <v>110</v>
      </c>
    </row>
    <row r="487" spans="1:3" ht="25.5">
      <c r="A487" s="1"/>
      <c r="B487" s="1" t="s">
        <v>120</v>
      </c>
      <c r="C487" t="s">
        <v>587</v>
      </c>
    </row>
    <row r="488" spans="1:3" ht="25.5">
      <c r="A488" s="1"/>
      <c r="B488" s="1" t="s">
        <v>121</v>
      </c>
      <c r="C488" t="s">
        <v>108</v>
      </c>
    </row>
    <row r="489" spans="1:3" ht="25.5">
      <c r="A489" s="1"/>
      <c r="B489" s="1" t="s">
        <v>122</v>
      </c>
      <c r="C489" t="s">
        <v>273</v>
      </c>
    </row>
    <row r="490" spans="1:3" ht="25.5">
      <c r="A490" s="1"/>
      <c r="B490" s="1" t="s">
        <v>123</v>
      </c>
      <c r="C490" t="s">
        <v>588</v>
      </c>
    </row>
    <row r="491" spans="1:3" ht="25.5">
      <c r="A491" s="1"/>
      <c r="B491" s="1" t="s">
        <v>124</v>
      </c>
      <c r="C491" t="s">
        <v>203</v>
      </c>
    </row>
    <row r="492" spans="1:3" ht="25.5">
      <c r="A492" s="1"/>
      <c r="B492" s="1" t="s">
        <v>58</v>
      </c>
      <c r="C492" t="s">
        <v>263</v>
      </c>
    </row>
    <row r="493" spans="1:3" ht="25.5">
      <c r="A493" s="1"/>
      <c r="B493" s="1" t="s">
        <v>59</v>
      </c>
      <c r="C493" t="s">
        <v>589</v>
      </c>
    </row>
    <row r="494" spans="1:3" ht="25.5">
      <c r="A494" s="1"/>
      <c r="B494" s="1" t="s">
        <v>60</v>
      </c>
      <c r="C494" t="s">
        <v>108</v>
      </c>
    </row>
    <row r="495" spans="1:3" ht="25.5">
      <c r="A495" s="1"/>
      <c r="B495" s="1" t="s">
        <v>127</v>
      </c>
      <c r="C495" t="s">
        <v>590</v>
      </c>
    </row>
    <row r="496" spans="1:3" ht="25.5">
      <c r="A496" s="1"/>
      <c r="B496" s="1" t="s">
        <v>128</v>
      </c>
      <c r="C496" t="s">
        <v>591</v>
      </c>
    </row>
    <row r="497" spans="1:3" ht="25.5">
      <c r="A497" s="1"/>
      <c r="B497" s="1" t="s">
        <v>129</v>
      </c>
      <c r="C497" t="s">
        <v>592</v>
      </c>
    </row>
    <row r="498" spans="1:3" ht="25.5">
      <c r="A498" s="1"/>
      <c r="B498" s="1" t="s">
        <v>130</v>
      </c>
      <c r="C498" t="s">
        <v>593</v>
      </c>
    </row>
    <row r="499" spans="1:3" ht="25.5">
      <c r="A499" s="1" t="s">
        <v>11</v>
      </c>
      <c r="B499" s="1" t="s">
        <v>131</v>
      </c>
      <c r="C499" t="s">
        <v>594</v>
      </c>
    </row>
    <row r="500" spans="1:3" ht="25.5">
      <c r="A500" s="1"/>
      <c r="B500" s="1" t="s">
        <v>132</v>
      </c>
      <c r="C500" t="s">
        <v>595</v>
      </c>
    </row>
    <row r="501" spans="1:3" ht="25.5">
      <c r="A501" s="1"/>
      <c r="B501" s="1" t="s">
        <v>118</v>
      </c>
      <c r="C501" t="s">
        <v>596</v>
      </c>
    </row>
    <row r="502" spans="1:3" ht="25.5">
      <c r="A502" s="1"/>
      <c r="B502" s="1" t="s">
        <v>119</v>
      </c>
      <c r="C502" t="s">
        <v>533</v>
      </c>
    </row>
    <row r="503" spans="1:3" ht="25.5">
      <c r="A503" s="1"/>
      <c r="B503" s="1" t="s">
        <v>120</v>
      </c>
      <c r="C503" t="s">
        <v>597</v>
      </c>
    </row>
    <row r="504" spans="1:3" ht="25.5">
      <c r="A504" s="1"/>
      <c r="B504" s="1" t="s">
        <v>121</v>
      </c>
      <c r="C504" t="s">
        <v>598</v>
      </c>
    </row>
    <row r="505" spans="1:3" ht="25.5">
      <c r="A505" s="1"/>
      <c r="B505" s="1" t="s">
        <v>122</v>
      </c>
      <c r="C505" t="s">
        <v>599</v>
      </c>
    </row>
    <row r="506" spans="1:3" ht="25.5">
      <c r="A506" s="1"/>
      <c r="B506" s="1" t="s">
        <v>123</v>
      </c>
      <c r="C506" t="s">
        <v>600</v>
      </c>
    </row>
    <row r="507" spans="1:3" ht="25.5">
      <c r="A507" s="1"/>
      <c r="B507" s="1" t="s">
        <v>124</v>
      </c>
      <c r="C507" t="s">
        <v>601</v>
      </c>
    </row>
    <row r="508" spans="1:3" ht="25.5">
      <c r="A508" s="1"/>
      <c r="B508" s="1" t="s">
        <v>58</v>
      </c>
      <c r="C508" t="s">
        <v>530</v>
      </c>
    </row>
    <row r="509" spans="1:3" ht="25.5">
      <c r="A509" s="1"/>
      <c r="B509" s="1" t="s">
        <v>59</v>
      </c>
      <c r="C509" t="s">
        <v>602</v>
      </c>
    </row>
    <row r="510" spans="1:3" ht="25.5">
      <c r="A510" s="1"/>
      <c r="B510" s="1" t="s">
        <v>60</v>
      </c>
      <c r="C510" t="s">
        <v>598</v>
      </c>
    </row>
    <row r="511" spans="1:3" ht="25.5">
      <c r="A511" s="1"/>
      <c r="B511" s="1" t="s">
        <v>125</v>
      </c>
      <c r="C511" t="s">
        <v>603</v>
      </c>
    </row>
    <row r="512" spans="1:3" ht="25.5">
      <c r="A512" s="1"/>
      <c r="B512" s="1" t="s">
        <v>126</v>
      </c>
      <c r="C512" t="s">
        <v>597</v>
      </c>
    </row>
    <row r="513" spans="1:3" ht="25.5">
      <c r="A513" s="1"/>
      <c r="B513" s="1" t="s">
        <v>127</v>
      </c>
      <c r="C513" t="s">
        <v>470</v>
      </c>
    </row>
    <row r="514" spans="1:3" ht="25.5">
      <c r="A514" s="1"/>
      <c r="B514" s="1" t="s">
        <v>128</v>
      </c>
      <c r="C514" t="s">
        <v>311</v>
      </c>
    </row>
    <row r="515" spans="1:3" ht="25.5">
      <c r="A515" s="1"/>
      <c r="B515" s="1" t="s">
        <v>129</v>
      </c>
      <c r="C515" t="s">
        <v>595</v>
      </c>
    </row>
    <row r="516" spans="1:3" ht="25.5">
      <c r="A516" s="1"/>
      <c r="B516" s="1" t="s">
        <v>130</v>
      </c>
      <c r="C516" t="s">
        <v>604</v>
      </c>
    </row>
    <row r="517" spans="1:3" ht="25.5">
      <c r="A517" s="1" t="s">
        <v>7</v>
      </c>
      <c r="B517" s="1" t="s">
        <v>131</v>
      </c>
      <c r="C517" t="s">
        <v>605</v>
      </c>
    </row>
    <row r="518" spans="1:3" ht="25.5">
      <c r="A518" s="1"/>
      <c r="B518" s="1" t="s">
        <v>132</v>
      </c>
      <c r="C518" t="s">
        <v>606</v>
      </c>
    </row>
    <row r="519" spans="1:3" ht="25.5">
      <c r="A519" s="1"/>
      <c r="B519" s="1" t="s">
        <v>118</v>
      </c>
      <c r="C519" t="s">
        <v>607</v>
      </c>
    </row>
    <row r="520" spans="1:3" ht="25.5">
      <c r="A520" s="1"/>
      <c r="B520" s="1" t="s">
        <v>119</v>
      </c>
      <c r="C520" t="s">
        <v>608</v>
      </c>
    </row>
    <row r="521" spans="1:3" ht="25.5">
      <c r="A521" s="1"/>
      <c r="B521" s="1" t="s">
        <v>120</v>
      </c>
      <c r="C521" t="s">
        <v>609</v>
      </c>
    </row>
    <row r="522" spans="1:3" ht="25.5">
      <c r="A522" s="1"/>
      <c r="B522" s="1" t="s">
        <v>121</v>
      </c>
      <c r="C522" t="s">
        <v>610</v>
      </c>
    </row>
    <row r="523" spans="1:3" ht="25.5">
      <c r="A523" s="1"/>
      <c r="B523" s="1" t="s">
        <v>122</v>
      </c>
      <c r="C523" t="s">
        <v>611</v>
      </c>
    </row>
    <row r="524" spans="1:3" ht="25.5">
      <c r="A524" s="1"/>
      <c r="B524" s="1" t="s">
        <v>123</v>
      </c>
      <c r="C524" t="s">
        <v>317</v>
      </c>
    </row>
    <row r="525" spans="1:3" ht="25.5">
      <c r="A525" s="1"/>
      <c r="B525" s="1" t="s">
        <v>124</v>
      </c>
      <c r="C525" t="s">
        <v>612</v>
      </c>
    </row>
    <row r="526" spans="1:3" ht="25.5">
      <c r="A526" s="1"/>
      <c r="B526" s="1" t="s">
        <v>58</v>
      </c>
      <c r="C526" t="s">
        <v>613</v>
      </c>
    </row>
    <row r="527" spans="1:3" ht="25.5">
      <c r="A527" s="1"/>
      <c r="B527" s="1" t="s">
        <v>59</v>
      </c>
      <c r="C527" t="s">
        <v>407</v>
      </c>
    </row>
    <row r="528" spans="1:3" ht="25.5">
      <c r="A528" s="1"/>
      <c r="B528" s="1" t="s">
        <v>60</v>
      </c>
      <c r="C528" t="s">
        <v>614</v>
      </c>
    </row>
    <row r="529" spans="1:3" ht="25.5">
      <c r="A529" s="1"/>
      <c r="B529" s="1" t="s">
        <v>125</v>
      </c>
      <c r="C529" t="s">
        <v>615</v>
      </c>
    </row>
    <row r="530" spans="1:3" ht="25.5">
      <c r="A530" s="1"/>
      <c r="B530" s="1" t="s">
        <v>126</v>
      </c>
      <c r="C530" t="s">
        <v>616</v>
      </c>
    </row>
    <row r="531" spans="1:3" ht="25.5">
      <c r="A531" s="1"/>
      <c r="B531" s="1" t="s">
        <v>127</v>
      </c>
      <c r="C531" t="s">
        <v>617</v>
      </c>
    </row>
    <row r="532" spans="1:3" ht="25.5">
      <c r="A532" s="1"/>
      <c r="B532" s="1" t="s">
        <v>128</v>
      </c>
      <c r="C532" t="s">
        <v>618</v>
      </c>
    </row>
    <row r="533" spans="1:3" ht="25.5">
      <c r="A533" s="1"/>
      <c r="B533" s="1" t="s">
        <v>129</v>
      </c>
      <c r="C533" t="s">
        <v>619</v>
      </c>
    </row>
    <row r="534" spans="1:3" ht="25.5">
      <c r="A534" s="1"/>
      <c r="B534" s="1" t="s">
        <v>130</v>
      </c>
      <c r="C534" t="s">
        <v>620</v>
      </c>
    </row>
    <row r="535" spans="1:3" ht="25.5">
      <c r="A535" s="1" t="s">
        <v>31</v>
      </c>
      <c r="B535" s="1" t="s">
        <v>131</v>
      </c>
      <c r="C535" t="s">
        <v>621</v>
      </c>
    </row>
    <row r="536" spans="1:3" ht="25.5">
      <c r="A536" s="1"/>
      <c r="B536" s="1" t="s">
        <v>132</v>
      </c>
      <c r="C536" t="s">
        <v>622</v>
      </c>
    </row>
    <row r="537" spans="1:3" ht="25.5">
      <c r="A537" s="1"/>
      <c r="B537" s="1" t="s">
        <v>118</v>
      </c>
      <c r="C537" t="s">
        <v>623</v>
      </c>
    </row>
    <row r="538" spans="1:3" ht="25.5">
      <c r="A538" s="1"/>
      <c r="B538" s="1" t="s">
        <v>119</v>
      </c>
      <c r="C538" t="s">
        <v>624</v>
      </c>
    </row>
    <row r="539" spans="1:3" ht="25.5">
      <c r="A539" s="1"/>
      <c r="B539" s="1" t="s">
        <v>120</v>
      </c>
      <c r="C539" t="s">
        <v>625</v>
      </c>
    </row>
    <row r="540" spans="1:3" ht="25.5">
      <c r="A540" s="1"/>
      <c r="B540" s="1" t="s">
        <v>121</v>
      </c>
      <c r="C540" t="s">
        <v>626</v>
      </c>
    </row>
    <row r="541" spans="1:3" ht="25.5">
      <c r="A541" s="1"/>
      <c r="B541" s="1" t="s">
        <v>122</v>
      </c>
      <c r="C541" t="s">
        <v>627</v>
      </c>
    </row>
    <row r="542" spans="1:3" ht="25.5">
      <c r="A542" s="1"/>
      <c r="B542" s="1" t="s">
        <v>123</v>
      </c>
      <c r="C542" t="s">
        <v>262</v>
      </c>
    </row>
    <row r="543" spans="1:3" ht="25.5">
      <c r="A543" s="1"/>
      <c r="B543" s="1" t="s">
        <v>124</v>
      </c>
      <c r="C543" t="s">
        <v>628</v>
      </c>
    </row>
    <row r="544" spans="1:3" ht="25.5">
      <c r="A544" s="1"/>
      <c r="B544" s="1" t="s">
        <v>58</v>
      </c>
      <c r="C544" t="s">
        <v>629</v>
      </c>
    </row>
    <row r="545" spans="1:3" ht="25.5">
      <c r="A545" s="1"/>
      <c r="B545" s="1" t="s">
        <v>59</v>
      </c>
      <c r="C545" t="s">
        <v>621</v>
      </c>
    </row>
    <row r="546" spans="1:3" ht="25.5">
      <c r="A546" s="1"/>
      <c r="B546" s="1" t="s">
        <v>60</v>
      </c>
      <c r="C546" t="s">
        <v>516</v>
      </c>
    </row>
    <row r="547" spans="1:3" ht="25.5">
      <c r="A547" s="1"/>
      <c r="B547" s="1" t="s">
        <v>125</v>
      </c>
      <c r="C547" t="s">
        <v>630</v>
      </c>
    </row>
    <row r="548" spans="1:3" ht="25.5">
      <c r="A548" s="1"/>
      <c r="B548" s="1" t="s">
        <v>126</v>
      </c>
      <c r="C548" t="s">
        <v>631</v>
      </c>
    </row>
    <row r="549" spans="1:3" ht="25.5">
      <c r="A549" s="1"/>
      <c r="B549" s="1" t="s">
        <v>127</v>
      </c>
      <c r="C549" t="s">
        <v>632</v>
      </c>
    </row>
    <row r="550" spans="1:3" ht="25.5">
      <c r="A550" s="1"/>
      <c r="B550" s="1" t="s">
        <v>128</v>
      </c>
      <c r="C550" t="s">
        <v>95</v>
      </c>
    </row>
    <row r="551" spans="1:3" ht="25.5">
      <c r="A551" s="1"/>
      <c r="B551" s="1" t="s">
        <v>129</v>
      </c>
      <c r="C551" t="s">
        <v>633</v>
      </c>
    </row>
    <row r="552" spans="1:3" ht="25.5">
      <c r="A552" s="1"/>
      <c r="B552" s="1" t="s">
        <v>130</v>
      </c>
      <c r="C552" t="s">
        <v>634</v>
      </c>
    </row>
    <row r="553" spans="1:3" ht="25.5">
      <c r="A553" s="1" t="s">
        <v>53</v>
      </c>
      <c r="B553" s="1" t="s">
        <v>131</v>
      </c>
      <c r="C553" t="s">
        <v>635</v>
      </c>
    </row>
    <row r="554" spans="1:3" ht="25.5">
      <c r="A554" s="1"/>
      <c r="B554" s="1" t="s">
        <v>132</v>
      </c>
      <c r="C554" t="s">
        <v>569</v>
      </c>
    </row>
    <row r="555" spans="1:3" ht="25.5">
      <c r="A555" s="1"/>
      <c r="B555" s="1" t="s">
        <v>118</v>
      </c>
      <c r="C555" t="s">
        <v>636</v>
      </c>
    </row>
    <row r="556" spans="1:3" ht="25.5">
      <c r="A556" s="1"/>
      <c r="B556" s="1" t="s">
        <v>119</v>
      </c>
      <c r="C556" t="s">
        <v>637</v>
      </c>
    </row>
    <row r="557" spans="1:3" ht="25.5">
      <c r="A557" s="1"/>
      <c r="B557" s="1" t="s">
        <v>120</v>
      </c>
      <c r="C557" t="s">
        <v>638</v>
      </c>
    </row>
    <row r="558" spans="1:3" ht="25.5">
      <c r="A558" s="1"/>
      <c r="B558" s="1" t="s">
        <v>121</v>
      </c>
      <c r="C558" t="s">
        <v>639</v>
      </c>
    </row>
    <row r="559" spans="1:3" ht="25.5">
      <c r="A559" s="1"/>
      <c r="B559" s="1" t="s">
        <v>122</v>
      </c>
      <c r="C559" t="s">
        <v>640</v>
      </c>
    </row>
    <row r="560" spans="1:3" ht="25.5">
      <c r="A560" s="1"/>
      <c r="B560" s="1" t="s">
        <v>123</v>
      </c>
      <c r="C560" t="s">
        <v>641</v>
      </c>
    </row>
    <row r="561" spans="1:3" ht="25.5">
      <c r="A561" s="1"/>
      <c r="B561" s="1" t="s">
        <v>124</v>
      </c>
      <c r="C561" t="s">
        <v>642</v>
      </c>
    </row>
    <row r="562" spans="1:3" ht="25.5">
      <c r="A562" s="1"/>
      <c r="B562" s="1" t="s">
        <v>58</v>
      </c>
      <c r="C562" t="s">
        <v>643</v>
      </c>
    </row>
    <row r="563" spans="1:3" ht="25.5">
      <c r="A563" s="1"/>
      <c r="B563" s="1" t="s">
        <v>59</v>
      </c>
      <c r="C563" t="s">
        <v>635</v>
      </c>
    </row>
    <row r="564" spans="1:3" ht="25.5">
      <c r="A564" s="1"/>
      <c r="B564" s="1" t="s">
        <v>60</v>
      </c>
      <c r="C564" t="s">
        <v>644</v>
      </c>
    </row>
    <row r="565" spans="1:3" ht="25.5">
      <c r="A565" s="1"/>
      <c r="B565" s="1" t="s">
        <v>125</v>
      </c>
      <c r="C565" t="s">
        <v>645</v>
      </c>
    </row>
    <row r="566" spans="1:3" ht="25.5">
      <c r="A566" s="1"/>
      <c r="B566" s="1" t="s">
        <v>126</v>
      </c>
      <c r="C566" t="s">
        <v>646</v>
      </c>
    </row>
    <row r="567" spans="1:3" ht="25.5">
      <c r="A567" s="1"/>
      <c r="B567" s="1" t="s">
        <v>127</v>
      </c>
      <c r="C567" t="s">
        <v>647</v>
      </c>
    </row>
    <row r="568" spans="1:3" ht="25.5">
      <c r="A568" s="1"/>
      <c r="B568" s="1" t="s">
        <v>128</v>
      </c>
      <c r="C568" t="s">
        <v>648</v>
      </c>
    </row>
    <row r="569" spans="1:3" ht="25.5">
      <c r="A569" s="1"/>
      <c r="B569" s="1" t="s">
        <v>129</v>
      </c>
      <c r="C569" t="s">
        <v>649</v>
      </c>
    </row>
    <row r="570" spans="1:3" ht="25.5">
      <c r="A570" s="1"/>
      <c r="B570" s="1" t="s">
        <v>130</v>
      </c>
      <c r="C570" t="s">
        <v>650</v>
      </c>
    </row>
    <row r="571" spans="1:3" ht="25.5">
      <c r="A571" s="1" t="s">
        <v>27</v>
      </c>
      <c r="B571" s="1" t="s">
        <v>131</v>
      </c>
      <c r="C571" t="s">
        <v>651</v>
      </c>
    </row>
    <row r="572" spans="1:3" ht="25.5">
      <c r="A572" s="1"/>
      <c r="B572" s="1" t="s">
        <v>132</v>
      </c>
      <c r="C572" t="s">
        <v>652</v>
      </c>
    </row>
    <row r="573" spans="1:3" ht="25.5">
      <c r="A573" s="1"/>
      <c r="B573" s="1" t="s">
        <v>118</v>
      </c>
      <c r="C573" t="s">
        <v>614</v>
      </c>
    </row>
    <row r="574" spans="1:3" ht="25.5">
      <c r="A574" s="1"/>
      <c r="B574" s="1" t="s">
        <v>119</v>
      </c>
      <c r="C574" t="s">
        <v>653</v>
      </c>
    </row>
    <row r="575" spans="1:3" ht="25.5">
      <c r="A575" s="1"/>
      <c r="B575" s="1" t="s">
        <v>120</v>
      </c>
      <c r="C575" t="s">
        <v>654</v>
      </c>
    </row>
    <row r="576" spans="1:3" ht="25.5">
      <c r="A576" s="1"/>
      <c r="B576" s="1" t="s">
        <v>121</v>
      </c>
      <c r="C576" t="s">
        <v>655</v>
      </c>
    </row>
    <row r="577" spans="1:3" ht="25.5">
      <c r="A577" s="1"/>
      <c r="B577" s="1" t="s">
        <v>122</v>
      </c>
      <c r="C577" t="s">
        <v>656</v>
      </c>
    </row>
    <row r="578" spans="1:3" ht="25.5">
      <c r="A578" s="1"/>
      <c r="B578" s="1" t="s">
        <v>123</v>
      </c>
      <c r="C578" t="s">
        <v>657</v>
      </c>
    </row>
    <row r="579" spans="1:3" ht="25.5">
      <c r="A579" s="1"/>
      <c r="B579" s="1" t="s">
        <v>124</v>
      </c>
      <c r="C579" t="s">
        <v>658</v>
      </c>
    </row>
    <row r="580" spans="1:3" ht="25.5">
      <c r="A580" s="1"/>
      <c r="B580" s="1" t="s">
        <v>58</v>
      </c>
      <c r="C580" t="s">
        <v>658</v>
      </c>
    </row>
    <row r="581" spans="1:3" ht="25.5">
      <c r="A581" s="1"/>
      <c r="B581" s="1" t="s">
        <v>59</v>
      </c>
      <c r="C581" t="s">
        <v>652</v>
      </c>
    </row>
    <row r="582" spans="1:3" ht="25.5">
      <c r="A582" s="1"/>
      <c r="B582" s="1" t="s">
        <v>60</v>
      </c>
      <c r="C582" t="s">
        <v>376</v>
      </c>
    </row>
    <row r="583" spans="1:3" ht="25.5">
      <c r="A583" s="1"/>
      <c r="B583" s="1" t="s">
        <v>125</v>
      </c>
      <c r="C583" t="s">
        <v>659</v>
      </c>
    </row>
    <row r="584" spans="1:3" ht="25.5">
      <c r="A584" s="1"/>
      <c r="B584" s="1" t="s">
        <v>126</v>
      </c>
      <c r="C584" t="s">
        <v>660</v>
      </c>
    </row>
    <row r="585" spans="1:3" ht="25.5">
      <c r="A585" s="1"/>
      <c r="B585" s="1" t="s">
        <v>127</v>
      </c>
      <c r="C585" t="s">
        <v>661</v>
      </c>
    </row>
    <row r="586" spans="1:3" ht="25.5">
      <c r="A586" s="1"/>
      <c r="B586" s="1" t="s">
        <v>128</v>
      </c>
      <c r="C586" t="s">
        <v>662</v>
      </c>
    </row>
    <row r="587" spans="1:3" ht="25.5">
      <c r="A587" s="1"/>
      <c r="B587" s="1" t="s">
        <v>129</v>
      </c>
      <c r="C587" t="s">
        <v>663</v>
      </c>
    </row>
    <row r="588" spans="1:3" ht="25.5">
      <c r="A588" s="1"/>
      <c r="B588" s="1" t="s">
        <v>130</v>
      </c>
      <c r="C588" t="s">
        <v>664</v>
      </c>
    </row>
    <row r="589" spans="1:3" ht="25.5">
      <c r="A589" s="1" t="s">
        <v>10</v>
      </c>
      <c r="B589" s="1" t="s">
        <v>131</v>
      </c>
      <c r="C589" t="s">
        <v>665</v>
      </c>
    </row>
    <row r="590" spans="1:3" ht="25.5">
      <c r="A590" s="1"/>
      <c r="B590" s="1" t="s">
        <v>132</v>
      </c>
      <c r="C590" t="s">
        <v>298</v>
      </c>
    </row>
    <row r="591" spans="1:3" ht="25.5">
      <c r="A591" s="1"/>
      <c r="B591" s="1" t="s">
        <v>118</v>
      </c>
      <c r="C591" t="s">
        <v>666</v>
      </c>
    </row>
    <row r="592" spans="1:3" ht="25.5">
      <c r="A592" s="1"/>
      <c r="B592" s="1" t="s">
        <v>119</v>
      </c>
      <c r="C592" t="s">
        <v>667</v>
      </c>
    </row>
    <row r="593" spans="1:3" ht="25.5">
      <c r="A593" s="1"/>
      <c r="B593" s="1" t="s">
        <v>120</v>
      </c>
      <c r="C593" t="s">
        <v>668</v>
      </c>
    </row>
    <row r="594" spans="1:3" ht="25.5">
      <c r="A594" s="1"/>
      <c r="B594" s="1" t="s">
        <v>121</v>
      </c>
      <c r="C594" t="s">
        <v>70</v>
      </c>
    </row>
    <row r="595" spans="1:3" ht="25.5">
      <c r="A595" s="1"/>
      <c r="B595" s="1" t="s">
        <v>122</v>
      </c>
      <c r="C595" t="s">
        <v>669</v>
      </c>
    </row>
    <row r="596" spans="1:3" ht="25.5">
      <c r="A596" s="1"/>
      <c r="B596" s="1" t="s">
        <v>123</v>
      </c>
      <c r="C596" t="s">
        <v>670</v>
      </c>
    </row>
    <row r="597" spans="1:3" ht="25.5">
      <c r="A597" s="1"/>
      <c r="B597" s="1" t="s">
        <v>124</v>
      </c>
      <c r="C597" t="s">
        <v>671</v>
      </c>
    </row>
    <row r="598" spans="1:3" ht="25.5">
      <c r="A598" s="1"/>
      <c r="B598" s="1" t="s">
        <v>58</v>
      </c>
      <c r="C598" t="s">
        <v>672</v>
      </c>
    </row>
    <row r="599" spans="1:3" ht="25.5">
      <c r="A599" s="1"/>
      <c r="B599" s="1" t="s">
        <v>59</v>
      </c>
      <c r="C599" t="s">
        <v>82</v>
      </c>
    </row>
    <row r="600" spans="1:3" ht="25.5">
      <c r="A600" s="1"/>
      <c r="B600" s="1" t="s">
        <v>60</v>
      </c>
      <c r="C600" t="s">
        <v>671</v>
      </c>
    </row>
    <row r="601" spans="1:3" ht="25.5">
      <c r="A601" s="1"/>
      <c r="B601" s="1" t="s">
        <v>125</v>
      </c>
      <c r="C601" t="s">
        <v>673</v>
      </c>
    </row>
    <row r="602" spans="1:3" ht="25.5">
      <c r="A602" s="1"/>
      <c r="B602" s="1" t="s">
        <v>126</v>
      </c>
      <c r="C602" t="s">
        <v>674</v>
      </c>
    </row>
    <row r="603" spans="1:3" ht="25.5">
      <c r="A603" s="1"/>
      <c r="B603" s="1" t="s">
        <v>127</v>
      </c>
      <c r="C603" t="s">
        <v>73</v>
      </c>
    </row>
    <row r="604" spans="1:3" ht="25.5">
      <c r="A604" s="1"/>
      <c r="B604" s="1" t="s">
        <v>128</v>
      </c>
      <c r="C604" t="s">
        <v>667</v>
      </c>
    </row>
    <row r="605" spans="1:3" ht="25.5">
      <c r="A605" s="1"/>
      <c r="B605" s="1" t="s">
        <v>129</v>
      </c>
      <c r="C605" t="s">
        <v>675</v>
      </c>
    </row>
    <row r="606" spans="1:3" ht="25.5">
      <c r="A606" s="1"/>
      <c r="B606" s="1" t="s">
        <v>130</v>
      </c>
      <c r="C606" t="s">
        <v>676</v>
      </c>
    </row>
    <row r="607" spans="1:3" ht="25.5">
      <c r="A607" s="1" t="s">
        <v>46</v>
      </c>
      <c r="B607" s="1" t="s">
        <v>131</v>
      </c>
      <c r="C607" t="s">
        <v>677</v>
      </c>
    </row>
    <row r="608" spans="1:3" ht="25.5">
      <c r="A608" s="1"/>
      <c r="B608" s="1" t="s">
        <v>132</v>
      </c>
      <c r="C608" t="s">
        <v>678</v>
      </c>
    </row>
    <row r="609" spans="1:3" ht="25.5">
      <c r="A609" s="1"/>
      <c r="B609" s="1" t="s">
        <v>118</v>
      </c>
      <c r="C609" t="s">
        <v>679</v>
      </c>
    </row>
    <row r="610" spans="1:3" ht="25.5">
      <c r="A610" s="1"/>
      <c r="B610" s="1" t="s">
        <v>119</v>
      </c>
      <c r="C610" t="s">
        <v>680</v>
      </c>
    </row>
    <row r="611" spans="1:3" ht="25.5">
      <c r="A611" s="1"/>
      <c r="B611" s="1" t="s">
        <v>120</v>
      </c>
      <c r="C611" t="s">
        <v>681</v>
      </c>
    </row>
    <row r="612" spans="1:3" ht="25.5">
      <c r="A612" s="1"/>
      <c r="B612" s="1" t="s">
        <v>121</v>
      </c>
      <c r="C612" t="s">
        <v>682</v>
      </c>
    </row>
    <row r="613" spans="1:3" ht="25.5">
      <c r="A613" s="1"/>
      <c r="B613" s="1" t="s">
        <v>122</v>
      </c>
      <c r="C613" t="s">
        <v>114</v>
      </c>
    </row>
    <row r="614" spans="1:3" ht="25.5">
      <c r="A614" s="1"/>
      <c r="B614" s="1" t="s">
        <v>123</v>
      </c>
      <c r="C614" t="s">
        <v>634</v>
      </c>
    </row>
    <row r="615" spans="1:3" ht="25.5">
      <c r="A615" s="1"/>
      <c r="B615" s="1" t="s">
        <v>124</v>
      </c>
      <c r="C615" t="s">
        <v>683</v>
      </c>
    </row>
    <row r="616" spans="1:3" ht="25.5">
      <c r="A616" s="1"/>
      <c r="B616" s="1" t="s">
        <v>58</v>
      </c>
      <c r="C616" t="s">
        <v>684</v>
      </c>
    </row>
    <row r="617" spans="1:3" ht="25.5">
      <c r="A617" s="1"/>
      <c r="B617" s="1" t="s">
        <v>59</v>
      </c>
      <c r="C617" t="s">
        <v>677</v>
      </c>
    </row>
    <row r="618" spans="1:3" ht="25.5">
      <c r="A618" s="1"/>
      <c r="B618" s="1" t="s">
        <v>60</v>
      </c>
      <c r="C618" t="s">
        <v>682</v>
      </c>
    </row>
    <row r="619" spans="1:3" ht="25.5">
      <c r="A619" s="1"/>
      <c r="B619" s="1" t="s">
        <v>125</v>
      </c>
      <c r="C619" t="s">
        <v>685</v>
      </c>
    </row>
    <row r="620" spans="1:3" ht="25.5">
      <c r="A620" s="1"/>
      <c r="B620" s="1" t="s">
        <v>126</v>
      </c>
      <c r="C620" t="s">
        <v>686</v>
      </c>
    </row>
    <row r="621" spans="1:3" ht="25.5">
      <c r="A621" s="1"/>
      <c r="B621" s="1" t="s">
        <v>127</v>
      </c>
      <c r="C621" t="s">
        <v>687</v>
      </c>
    </row>
    <row r="622" spans="1:3" ht="25.5">
      <c r="A622" s="1"/>
      <c r="B622" s="1" t="s">
        <v>128</v>
      </c>
      <c r="C622" t="s">
        <v>688</v>
      </c>
    </row>
    <row r="623" spans="1:3" ht="25.5">
      <c r="A623" s="1"/>
      <c r="B623" s="1" t="s">
        <v>129</v>
      </c>
      <c r="C623" t="s">
        <v>689</v>
      </c>
    </row>
    <row r="624" spans="1:3" ht="25.5">
      <c r="A624" s="1"/>
      <c r="B624" s="1" t="s">
        <v>130</v>
      </c>
      <c r="C624" t="s">
        <v>690</v>
      </c>
    </row>
    <row r="625" spans="1:3" ht="25.5">
      <c r="A625" s="1" t="s">
        <v>40</v>
      </c>
      <c r="B625" s="1" t="s">
        <v>131</v>
      </c>
      <c r="C625" t="s">
        <v>691</v>
      </c>
    </row>
    <row r="626" spans="1:3" ht="25.5">
      <c r="A626" s="1"/>
      <c r="B626" s="1" t="s">
        <v>132</v>
      </c>
      <c r="C626" t="s">
        <v>692</v>
      </c>
    </row>
    <row r="627" spans="1:3" ht="25.5">
      <c r="A627" s="1"/>
      <c r="B627" s="1" t="s">
        <v>118</v>
      </c>
      <c r="C627" t="s">
        <v>693</v>
      </c>
    </row>
    <row r="628" spans="1:3" ht="25.5">
      <c r="A628" s="1"/>
      <c r="B628" s="1" t="s">
        <v>119</v>
      </c>
      <c r="C628" t="s">
        <v>694</v>
      </c>
    </row>
    <row r="629" spans="1:3" ht="25.5">
      <c r="A629" s="1"/>
      <c r="B629" s="1" t="s">
        <v>120</v>
      </c>
      <c r="C629" t="s">
        <v>695</v>
      </c>
    </row>
    <row r="630" spans="1:3" ht="25.5">
      <c r="A630" s="1"/>
      <c r="B630" s="1" t="s">
        <v>121</v>
      </c>
      <c r="C630" t="s">
        <v>696</v>
      </c>
    </row>
    <row r="631" spans="1:3" ht="25.5">
      <c r="A631" s="1"/>
      <c r="B631" s="1" t="s">
        <v>122</v>
      </c>
      <c r="C631" t="s">
        <v>684</v>
      </c>
    </row>
    <row r="632" spans="1:3" ht="25.5">
      <c r="A632" s="1"/>
      <c r="B632" s="1" t="s">
        <v>123</v>
      </c>
      <c r="C632" t="s">
        <v>351</v>
      </c>
    </row>
    <row r="633" spans="1:3" ht="25.5">
      <c r="A633" s="1"/>
      <c r="B633" s="1" t="s">
        <v>124</v>
      </c>
      <c r="C633" t="s">
        <v>351</v>
      </c>
    </row>
    <row r="634" spans="1:3" ht="25.5">
      <c r="A634" s="1"/>
      <c r="B634" s="1" t="s">
        <v>58</v>
      </c>
      <c r="C634" t="s">
        <v>697</v>
      </c>
    </row>
    <row r="635" spans="1:3" ht="25.5">
      <c r="A635" s="1"/>
      <c r="B635" s="1" t="s">
        <v>59</v>
      </c>
      <c r="C635" t="s">
        <v>696</v>
      </c>
    </row>
    <row r="636" spans="1:3" ht="25.5">
      <c r="A636" s="1"/>
      <c r="B636" s="1" t="s">
        <v>60</v>
      </c>
      <c r="C636" t="s">
        <v>691</v>
      </c>
    </row>
    <row r="637" spans="1:3" ht="25.5">
      <c r="A637" s="1"/>
      <c r="B637" s="1" t="s">
        <v>125</v>
      </c>
      <c r="C637" t="s">
        <v>505</v>
      </c>
    </row>
    <row r="638" spans="1:3" ht="25.5">
      <c r="A638" s="1"/>
      <c r="B638" s="1" t="s">
        <v>126</v>
      </c>
      <c r="C638" t="s">
        <v>698</v>
      </c>
    </row>
    <row r="639" spans="1:3" ht="25.5">
      <c r="A639" s="1"/>
      <c r="B639" s="1" t="s">
        <v>127</v>
      </c>
      <c r="C639" t="s">
        <v>115</v>
      </c>
    </row>
    <row r="640" spans="1:3" ht="25.5">
      <c r="A640" s="1"/>
      <c r="B640" s="1" t="s">
        <v>128</v>
      </c>
      <c r="C640" t="s">
        <v>101</v>
      </c>
    </row>
    <row r="641" spans="1:3" ht="25.5">
      <c r="A641" s="1"/>
      <c r="B641" s="1" t="s">
        <v>129</v>
      </c>
      <c r="C641" t="s">
        <v>699</v>
      </c>
    </row>
    <row r="642" spans="1:3" ht="25.5">
      <c r="A642" s="1"/>
      <c r="B642" s="1" t="s">
        <v>130</v>
      </c>
      <c r="C642" t="s">
        <v>700</v>
      </c>
    </row>
    <row r="643" spans="1:3" ht="25.5">
      <c r="A643" s="1" t="s">
        <v>2</v>
      </c>
      <c r="B643" s="1" t="s">
        <v>131</v>
      </c>
      <c r="C643" t="s">
        <v>64</v>
      </c>
    </row>
    <row r="644" spans="1:3" ht="25.5">
      <c r="A644" s="1"/>
      <c r="B644" s="1" t="s">
        <v>132</v>
      </c>
      <c r="C644" t="s">
        <v>701</v>
      </c>
    </row>
    <row r="645" spans="1:3" ht="25.5">
      <c r="A645" s="1"/>
      <c r="B645" s="1" t="s">
        <v>118</v>
      </c>
      <c r="C645" t="s">
        <v>68</v>
      </c>
    </row>
    <row r="646" spans="1:3" ht="25.5">
      <c r="A646" s="1"/>
      <c r="B646" s="1" t="s">
        <v>119</v>
      </c>
      <c r="C646" t="s">
        <v>702</v>
      </c>
    </row>
    <row r="647" spans="1:3" ht="25.5">
      <c r="A647" s="1"/>
      <c r="B647" s="1" t="s">
        <v>120</v>
      </c>
      <c r="C647" t="s">
        <v>68</v>
      </c>
    </row>
    <row r="648" spans="1:3" ht="25.5">
      <c r="A648" s="1"/>
      <c r="B648" s="1" t="s">
        <v>121</v>
      </c>
      <c r="C648" t="s">
        <v>703</v>
      </c>
    </row>
    <row r="649" spans="1:3" ht="25.5">
      <c r="A649" s="1"/>
      <c r="B649" s="1" t="s">
        <v>122</v>
      </c>
      <c r="C649" t="s">
        <v>704</v>
      </c>
    </row>
    <row r="650" spans="1:3" ht="25.5">
      <c r="A650" s="1"/>
      <c r="B650" s="1" t="s">
        <v>123</v>
      </c>
      <c r="C650" t="s">
        <v>705</v>
      </c>
    </row>
    <row r="651" spans="1:3" ht="25.5">
      <c r="A651" s="1"/>
      <c r="B651" s="1" t="s">
        <v>124</v>
      </c>
      <c r="C651" t="s">
        <v>65</v>
      </c>
    </row>
    <row r="652" spans="1:3" ht="25.5">
      <c r="A652" s="1"/>
      <c r="B652" s="1" t="s">
        <v>58</v>
      </c>
      <c r="C652" t="s">
        <v>706</v>
      </c>
    </row>
    <row r="653" spans="1:3" ht="25.5">
      <c r="A653" s="1"/>
      <c r="B653" s="1" t="s">
        <v>59</v>
      </c>
      <c r="C653" t="s">
        <v>707</v>
      </c>
    </row>
    <row r="654" spans="1:3" ht="25.5">
      <c r="A654" s="1"/>
      <c r="B654" s="1" t="s">
        <v>60</v>
      </c>
      <c r="C654" t="s">
        <v>62</v>
      </c>
    </row>
    <row r="655" spans="1:3" ht="25.5">
      <c r="A655" s="1"/>
      <c r="B655" s="1" t="s">
        <v>125</v>
      </c>
      <c r="C655" t="s">
        <v>62</v>
      </c>
    </row>
    <row r="656" spans="1:3" ht="25.5">
      <c r="A656" s="1"/>
      <c r="B656" s="1" t="s">
        <v>126</v>
      </c>
      <c r="C656" t="s">
        <v>708</v>
      </c>
    </row>
    <row r="657" spans="1:3" ht="25.5">
      <c r="A657" s="1"/>
      <c r="B657" s="1" t="s">
        <v>127</v>
      </c>
      <c r="C657" t="s">
        <v>709</v>
      </c>
    </row>
    <row r="658" spans="1:3" ht="25.5">
      <c r="A658" s="1"/>
      <c r="B658" s="1" t="s">
        <v>128</v>
      </c>
      <c r="C658" t="s">
        <v>68</v>
      </c>
    </row>
    <row r="659" spans="1:3" ht="25.5">
      <c r="A659" s="1"/>
      <c r="B659" s="1" t="s">
        <v>129</v>
      </c>
      <c r="C659" t="s">
        <v>710</v>
      </c>
    </row>
    <row r="660" spans="1:3" ht="25.5">
      <c r="A660" s="1"/>
      <c r="B660" s="1" t="s">
        <v>130</v>
      </c>
      <c r="C660" t="s">
        <v>702</v>
      </c>
    </row>
    <row r="661" spans="1:3" ht="25.5">
      <c r="A661" s="1" t="s">
        <v>45</v>
      </c>
      <c r="B661" s="1" t="s">
        <v>131</v>
      </c>
      <c r="C661" t="s">
        <v>711</v>
      </c>
    </row>
    <row r="662" spans="1:3" ht="25.5">
      <c r="A662" s="1"/>
      <c r="B662" s="1" t="s">
        <v>132</v>
      </c>
      <c r="C662" t="s">
        <v>712</v>
      </c>
    </row>
    <row r="663" spans="1:3" ht="25.5">
      <c r="A663" s="1"/>
      <c r="B663" s="1" t="s">
        <v>118</v>
      </c>
      <c r="C663" t="s">
        <v>713</v>
      </c>
    </row>
    <row r="664" spans="1:3" ht="25.5">
      <c r="A664" s="1"/>
      <c r="B664" s="1" t="s">
        <v>119</v>
      </c>
      <c r="C664" t="s">
        <v>714</v>
      </c>
    </row>
    <row r="665" spans="1:3" ht="25.5">
      <c r="A665" s="1"/>
      <c r="B665" s="1" t="s">
        <v>120</v>
      </c>
      <c r="C665" t="s">
        <v>715</v>
      </c>
    </row>
    <row r="666" spans="1:3" ht="25.5">
      <c r="A666" s="1"/>
      <c r="B666" s="1" t="s">
        <v>121</v>
      </c>
      <c r="C666" t="s">
        <v>716</v>
      </c>
    </row>
    <row r="667" spans="1:3" ht="25.5">
      <c r="A667" s="1"/>
      <c r="B667" s="1" t="s">
        <v>122</v>
      </c>
      <c r="C667" t="s">
        <v>717</v>
      </c>
    </row>
    <row r="668" spans="1:3" ht="25.5">
      <c r="A668" s="1"/>
      <c r="B668" s="1" t="s">
        <v>123</v>
      </c>
      <c r="C668" t="s">
        <v>718</v>
      </c>
    </row>
    <row r="669" spans="1:3" ht="25.5">
      <c r="A669" s="1"/>
      <c r="B669" s="1" t="s">
        <v>124</v>
      </c>
      <c r="C669" t="s">
        <v>282</v>
      </c>
    </row>
    <row r="670" spans="1:3" ht="25.5">
      <c r="A670" s="1"/>
      <c r="B670" s="1" t="s">
        <v>58</v>
      </c>
      <c r="C670" t="s">
        <v>719</v>
      </c>
    </row>
    <row r="671" spans="1:3" ht="25.5">
      <c r="A671" s="1"/>
      <c r="B671" s="1" t="s">
        <v>59</v>
      </c>
      <c r="C671" t="s">
        <v>720</v>
      </c>
    </row>
    <row r="672" spans="1:3" ht="25.5">
      <c r="A672" s="1"/>
      <c r="B672" s="1" t="s">
        <v>60</v>
      </c>
      <c r="C672" t="s">
        <v>721</v>
      </c>
    </row>
    <row r="673" spans="1:3" ht="25.5">
      <c r="A673" s="1"/>
      <c r="B673" s="1" t="s">
        <v>125</v>
      </c>
      <c r="C673" t="s">
        <v>722</v>
      </c>
    </row>
    <row r="674" spans="1:3" ht="25.5">
      <c r="A674" s="1"/>
      <c r="B674" s="1" t="s">
        <v>126</v>
      </c>
      <c r="C674" t="s">
        <v>723</v>
      </c>
    </row>
    <row r="675" spans="1:3" ht="25.5">
      <c r="A675" s="1"/>
      <c r="B675" s="1" t="s">
        <v>127</v>
      </c>
      <c r="C675" t="s">
        <v>724</v>
      </c>
    </row>
    <row r="676" spans="1:3" ht="25.5">
      <c r="A676" s="1"/>
      <c r="B676" s="1" t="s">
        <v>128</v>
      </c>
      <c r="C676" t="s">
        <v>725</v>
      </c>
    </row>
    <row r="677" spans="1:3" ht="25.5">
      <c r="A677" s="1"/>
      <c r="B677" s="1" t="s">
        <v>129</v>
      </c>
      <c r="C677" t="s">
        <v>726</v>
      </c>
    </row>
    <row r="678" spans="1:3" ht="25.5">
      <c r="A678" s="1"/>
      <c r="B678" s="1" t="s">
        <v>130</v>
      </c>
      <c r="C678" t="s">
        <v>278</v>
      </c>
    </row>
    <row r="679" spans="1:3" ht="25.5">
      <c r="A679" s="1" t="s">
        <v>42</v>
      </c>
      <c r="B679" s="1" t="s">
        <v>131</v>
      </c>
      <c r="C679" t="s">
        <v>215</v>
      </c>
    </row>
    <row r="680" spans="1:3" ht="25.5">
      <c r="A680" s="1"/>
      <c r="B680" s="1" t="s">
        <v>132</v>
      </c>
      <c r="C680" t="s">
        <v>727</v>
      </c>
    </row>
    <row r="681" spans="1:3" ht="25.5">
      <c r="A681" s="1"/>
      <c r="B681" s="1" t="s">
        <v>118</v>
      </c>
      <c r="C681" t="s">
        <v>728</v>
      </c>
    </row>
    <row r="682" spans="1:3" ht="25.5">
      <c r="A682" s="1"/>
      <c r="B682" s="1" t="s">
        <v>119</v>
      </c>
      <c r="C682" t="s">
        <v>729</v>
      </c>
    </row>
    <row r="683" spans="1:3" ht="25.5">
      <c r="A683" s="1"/>
      <c r="B683" s="1" t="s">
        <v>120</v>
      </c>
      <c r="C683" t="s">
        <v>512</v>
      </c>
    </row>
    <row r="684" spans="1:3" ht="25.5">
      <c r="A684" s="1"/>
      <c r="B684" s="1" t="s">
        <v>121</v>
      </c>
      <c r="C684" t="s">
        <v>730</v>
      </c>
    </row>
    <row r="685" spans="1:3" ht="25.5">
      <c r="A685" s="1"/>
      <c r="B685" s="1" t="s">
        <v>122</v>
      </c>
      <c r="C685" t="s">
        <v>731</v>
      </c>
    </row>
    <row r="686" spans="1:3" ht="25.5">
      <c r="A686" s="1"/>
      <c r="B686" s="1" t="s">
        <v>123</v>
      </c>
      <c r="C686" t="s">
        <v>732</v>
      </c>
    </row>
    <row r="687" spans="1:3" ht="25.5">
      <c r="A687" s="1"/>
      <c r="B687" s="1" t="s">
        <v>124</v>
      </c>
      <c r="C687" t="s">
        <v>733</v>
      </c>
    </row>
    <row r="688" spans="1:3" ht="25.5">
      <c r="A688" s="1"/>
      <c r="B688" s="1" t="s">
        <v>58</v>
      </c>
      <c r="C688" t="s">
        <v>734</v>
      </c>
    </row>
    <row r="689" spans="1:3" ht="25.5">
      <c r="A689" s="1"/>
      <c r="B689" s="1" t="s">
        <v>59</v>
      </c>
      <c r="C689" t="s">
        <v>696</v>
      </c>
    </row>
    <row r="690" spans="1:3" ht="25.5">
      <c r="A690" s="1"/>
      <c r="B690" s="1" t="s">
        <v>60</v>
      </c>
      <c r="C690" t="s">
        <v>735</v>
      </c>
    </row>
    <row r="691" spans="1:3" ht="25.5">
      <c r="A691" s="1"/>
      <c r="B691" s="1" t="s">
        <v>125</v>
      </c>
      <c r="C691" t="s">
        <v>736</v>
      </c>
    </row>
    <row r="692" spans="1:3" ht="25.5">
      <c r="A692" s="1"/>
      <c r="B692" s="1" t="s">
        <v>126</v>
      </c>
      <c r="C692" t="s">
        <v>737</v>
      </c>
    </row>
    <row r="693" spans="1:3" ht="25.5">
      <c r="A693" s="1"/>
      <c r="B693" s="1" t="s">
        <v>127</v>
      </c>
      <c r="C693" t="s">
        <v>738</v>
      </c>
    </row>
    <row r="694" spans="1:3" ht="25.5">
      <c r="A694" s="1"/>
      <c r="B694" s="1" t="s">
        <v>128</v>
      </c>
      <c r="C694" t="s">
        <v>739</v>
      </c>
    </row>
    <row r="695" spans="1:3" ht="25.5">
      <c r="A695" s="1"/>
      <c r="B695" s="1" t="s">
        <v>129</v>
      </c>
      <c r="C695" t="s">
        <v>740</v>
      </c>
    </row>
    <row r="696" spans="1:3" ht="25.5">
      <c r="A696" s="1"/>
      <c r="B696" s="1" t="s">
        <v>130</v>
      </c>
      <c r="C696" t="s">
        <v>741</v>
      </c>
    </row>
    <row r="697" spans="1:3" ht="25.5">
      <c r="A697" s="1" t="s">
        <v>50</v>
      </c>
      <c r="B697" s="1" t="s">
        <v>131</v>
      </c>
      <c r="C697" t="s">
        <v>742</v>
      </c>
    </row>
    <row r="698" spans="1:3" ht="25.5">
      <c r="A698" s="1"/>
      <c r="B698" s="1" t="s">
        <v>132</v>
      </c>
      <c r="C698" t="s">
        <v>743</v>
      </c>
    </row>
    <row r="699" spans="1:3" ht="25.5">
      <c r="A699" s="1"/>
      <c r="B699" s="1" t="s">
        <v>118</v>
      </c>
      <c r="C699" t="s">
        <v>744</v>
      </c>
    </row>
    <row r="700" spans="1:3" ht="25.5">
      <c r="A700" s="1"/>
      <c r="B700" s="1" t="s">
        <v>119</v>
      </c>
      <c r="C700" t="s">
        <v>745</v>
      </c>
    </row>
    <row r="701" spans="1:3" ht="25.5">
      <c r="A701" s="1"/>
      <c r="B701" s="1" t="s">
        <v>120</v>
      </c>
      <c r="C701" t="s">
        <v>746</v>
      </c>
    </row>
    <row r="702" spans="1:3" ht="25.5">
      <c r="A702" s="1"/>
      <c r="B702" s="1" t="s">
        <v>121</v>
      </c>
      <c r="C702" t="s">
        <v>747</v>
      </c>
    </row>
    <row r="703" spans="1:3" ht="25.5">
      <c r="A703" s="1"/>
      <c r="B703" s="1" t="s">
        <v>122</v>
      </c>
      <c r="C703" t="s">
        <v>748</v>
      </c>
    </row>
    <row r="704" spans="1:3" ht="25.5">
      <c r="A704" s="1"/>
      <c r="B704" s="1" t="s">
        <v>123</v>
      </c>
      <c r="C704" t="s">
        <v>749</v>
      </c>
    </row>
    <row r="705" spans="1:3" ht="25.5">
      <c r="A705" s="1"/>
      <c r="B705" s="1" t="s">
        <v>124</v>
      </c>
      <c r="C705" t="s">
        <v>750</v>
      </c>
    </row>
    <row r="706" spans="1:3" ht="25.5">
      <c r="A706" s="1"/>
      <c r="B706" s="1" t="s">
        <v>58</v>
      </c>
      <c r="C706" t="s">
        <v>751</v>
      </c>
    </row>
    <row r="707" spans="1:3" ht="25.5">
      <c r="A707" s="1"/>
      <c r="B707" s="1" t="s">
        <v>59</v>
      </c>
      <c r="C707" t="s">
        <v>752</v>
      </c>
    </row>
    <row r="708" spans="1:3" ht="25.5">
      <c r="A708" s="1"/>
      <c r="B708" s="1" t="s">
        <v>60</v>
      </c>
      <c r="C708" t="s">
        <v>753</v>
      </c>
    </row>
    <row r="709" spans="1:3" ht="25.5">
      <c r="A709" s="1"/>
      <c r="B709" s="1" t="s">
        <v>125</v>
      </c>
      <c r="C709" t="s">
        <v>754</v>
      </c>
    </row>
    <row r="710" spans="1:3" ht="25.5">
      <c r="A710" s="1"/>
      <c r="B710" s="1" t="s">
        <v>126</v>
      </c>
      <c r="C710" t="s">
        <v>755</v>
      </c>
    </row>
    <row r="711" spans="1:3" ht="25.5">
      <c r="A711" s="1"/>
      <c r="B711" s="1" t="s">
        <v>127</v>
      </c>
      <c r="C711" t="s">
        <v>756</v>
      </c>
    </row>
    <row r="712" spans="1:3" ht="25.5">
      <c r="A712" s="1"/>
      <c r="B712" s="1" t="s">
        <v>128</v>
      </c>
      <c r="C712" t="s">
        <v>757</v>
      </c>
    </row>
    <row r="713" spans="1:3" ht="25.5">
      <c r="A713" s="1"/>
      <c r="B713" s="1" t="s">
        <v>129</v>
      </c>
      <c r="C713" t="s">
        <v>758</v>
      </c>
    </row>
    <row r="714" spans="1:3" ht="25.5">
      <c r="A714" s="1"/>
      <c r="B714" s="1" t="s">
        <v>130</v>
      </c>
      <c r="C714" t="s">
        <v>759</v>
      </c>
    </row>
    <row r="715" spans="1:3" ht="25.5">
      <c r="A715" s="1" t="s">
        <v>18</v>
      </c>
      <c r="B715" s="1" t="s">
        <v>131</v>
      </c>
      <c r="C715" t="s">
        <v>760</v>
      </c>
    </row>
    <row r="716" spans="1:3" ht="25.5">
      <c r="A716" s="1"/>
      <c r="B716" s="1" t="s">
        <v>132</v>
      </c>
      <c r="C716" t="s">
        <v>445</v>
      </c>
    </row>
    <row r="717" spans="1:3" ht="25.5">
      <c r="A717" s="1"/>
      <c r="B717" s="1" t="s">
        <v>118</v>
      </c>
      <c r="C717" t="s">
        <v>563</v>
      </c>
    </row>
    <row r="718" spans="1:3" ht="25.5">
      <c r="A718" s="1"/>
      <c r="B718" s="1" t="s">
        <v>119</v>
      </c>
      <c r="C718" t="s">
        <v>761</v>
      </c>
    </row>
    <row r="719" spans="1:3" ht="25.5">
      <c r="A719" s="1"/>
      <c r="B719" s="1" t="s">
        <v>120</v>
      </c>
      <c r="C719" t="s">
        <v>762</v>
      </c>
    </row>
    <row r="720" spans="1:3" ht="25.5">
      <c r="A720" s="1"/>
      <c r="B720" s="1" t="s">
        <v>121</v>
      </c>
      <c r="C720" t="s">
        <v>763</v>
      </c>
    </row>
    <row r="721" spans="1:3" ht="25.5">
      <c r="A721" s="1"/>
      <c r="B721" s="1" t="s">
        <v>122</v>
      </c>
      <c r="C721" t="s">
        <v>764</v>
      </c>
    </row>
    <row r="722" spans="1:3" ht="25.5">
      <c r="A722" s="1"/>
      <c r="B722" s="1" t="s">
        <v>123</v>
      </c>
      <c r="C722" t="s">
        <v>765</v>
      </c>
    </row>
    <row r="723" spans="1:3" ht="25.5">
      <c r="A723" s="1"/>
      <c r="B723" s="1" t="s">
        <v>124</v>
      </c>
      <c r="C723" t="s">
        <v>766</v>
      </c>
    </row>
    <row r="724" spans="1:3" ht="25.5">
      <c r="A724" s="1"/>
      <c r="B724" s="1" t="s">
        <v>58</v>
      </c>
      <c r="C724" t="s">
        <v>767</v>
      </c>
    </row>
    <row r="725" spans="1:3" ht="25.5">
      <c r="A725" s="1"/>
      <c r="B725" s="1" t="s">
        <v>59</v>
      </c>
      <c r="C725" t="s">
        <v>760</v>
      </c>
    </row>
    <row r="726" spans="1:3" ht="25.5">
      <c r="A726" s="1"/>
      <c r="B726" s="1" t="s">
        <v>60</v>
      </c>
      <c r="C726" t="s">
        <v>768</v>
      </c>
    </row>
    <row r="727" spans="1:3" ht="25.5">
      <c r="A727" s="1"/>
      <c r="B727" s="1" t="s">
        <v>125</v>
      </c>
      <c r="C727" t="s">
        <v>769</v>
      </c>
    </row>
    <row r="728" spans="1:3" ht="25.5">
      <c r="A728" s="1"/>
      <c r="B728" s="1" t="s">
        <v>126</v>
      </c>
      <c r="C728" t="s">
        <v>92</v>
      </c>
    </row>
    <row r="729" spans="1:3" ht="25.5">
      <c r="A729" s="1"/>
      <c r="B729" s="1" t="s">
        <v>127</v>
      </c>
      <c r="C729" t="s">
        <v>761</v>
      </c>
    </row>
    <row r="730" spans="1:3" ht="25.5">
      <c r="A730" s="1"/>
      <c r="B730" s="1" t="s">
        <v>128</v>
      </c>
      <c r="C730" t="s">
        <v>770</v>
      </c>
    </row>
    <row r="731" spans="1:3" ht="25.5">
      <c r="A731" s="1"/>
      <c r="B731" s="1" t="s">
        <v>129</v>
      </c>
      <c r="C731" t="s">
        <v>771</v>
      </c>
    </row>
    <row r="732" spans="1:3" ht="25.5">
      <c r="A732" s="1"/>
      <c r="B732" s="1" t="s">
        <v>130</v>
      </c>
      <c r="C732" t="s">
        <v>772</v>
      </c>
    </row>
    <row r="733" spans="1:3" ht="25.5">
      <c r="A733" s="1" t="s">
        <v>20</v>
      </c>
      <c r="B733" s="1" t="s">
        <v>131</v>
      </c>
      <c r="C733" t="s">
        <v>773</v>
      </c>
    </row>
    <row r="734" spans="1:3" ht="25.5">
      <c r="A734" s="1"/>
      <c r="B734" s="1" t="s">
        <v>132</v>
      </c>
      <c r="C734" t="s">
        <v>774</v>
      </c>
    </row>
    <row r="735" spans="1:3" ht="25.5">
      <c r="A735" s="1"/>
      <c r="B735" s="1" t="s">
        <v>118</v>
      </c>
      <c r="C735" t="s">
        <v>775</v>
      </c>
    </row>
    <row r="736" spans="1:3" ht="25.5">
      <c r="A736" s="1"/>
      <c r="B736" s="1" t="s">
        <v>119</v>
      </c>
      <c r="C736" t="s">
        <v>776</v>
      </c>
    </row>
    <row r="737" spans="1:3" ht="25.5">
      <c r="A737" s="1"/>
      <c r="B737" s="1" t="s">
        <v>120</v>
      </c>
      <c r="C737" t="s">
        <v>777</v>
      </c>
    </row>
    <row r="738" spans="1:3" ht="25.5">
      <c r="A738" s="1"/>
      <c r="B738" s="1" t="s">
        <v>121</v>
      </c>
      <c r="C738" t="s">
        <v>320</v>
      </c>
    </row>
    <row r="739" spans="1:3" ht="25.5">
      <c r="A739" s="1"/>
      <c r="B739" s="1" t="s">
        <v>122</v>
      </c>
      <c r="C739" t="s">
        <v>322</v>
      </c>
    </row>
    <row r="740" spans="1:3" ht="25.5">
      <c r="A740" s="1"/>
      <c r="B740" s="1" t="s">
        <v>123</v>
      </c>
      <c r="C740" t="s">
        <v>778</v>
      </c>
    </row>
    <row r="741" spans="1:3" ht="25.5">
      <c r="A741" s="1"/>
      <c r="B741" s="1" t="s">
        <v>124</v>
      </c>
      <c r="C741" t="s">
        <v>779</v>
      </c>
    </row>
    <row r="742" spans="1:3" ht="25.5">
      <c r="A742" s="1"/>
      <c r="B742" s="1" t="s">
        <v>58</v>
      </c>
      <c r="C742" t="s">
        <v>780</v>
      </c>
    </row>
    <row r="743" spans="1:3" ht="25.5">
      <c r="A743" s="1"/>
      <c r="B743" s="1" t="s">
        <v>59</v>
      </c>
      <c r="C743" t="s">
        <v>335</v>
      </c>
    </row>
    <row r="744" spans="1:3" ht="25.5">
      <c r="A744" s="1"/>
      <c r="B744" s="1" t="s">
        <v>60</v>
      </c>
      <c r="C744" t="s">
        <v>781</v>
      </c>
    </row>
    <row r="745" spans="1:3" ht="25.5">
      <c r="A745" s="1"/>
      <c r="B745" s="1" t="s">
        <v>125</v>
      </c>
      <c r="C745" t="s">
        <v>782</v>
      </c>
    </row>
    <row r="746" spans="1:3" ht="25.5">
      <c r="A746" s="1"/>
      <c r="B746" s="1" t="s">
        <v>126</v>
      </c>
      <c r="C746" t="s">
        <v>783</v>
      </c>
    </row>
    <row r="747" spans="1:3" ht="25.5">
      <c r="A747" s="1"/>
      <c r="B747" s="1" t="s">
        <v>127</v>
      </c>
      <c r="C747" t="s">
        <v>784</v>
      </c>
    </row>
    <row r="748" spans="1:3" ht="25.5">
      <c r="A748" s="1"/>
      <c r="B748" s="1" t="s">
        <v>128</v>
      </c>
      <c r="C748" t="s">
        <v>785</v>
      </c>
    </row>
    <row r="749" spans="1:3" ht="25.5">
      <c r="A749" s="1"/>
      <c r="B749" s="1" t="s">
        <v>129</v>
      </c>
      <c r="C749" t="s">
        <v>786</v>
      </c>
    </row>
    <row r="750" spans="1:3" ht="25.5">
      <c r="A750" s="1"/>
      <c r="B750" s="1" t="s">
        <v>130</v>
      </c>
      <c r="C750" t="s">
        <v>346</v>
      </c>
    </row>
    <row r="751" spans="1:3" ht="25.5">
      <c r="A751" s="1" t="s">
        <v>32</v>
      </c>
      <c r="B751" s="1" t="s">
        <v>131</v>
      </c>
      <c r="C751" t="s">
        <v>787</v>
      </c>
    </row>
    <row r="752" spans="1:3" ht="25.5">
      <c r="A752" s="1"/>
      <c r="B752" s="1" t="s">
        <v>132</v>
      </c>
      <c r="C752" t="s">
        <v>788</v>
      </c>
    </row>
    <row r="753" spans="1:3" ht="25.5">
      <c r="A753" s="1"/>
      <c r="B753" s="1" t="s">
        <v>118</v>
      </c>
      <c r="C753" t="s">
        <v>789</v>
      </c>
    </row>
    <row r="754" spans="1:3" ht="25.5">
      <c r="A754" s="1"/>
      <c r="B754" s="1" t="s">
        <v>119</v>
      </c>
      <c r="C754" t="s">
        <v>790</v>
      </c>
    </row>
    <row r="755" spans="1:3" ht="25.5">
      <c r="A755" s="1"/>
      <c r="B755" s="1" t="s">
        <v>120</v>
      </c>
      <c r="C755" t="s">
        <v>791</v>
      </c>
    </row>
    <row r="756" spans="1:3" ht="25.5">
      <c r="A756" s="1"/>
      <c r="B756" s="1" t="s">
        <v>121</v>
      </c>
      <c r="C756" t="s">
        <v>792</v>
      </c>
    </row>
    <row r="757" spans="1:3" ht="25.5">
      <c r="A757" s="1"/>
      <c r="B757" s="1" t="s">
        <v>122</v>
      </c>
      <c r="C757" t="s">
        <v>793</v>
      </c>
    </row>
    <row r="758" spans="1:3" ht="25.5">
      <c r="A758" s="1"/>
      <c r="B758" s="1" t="s">
        <v>123</v>
      </c>
      <c r="C758" t="s">
        <v>794</v>
      </c>
    </row>
    <row r="759" spans="1:3" ht="25.5">
      <c r="A759" s="1"/>
      <c r="B759" s="1" t="s">
        <v>124</v>
      </c>
      <c r="C759" t="s">
        <v>193</v>
      </c>
    </row>
    <row r="760" spans="1:3" ht="25.5">
      <c r="A760" s="1"/>
      <c r="B760" s="1" t="s">
        <v>58</v>
      </c>
      <c r="C760" t="s">
        <v>795</v>
      </c>
    </row>
    <row r="761" spans="1:3" ht="25.5">
      <c r="A761" s="1"/>
      <c r="B761" s="1" t="s">
        <v>59</v>
      </c>
      <c r="C761" t="s">
        <v>214</v>
      </c>
    </row>
    <row r="762" spans="1:3" ht="25.5">
      <c r="A762" s="1"/>
      <c r="B762" s="1" t="s">
        <v>60</v>
      </c>
      <c r="C762" t="s">
        <v>796</v>
      </c>
    </row>
    <row r="763" spans="1:3" ht="25.5">
      <c r="A763" s="1"/>
      <c r="B763" s="1" t="s">
        <v>125</v>
      </c>
      <c r="C763" t="s">
        <v>797</v>
      </c>
    </row>
    <row r="764" spans="1:3" ht="25.5">
      <c r="A764" s="1"/>
      <c r="B764" s="1" t="s">
        <v>126</v>
      </c>
      <c r="C764" t="s">
        <v>371</v>
      </c>
    </row>
    <row r="765" spans="1:3" ht="25.5">
      <c r="A765" s="1"/>
      <c r="B765" s="1" t="s">
        <v>127</v>
      </c>
      <c r="C765" t="s">
        <v>798</v>
      </c>
    </row>
    <row r="766" spans="1:3" ht="25.5">
      <c r="A766" s="1"/>
      <c r="B766" s="1" t="s">
        <v>128</v>
      </c>
      <c r="C766" t="s">
        <v>799</v>
      </c>
    </row>
    <row r="767" spans="1:3" ht="25.5">
      <c r="A767" s="1"/>
      <c r="B767" s="1" t="s">
        <v>129</v>
      </c>
      <c r="C767" t="s">
        <v>113</v>
      </c>
    </row>
    <row r="768" spans="1:3" ht="25.5">
      <c r="A768" s="1"/>
      <c r="B768" s="1" t="s">
        <v>130</v>
      </c>
      <c r="C768" t="s">
        <v>800</v>
      </c>
    </row>
    <row r="769" spans="1:3" ht="25.5">
      <c r="A769" s="1" t="s">
        <v>4</v>
      </c>
      <c r="B769" s="1" t="s">
        <v>131</v>
      </c>
      <c r="C769" t="s">
        <v>801</v>
      </c>
    </row>
    <row r="770" spans="1:3" ht="25.5">
      <c r="A770" s="1"/>
      <c r="B770" s="1" t="s">
        <v>132</v>
      </c>
      <c r="C770" t="s">
        <v>293</v>
      </c>
    </row>
    <row r="771" spans="1:3" ht="25.5">
      <c r="A771" s="1"/>
      <c r="B771" s="1" t="s">
        <v>118</v>
      </c>
      <c r="C771" t="s">
        <v>802</v>
      </c>
    </row>
    <row r="772" spans="1:3" ht="25.5">
      <c r="A772" s="1"/>
      <c r="B772" s="1" t="s">
        <v>119</v>
      </c>
      <c r="C772" t="s">
        <v>803</v>
      </c>
    </row>
    <row r="773" spans="1:3" ht="25.5">
      <c r="A773" s="1"/>
      <c r="B773" s="1" t="s">
        <v>120</v>
      </c>
      <c r="C773" t="s">
        <v>804</v>
      </c>
    </row>
    <row r="774" spans="1:3" ht="25.5">
      <c r="A774" s="1"/>
      <c r="B774" s="1" t="s">
        <v>121</v>
      </c>
      <c r="C774" t="s">
        <v>805</v>
      </c>
    </row>
    <row r="775" spans="1:3" ht="25.5">
      <c r="A775" s="1"/>
      <c r="B775" s="1" t="s">
        <v>122</v>
      </c>
      <c r="C775" t="s">
        <v>806</v>
      </c>
    </row>
    <row r="776" spans="1:3" ht="25.5">
      <c r="A776" s="1"/>
      <c r="B776" s="1" t="s">
        <v>123</v>
      </c>
      <c r="C776" t="s">
        <v>807</v>
      </c>
    </row>
    <row r="777" spans="1:3" ht="25.5">
      <c r="A777" s="1"/>
      <c r="B777" s="1" t="s">
        <v>124</v>
      </c>
      <c r="C777" t="s">
        <v>63</v>
      </c>
    </row>
    <row r="778" spans="1:3" ht="25.5">
      <c r="A778" s="1"/>
      <c r="B778" s="1" t="s">
        <v>58</v>
      </c>
      <c r="C778" t="s">
        <v>808</v>
      </c>
    </row>
    <row r="779" spans="1:3" ht="25.5">
      <c r="A779" s="1"/>
      <c r="B779" s="1" t="s">
        <v>59</v>
      </c>
      <c r="C779" t="s">
        <v>809</v>
      </c>
    </row>
    <row r="780" spans="1:3" ht="25.5">
      <c r="A780" s="1"/>
      <c r="B780" s="1" t="s">
        <v>60</v>
      </c>
      <c r="C780" t="s">
        <v>805</v>
      </c>
    </row>
    <row r="781" spans="1:3" ht="25.5">
      <c r="A781" s="1"/>
      <c r="B781" s="1" t="s">
        <v>125</v>
      </c>
      <c r="C781" t="s">
        <v>810</v>
      </c>
    </row>
    <row r="782" spans="1:3" ht="25.5">
      <c r="A782" s="1"/>
      <c r="B782" s="1" t="s">
        <v>126</v>
      </c>
      <c r="C782" t="s">
        <v>811</v>
      </c>
    </row>
    <row r="783" spans="1:3" ht="25.5">
      <c r="A783" s="1"/>
      <c r="B783" s="1" t="s">
        <v>127</v>
      </c>
      <c r="C783" t="s">
        <v>812</v>
      </c>
    </row>
    <row r="784" spans="1:3" ht="25.5">
      <c r="A784" s="1"/>
      <c r="B784" s="1" t="s">
        <v>128</v>
      </c>
      <c r="C784" t="s">
        <v>67</v>
      </c>
    </row>
    <row r="785" spans="1:3" ht="25.5">
      <c r="A785" s="1"/>
      <c r="B785" s="1" t="s">
        <v>129</v>
      </c>
      <c r="C785" t="s">
        <v>813</v>
      </c>
    </row>
    <row r="786" spans="1:3" ht="25.5">
      <c r="A786" s="1"/>
      <c r="B786" s="1" t="s">
        <v>130</v>
      </c>
      <c r="C786" t="s">
        <v>814</v>
      </c>
    </row>
    <row r="787" spans="1:3" ht="25.5">
      <c r="A787" s="1" t="s">
        <v>19</v>
      </c>
      <c r="B787" s="1" t="s">
        <v>131</v>
      </c>
      <c r="C787" t="s">
        <v>815</v>
      </c>
    </row>
    <row r="788" spans="1:3" ht="25.5">
      <c r="A788" s="1"/>
      <c r="B788" s="1" t="s">
        <v>132</v>
      </c>
      <c r="C788" t="s">
        <v>816</v>
      </c>
    </row>
    <row r="789" spans="1:3" ht="25.5">
      <c r="A789" s="1"/>
      <c r="B789" s="1" t="s">
        <v>118</v>
      </c>
      <c r="C789" t="s">
        <v>817</v>
      </c>
    </row>
    <row r="790" spans="1:3" ht="25.5">
      <c r="A790" s="1"/>
      <c r="B790" s="1" t="s">
        <v>119</v>
      </c>
      <c r="C790" t="s">
        <v>795</v>
      </c>
    </row>
    <row r="791" spans="1:3" ht="25.5">
      <c r="A791" s="1"/>
      <c r="B791" s="1" t="s">
        <v>120</v>
      </c>
      <c r="C791" t="s">
        <v>818</v>
      </c>
    </row>
    <row r="792" spans="1:3" ht="25.5">
      <c r="A792" s="1"/>
      <c r="B792" s="1" t="s">
        <v>121</v>
      </c>
      <c r="C792" t="s">
        <v>819</v>
      </c>
    </row>
    <row r="793" spans="1:3" ht="25.5">
      <c r="A793" s="1"/>
      <c r="B793" s="1" t="s">
        <v>122</v>
      </c>
      <c r="C793" t="s">
        <v>304</v>
      </c>
    </row>
    <row r="794" spans="1:3" ht="25.5">
      <c r="A794" s="1"/>
      <c r="B794" s="1" t="s">
        <v>123</v>
      </c>
      <c r="C794" t="s">
        <v>763</v>
      </c>
    </row>
    <row r="795" spans="1:3" ht="25.5">
      <c r="A795" s="1"/>
      <c r="B795" s="1" t="s">
        <v>124</v>
      </c>
      <c r="C795" t="s">
        <v>820</v>
      </c>
    </row>
    <row r="796" spans="1:3" ht="25.5">
      <c r="A796" s="1"/>
      <c r="B796" s="1" t="s">
        <v>58</v>
      </c>
      <c r="C796" t="s">
        <v>445</v>
      </c>
    </row>
    <row r="797" spans="1:3" ht="25.5">
      <c r="A797" s="1"/>
      <c r="B797" s="1" t="s">
        <v>59</v>
      </c>
      <c r="C797" t="s">
        <v>191</v>
      </c>
    </row>
    <row r="798" spans="1:3" ht="25.5">
      <c r="A798" s="1"/>
      <c r="B798" s="1" t="s">
        <v>60</v>
      </c>
      <c r="C798" t="s">
        <v>821</v>
      </c>
    </row>
    <row r="799" spans="1:3" ht="25.5">
      <c r="A799" s="1"/>
      <c r="B799" s="1" t="s">
        <v>125</v>
      </c>
      <c r="C799" t="s">
        <v>822</v>
      </c>
    </row>
    <row r="800" spans="1:3" ht="25.5">
      <c r="A800" s="1"/>
      <c r="B800" s="1" t="s">
        <v>126</v>
      </c>
      <c r="C800" t="s">
        <v>823</v>
      </c>
    </row>
    <row r="801" spans="1:3" ht="25.5">
      <c r="A801" s="1"/>
      <c r="B801" s="1" t="s">
        <v>127</v>
      </c>
      <c r="C801" t="s">
        <v>824</v>
      </c>
    </row>
    <row r="802" spans="1:3" ht="25.5">
      <c r="A802" s="1"/>
      <c r="B802" s="1" t="s">
        <v>128</v>
      </c>
      <c r="C802" t="s">
        <v>90</v>
      </c>
    </row>
    <row r="803" spans="1:3" ht="25.5">
      <c r="A803" s="1"/>
      <c r="B803" s="1" t="s">
        <v>129</v>
      </c>
      <c r="C803" t="s">
        <v>81</v>
      </c>
    </row>
    <row r="804" spans="1:3" ht="25.5">
      <c r="A804" s="1"/>
      <c r="B804" s="1" t="s">
        <v>130</v>
      </c>
      <c r="C804" t="s">
        <v>558</v>
      </c>
    </row>
    <row r="805" spans="1:3" ht="25.5">
      <c r="A805" s="1" t="s">
        <v>29</v>
      </c>
      <c r="B805" s="1" t="s">
        <v>131</v>
      </c>
      <c r="C805" t="s">
        <v>825</v>
      </c>
    </row>
    <row r="806" spans="1:3" ht="25.5">
      <c r="A806" s="1"/>
      <c r="B806" s="1" t="s">
        <v>132</v>
      </c>
      <c r="C806" t="s">
        <v>826</v>
      </c>
    </row>
    <row r="807" spans="1:3" ht="25.5">
      <c r="A807" s="1"/>
      <c r="B807" s="1" t="s">
        <v>118</v>
      </c>
      <c r="C807" t="s">
        <v>717</v>
      </c>
    </row>
    <row r="808" spans="1:3" ht="25.5">
      <c r="A808" s="1"/>
      <c r="B808" s="1" t="s">
        <v>119</v>
      </c>
      <c r="C808" t="s">
        <v>827</v>
      </c>
    </row>
    <row r="809" spans="1:3" ht="25.5">
      <c r="A809" s="1"/>
      <c r="B809" s="1" t="s">
        <v>120</v>
      </c>
      <c r="C809" t="s">
        <v>105</v>
      </c>
    </row>
    <row r="810" spans="1:3" ht="25.5">
      <c r="A810" s="1"/>
      <c r="B810" s="1" t="s">
        <v>121</v>
      </c>
      <c r="C810" t="s">
        <v>828</v>
      </c>
    </row>
    <row r="811" spans="1:3" ht="25.5">
      <c r="A811" s="1"/>
      <c r="B811" s="1" t="s">
        <v>122</v>
      </c>
      <c r="C811" t="s">
        <v>829</v>
      </c>
    </row>
    <row r="812" spans="1:3" ht="25.5">
      <c r="A812" s="1"/>
      <c r="B812" s="1" t="s">
        <v>123</v>
      </c>
      <c r="C812" t="s">
        <v>830</v>
      </c>
    </row>
    <row r="813" spans="1:3" ht="25.5">
      <c r="A813" s="1"/>
      <c r="B813" s="1" t="s">
        <v>124</v>
      </c>
      <c r="C813" t="s">
        <v>103</v>
      </c>
    </row>
    <row r="814" spans="1:3" ht="25.5">
      <c r="A814" s="1"/>
      <c r="B814" s="1" t="s">
        <v>58</v>
      </c>
      <c r="C814" t="s">
        <v>103</v>
      </c>
    </row>
    <row r="815" spans="1:3" ht="25.5">
      <c r="A815" s="1"/>
      <c r="B815" s="1" t="s">
        <v>59</v>
      </c>
      <c r="C815" t="s">
        <v>555</v>
      </c>
    </row>
    <row r="816" spans="1:3" ht="25.5">
      <c r="A816" s="1"/>
      <c r="B816" s="1" t="s">
        <v>60</v>
      </c>
      <c r="C816" t="s">
        <v>831</v>
      </c>
    </row>
    <row r="817" spans="1:3" ht="25.5">
      <c r="A817" s="1"/>
      <c r="B817" s="1" t="s">
        <v>125</v>
      </c>
      <c r="C817" t="s">
        <v>203</v>
      </c>
    </row>
    <row r="818" spans="1:3" ht="25.5">
      <c r="A818" s="1"/>
      <c r="B818" s="1" t="s">
        <v>126</v>
      </c>
      <c r="C818" t="s">
        <v>832</v>
      </c>
    </row>
    <row r="819" spans="1:3" ht="25.5">
      <c r="A819" s="1"/>
      <c r="B819" s="1" t="s">
        <v>127</v>
      </c>
      <c r="C819" t="s">
        <v>97</v>
      </c>
    </row>
    <row r="820" spans="1:3" ht="25.5">
      <c r="A820" s="1"/>
      <c r="B820" s="1" t="s">
        <v>128</v>
      </c>
      <c r="C820" t="s">
        <v>833</v>
      </c>
    </row>
    <row r="821" spans="1:3" ht="25.5">
      <c r="A821" s="1"/>
      <c r="B821" s="1" t="s">
        <v>129</v>
      </c>
      <c r="C821" t="s">
        <v>275</v>
      </c>
    </row>
    <row r="822" spans="1:3" ht="25.5">
      <c r="A822" s="1"/>
      <c r="B822" s="1" t="s">
        <v>130</v>
      </c>
      <c r="C822" t="s">
        <v>834</v>
      </c>
    </row>
    <row r="823" spans="1:3" ht="25.5">
      <c r="A823" s="1" t="s">
        <v>39</v>
      </c>
      <c r="B823" s="1" t="s">
        <v>131</v>
      </c>
      <c r="C823" t="s">
        <v>835</v>
      </c>
    </row>
    <row r="824" spans="1:3" ht="25.5">
      <c r="A824" s="1"/>
      <c r="B824" s="1" t="s">
        <v>132</v>
      </c>
      <c r="C824" t="s">
        <v>836</v>
      </c>
    </row>
    <row r="825" spans="1:3" ht="25.5">
      <c r="A825" s="1"/>
      <c r="B825" s="1" t="s">
        <v>118</v>
      </c>
      <c r="C825" t="s">
        <v>837</v>
      </c>
    </row>
    <row r="826" spans="1:3" ht="25.5">
      <c r="A826" s="1"/>
      <c r="B826" s="1" t="s">
        <v>119</v>
      </c>
      <c r="C826" t="s">
        <v>838</v>
      </c>
    </row>
    <row r="827" spans="1:3" ht="25.5">
      <c r="A827" s="1"/>
      <c r="B827" s="1" t="s">
        <v>120</v>
      </c>
      <c r="C827" t="s">
        <v>839</v>
      </c>
    </row>
    <row r="828" spans="1:3" ht="25.5">
      <c r="A828" s="1"/>
      <c r="B828" s="1" t="s">
        <v>121</v>
      </c>
      <c r="C828" t="s">
        <v>840</v>
      </c>
    </row>
    <row r="829" spans="1:3" ht="25.5">
      <c r="A829" s="1"/>
      <c r="B829" s="1" t="s">
        <v>122</v>
      </c>
      <c r="C829" t="s">
        <v>499</v>
      </c>
    </row>
    <row r="830" spans="1:3" ht="25.5">
      <c r="A830" s="1"/>
      <c r="B830" s="1" t="s">
        <v>123</v>
      </c>
      <c r="C830" t="s">
        <v>841</v>
      </c>
    </row>
    <row r="831" spans="1:3" ht="25.5">
      <c r="A831" s="1"/>
      <c r="B831" s="1" t="s">
        <v>124</v>
      </c>
      <c r="C831" t="s">
        <v>273</v>
      </c>
    </row>
    <row r="832" spans="1:3" ht="25.5">
      <c r="A832" s="1"/>
      <c r="B832" s="1" t="s">
        <v>58</v>
      </c>
      <c r="C832" t="s">
        <v>206</v>
      </c>
    </row>
    <row r="833" spans="1:3" ht="25.5">
      <c r="A833" s="1"/>
      <c r="B833" s="1" t="s">
        <v>59</v>
      </c>
      <c r="C833" t="s">
        <v>842</v>
      </c>
    </row>
    <row r="834" spans="1:3" ht="25.5">
      <c r="A834" s="1"/>
      <c r="B834" s="1" t="s">
        <v>60</v>
      </c>
      <c r="C834" t="s">
        <v>843</v>
      </c>
    </row>
    <row r="835" spans="1:3" ht="25.5">
      <c r="A835" s="1"/>
      <c r="B835" s="1" t="s">
        <v>125</v>
      </c>
      <c r="C835" t="s">
        <v>844</v>
      </c>
    </row>
    <row r="836" spans="1:3" ht="25.5">
      <c r="A836" s="1"/>
      <c r="B836" s="1" t="s">
        <v>126</v>
      </c>
      <c r="C836" t="s">
        <v>845</v>
      </c>
    </row>
    <row r="837" spans="1:3" ht="25.5">
      <c r="A837" s="1"/>
      <c r="B837" s="1" t="s">
        <v>127</v>
      </c>
      <c r="C837" t="s">
        <v>846</v>
      </c>
    </row>
    <row r="838" spans="1:3" ht="25.5">
      <c r="A838" s="1"/>
      <c r="B838" s="1" t="s">
        <v>128</v>
      </c>
      <c r="C838" t="s">
        <v>847</v>
      </c>
    </row>
    <row r="839" spans="1:3" ht="25.5">
      <c r="A839" s="1"/>
      <c r="B839" s="1" t="s">
        <v>129</v>
      </c>
      <c r="C839" t="s">
        <v>848</v>
      </c>
    </row>
    <row r="840" spans="1:3" ht="25.5">
      <c r="A840" s="1"/>
      <c r="B840" s="1" t="s">
        <v>130</v>
      </c>
      <c r="C840" t="s">
        <v>849</v>
      </c>
    </row>
    <row r="841" spans="1:3" ht="25.5">
      <c r="A841" s="1" t="s">
        <v>47</v>
      </c>
      <c r="B841" s="1" t="s">
        <v>131</v>
      </c>
      <c r="C841" t="s">
        <v>586</v>
      </c>
    </row>
    <row r="842" spans="1:3" ht="25.5">
      <c r="A842" s="1"/>
      <c r="B842" s="1" t="s">
        <v>132</v>
      </c>
      <c r="C842" t="s">
        <v>850</v>
      </c>
    </row>
    <row r="843" spans="1:3" ht="25.5">
      <c r="A843" s="1"/>
      <c r="B843" s="1" t="s">
        <v>118</v>
      </c>
      <c r="C843" t="s">
        <v>851</v>
      </c>
    </row>
    <row r="844" spans="1:3" ht="25.5">
      <c r="A844" s="1"/>
      <c r="B844" s="1" t="s">
        <v>119</v>
      </c>
      <c r="C844" t="s">
        <v>852</v>
      </c>
    </row>
    <row r="845" spans="1:3" ht="25.5">
      <c r="A845" s="1"/>
      <c r="B845" s="1" t="s">
        <v>120</v>
      </c>
      <c r="C845" t="s">
        <v>853</v>
      </c>
    </row>
    <row r="846" spans="1:3" ht="25.5">
      <c r="A846" s="1"/>
      <c r="B846" s="1" t="s">
        <v>121</v>
      </c>
      <c r="C846" t="s">
        <v>854</v>
      </c>
    </row>
    <row r="847" spans="1:3" ht="25.5">
      <c r="A847" s="1"/>
      <c r="B847" s="1" t="s">
        <v>122</v>
      </c>
      <c r="C847" t="s">
        <v>855</v>
      </c>
    </row>
    <row r="848" spans="1:3" ht="25.5">
      <c r="A848" s="1"/>
      <c r="B848" s="1" t="s">
        <v>123</v>
      </c>
      <c r="C848" t="s">
        <v>856</v>
      </c>
    </row>
    <row r="849" spans="1:3" ht="25.5">
      <c r="A849" s="1"/>
      <c r="B849" s="1" t="s">
        <v>124</v>
      </c>
      <c r="C849" t="s">
        <v>857</v>
      </c>
    </row>
    <row r="850" spans="1:3" ht="25.5">
      <c r="A850" s="1"/>
      <c r="B850" s="1" t="s">
        <v>58</v>
      </c>
      <c r="C850" t="s">
        <v>858</v>
      </c>
    </row>
    <row r="851" spans="1:3" ht="25.5">
      <c r="A851" s="1"/>
      <c r="B851" s="1" t="s">
        <v>59</v>
      </c>
      <c r="C851" t="s">
        <v>692</v>
      </c>
    </row>
    <row r="852" spans="1:3" ht="25.5">
      <c r="A852" s="1"/>
      <c r="B852" s="1" t="s">
        <v>60</v>
      </c>
      <c r="C852" t="s">
        <v>238</v>
      </c>
    </row>
    <row r="853" spans="1:3" ht="25.5">
      <c r="A853" s="1"/>
      <c r="B853" s="1" t="s">
        <v>125</v>
      </c>
      <c r="C853" t="s">
        <v>211</v>
      </c>
    </row>
    <row r="854" spans="1:3" ht="25.5">
      <c r="A854" s="1"/>
      <c r="B854" s="1" t="s">
        <v>126</v>
      </c>
      <c r="C854" t="s">
        <v>859</v>
      </c>
    </row>
    <row r="855" spans="1:3" ht="25.5">
      <c r="A855" s="1"/>
      <c r="B855" s="1" t="s">
        <v>127</v>
      </c>
      <c r="C855" t="s">
        <v>860</v>
      </c>
    </row>
    <row r="856" spans="1:3" ht="25.5">
      <c r="A856" s="1"/>
      <c r="B856" s="1" t="s">
        <v>128</v>
      </c>
      <c r="C856" t="s">
        <v>861</v>
      </c>
    </row>
    <row r="857" spans="1:3" ht="25.5">
      <c r="A857" s="1"/>
      <c r="B857" s="1" t="s">
        <v>129</v>
      </c>
      <c r="C857" t="s">
        <v>862</v>
      </c>
    </row>
    <row r="858" spans="1:3" ht="25.5">
      <c r="A858" s="1"/>
      <c r="B858" s="1" t="s">
        <v>130</v>
      </c>
      <c r="C858" t="s">
        <v>863</v>
      </c>
    </row>
    <row r="859" spans="1:3" ht="25.5">
      <c r="A859" s="1" t="s">
        <v>1</v>
      </c>
      <c r="B859" s="1" t="s">
        <v>131</v>
      </c>
      <c r="C859" t="s">
        <v>864</v>
      </c>
    </row>
    <row r="860" spans="1:3" ht="25.5">
      <c r="A860" s="1"/>
      <c r="B860" s="1" t="s">
        <v>132</v>
      </c>
      <c r="C860" t="s">
        <v>865</v>
      </c>
    </row>
    <row r="861" spans="1:3" ht="25.5">
      <c r="A861" s="1"/>
      <c r="B861" s="1" t="s">
        <v>118</v>
      </c>
      <c r="C861" t="s">
        <v>866</v>
      </c>
    </row>
    <row r="862" spans="1:3" ht="25.5">
      <c r="A862" s="1"/>
      <c r="B862" s="1" t="s">
        <v>119</v>
      </c>
      <c r="C862" t="s">
        <v>866</v>
      </c>
    </row>
    <row r="863" spans="1:3" ht="25.5">
      <c r="A863" s="1"/>
      <c r="B863" s="1" t="s">
        <v>120</v>
      </c>
      <c r="C863" t="s">
        <v>867</v>
      </c>
    </row>
    <row r="864" spans="1:3" ht="25.5">
      <c r="A864" s="1"/>
      <c r="B864" s="1" t="s">
        <v>121</v>
      </c>
      <c r="C864" t="s">
        <v>868</v>
      </c>
    </row>
    <row r="865" spans="1:3" ht="25.5">
      <c r="A865" s="1"/>
      <c r="B865" s="1" t="s">
        <v>122</v>
      </c>
      <c r="C865" t="s">
        <v>869</v>
      </c>
    </row>
    <row r="866" spans="1:3" ht="25.5">
      <c r="A866" s="1"/>
      <c r="B866" s="1" t="s">
        <v>123</v>
      </c>
      <c r="C866" t="s">
        <v>870</v>
      </c>
    </row>
    <row r="867" spans="1:3" ht="25.5">
      <c r="A867" s="1"/>
      <c r="B867" s="1" t="s">
        <v>124</v>
      </c>
      <c r="C867" t="s">
        <v>868</v>
      </c>
    </row>
    <row r="868" spans="1:3" ht="25.5">
      <c r="A868" s="1"/>
      <c r="B868" s="1" t="s">
        <v>58</v>
      </c>
      <c r="C868" t="s">
        <v>871</v>
      </c>
    </row>
    <row r="869" spans="1:3" ht="25.5">
      <c r="A869" s="1"/>
      <c r="B869" s="1" t="s">
        <v>59</v>
      </c>
      <c r="C869" t="s">
        <v>872</v>
      </c>
    </row>
    <row r="870" spans="1:3" ht="25.5">
      <c r="A870" s="1"/>
      <c r="B870" s="1" t="s">
        <v>60</v>
      </c>
      <c r="C870" t="s">
        <v>868</v>
      </c>
    </row>
    <row r="871" spans="1:3" ht="25.5">
      <c r="A871" s="1"/>
      <c r="B871" s="1" t="s">
        <v>125</v>
      </c>
      <c r="C871" t="s">
        <v>873</v>
      </c>
    </row>
    <row r="872" spans="1:3" ht="25.5">
      <c r="A872" s="1"/>
      <c r="B872" s="1" t="s">
        <v>126</v>
      </c>
      <c r="C872" t="s">
        <v>874</v>
      </c>
    </row>
    <row r="873" spans="1:3" ht="25.5">
      <c r="A873" s="1"/>
      <c r="B873" s="1" t="s">
        <v>127</v>
      </c>
      <c r="C873" t="s">
        <v>875</v>
      </c>
    </row>
    <row r="874" spans="1:3" ht="25.5">
      <c r="A874" s="1"/>
      <c r="B874" s="1" t="s">
        <v>128</v>
      </c>
      <c r="C874" t="s">
        <v>876</v>
      </c>
    </row>
    <row r="875" spans="1:3" ht="25.5">
      <c r="A875" s="1"/>
      <c r="B875" s="1" t="s">
        <v>129</v>
      </c>
      <c r="C875" t="s">
        <v>877</v>
      </c>
    </row>
    <row r="876" spans="1:3" ht="25.5">
      <c r="A876" s="1"/>
      <c r="B876" s="1" t="s">
        <v>130</v>
      </c>
      <c r="C876" t="s">
        <v>878</v>
      </c>
    </row>
    <row r="877" spans="1:3" ht="25.5">
      <c r="A877" s="1" t="s">
        <v>5</v>
      </c>
      <c r="B877" s="1" t="s">
        <v>131</v>
      </c>
      <c r="C877" t="s">
        <v>292</v>
      </c>
    </row>
    <row r="878" spans="1:3" ht="25.5">
      <c r="A878" s="1"/>
      <c r="B878" s="1" t="s">
        <v>132</v>
      </c>
      <c r="C878" t="s">
        <v>66</v>
      </c>
    </row>
    <row r="879" spans="1:3" ht="25.5">
      <c r="A879" s="1"/>
      <c r="B879" s="1" t="s">
        <v>118</v>
      </c>
      <c r="C879" t="s">
        <v>879</v>
      </c>
    </row>
    <row r="880" spans="1:3" ht="25.5">
      <c r="A880" s="1"/>
      <c r="B880" s="1" t="s">
        <v>119</v>
      </c>
      <c r="C880" t="s">
        <v>289</v>
      </c>
    </row>
    <row r="881" spans="1:3" ht="25.5">
      <c r="A881" s="1"/>
      <c r="B881" s="1" t="s">
        <v>120</v>
      </c>
      <c r="C881" t="s">
        <v>295</v>
      </c>
    </row>
    <row r="882" spans="1:3" ht="25.5">
      <c r="A882" s="1"/>
      <c r="B882" s="1" t="s">
        <v>121</v>
      </c>
      <c r="C882" t="s">
        <v>811</v>
      </c>
    </row>
    <row r="883" spans="1:3" ht="25.5">
      <c r="A883" s="1"/>
      <c r="B883" s="1" t="s">
        <v>122</v>
      </c>
      <c r="C883" t="s">
        <v>66</v>
      </c>
    </row>
    <row r="884" spans="1:3" ht="25.5">
      <c r="A884" s="1"/>
      <c r="B884" s="1" t="s">
        <v>123</v>
      </c>
      <c r="C884" t="s">
        <v>880</v>
      </c>
    </row>
    <row r="885" spans="1:3" ht="25.5">
      <c r="A885" s="1"/>
      <c r="B885" s="1" t="s">
        <v>124</v>
      </c>
      <c r="C885" t="s">
        <v>881</v>
      </c>
    </row>
    <row r="886" spans="1:3" ht="25.5">
      <c r="A886" s="1"/>
      <c r="B886" s="1" t="s">
        <v>58</v>
      </c>
      <c r="C886" t="s">
        <v>882</v>
      </c>
    </row>
    <row r="887" spans="1:3" ht="25.5">
      <c r="A887" s="1"/>
      <c r="B887" s="1" t="s">
        <v>59</v>
      </c>
      <c r="C887" t="s">
        <v>883</v>
      </c>
    </row>
    <row r="888" spans="1:3" ht="25.5">
      <c r="A888" s="1"/>
      <c r="B888" s="1" t="s">
        <v>60</v>
      </c>
      <c r="C888" t="s">
        <v>884</v>
      </c>
    </row>
    <row r="889" spans="1:3" ht="25.5">
      <c r="A889" s="1"/>
      <c r="B889" s="1" t="s">
        <v>129</v>
      </c>
      <c r="C889" t="s">
        <v>803</v>
      </c>
    </row>
    <row r="890" spans="1:3" ht="25.5">
      <c r="A890" s="1"/>
      <c r="B890" s="1" t="s">
        <v>130</v>
      </c>
      <c r="C890" t="s">
        <v>69</v>
      </c>
    </row>
    <row r="891" spans="1:3" ht="25.5">
      <c r="A891" s="1" t="s">
        <v>9</v>
      </c>
      <c r="B891" s="1" t="s">
        <v>131</v>
      </c>
      <c r="C891" t="s">
        <v>673</v>
      </c>
    </row>
    <row r="892" spans="1:3" ht="25.5">
      <c r="A892" s="1"/>
      <c r="B892" s="1" t="s">
        <v>132</v>
      </c>
      <c r="C892" t="s">
        <v>885</v>
      </c>
    </row>
    <row r="893" spans="1:3" ht="25.5">
      <c r="A893" s="1"/>
      <c r="B893" s="1" t="s">
        <v>118</v>
      </c>
      <c r="C893" t="s">
        <v>886</v>
      </c>
    </row>
    <row r="894" spans="1:3" ht="25.5">
      <c r="A894" s="1"/>
      <c r="B894" s="1" t="s">
        <v>119</v>
      </c>
      <c r="C894" t="s">
        <v>89</v>
      </c>
    </row>
    <row r="895" spans="1:3" ht="25.5">
      <c r="A895" s="1"/>
      <c r="B895" s="1" t="s">
        <v>120</v>
      </c>
      <c r="C895" t="s">
        <v>887</v>
      </c>
    </row>
    <row r="896" spans="1:3" ht="25.5">
      <c r="A896" s="1"/>
      <c r="B896" s="1" t="s">
        <v>121</v>
      </c>
      <c r="C896" t="s">
        <v>76</v>
      </c>
    </row>
    <row r="897" spans="1:3" ht="25.5">
      <c r="A897" s="1"/>
      <c r="B897" s="1" t="s">
        <v>122</v>
      </c>
      <c r="C897" t="s">
        <v>301</v>
      </c>
    </row>
    <row r="898" spans="1:3" ht="25.5">
      <c r="A898" s="1"/>
      <c r="B898" s="1" t="s">
        <v>123</v>
      </c>
      <c r="C898" t="s">
        <v>888</v>
      </c>
    </row>
    <row r="899" spans="1:3" ht="25.5">
      <c r="A899" s="1"/>
      <c r="B899" s="1" t="s">
        <v>124</v>
      </c>
      <c r="C899" t="s">
        <v>889</v>
      </c>
    </row>
    <row r="900" spans="1:3" ht="25.5">
      <c r="A900" s="1"/>
      <c r="B900" s="1" t="s">
        <v>58</v>
      </c>
      <c r="C900" t="s">
        <v>889</v>
      </c>
    </row>
    <row r="901" spans="1:3" ht="25.5">
      <c r="A901" s="1"/>
      <c r="B901" s="1" t="s">
        <v>59</v>
      </c>
      <c r="C901" t="s">
        <v>890</v>
      </c>
    </row>
    <row r="902" spans="1:3" ht="25.5">
      <c r="A902" s="1"/>
      <c r="B902" s="1" t="s">
        <v>60</v>
      </c>
      <c r="C902" t="s">
        <v>891</v>
      </c>
    </row>
    <row r="903" spans="1:3" ht="25.5">
      <c r="A903" s="1"/>
      <c r="B903" s="1" t="s">
        <v>125</v>
      </c>
      <c r="C903" t="s">
        <v>600</v>
      </c>
    </row>
    <row r="904" spans="1:3" ht="25.5">
      <c r="A904" s="1"/>
      <c r="B904" s="1" t="s">
        <v>126</v>
      </c>
      <c r="C904" t="s">
        <v>892</v>
      </c>
    </row>
    <row r="905" spans="1:3" ht="25.5">
      <c r="A905" s="1"/>
      <c r="B905" s="1" t="s">
        <v>127</v>
      </c>
      <c r="C905" t="s">
        <v>89</v>
      </c>
    </row>
    <row r="906" spans="1:3" ht="25.5">
      <c r="A906" s="1"/>
      <c r="B906" s="1" t="s">
        <v>128</v>
      </c>
      <c r="C906" t="s">
        <v>893</v>
      </c>
    </row>
    <row r="907" spans="1:3" ht="25.5">
      <c r="A907" s="1"/>
      <c r="B907" s="1" t="s">
        <v>129</v>
      </c>
      <c r="C907" t="s">
        <v>894</v>
      </c>
    </row>
    <row r="908" spans="1:3" ht="25.5">
      <c r="A908" s="1"/>
      <c r="B908" s="1" t="s">
        <v>130</v>
      </c>
      <c r="C908" t="s">
        <v>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E14" sqref="E14"/>
    </sheetView>
  </sheetViews>
  <sheetFormatPr defaultRowHeight="12.75"/>
  <cols>
    <col min="3" max="3" width="8" customWidth="1"/>
  </cols>
  <sheetData>
    <row r="1" spans="1:3">
      <c r="A1" t="s">
        <v>0</v>
      </c>
      <c r="B1" t="s">
        <v>134</v>
      </c>
    </row>
    <row r="2" spans="1:3" ht="25.5">
      <c r="A2" t="s">
        <v>135</v>
      </c>
      <c r="B2" t="s">
        <v>57</v>
      </c>
      <c r="C2" s="2"/>
    </row>
    <row r="3" spans="1:3" ht="25.5">
      <c r="A3" t="s">
        <v>136</v>
      </c>
      <c r="B3" t="s">
        <v>57</v>
      </c>
    </row>
    <row r="4" spans="1:3" ht="25.5">
      <c r="A4" t="s">
        <v>137</v>
      </c>
      <c r="B4" t="s">
        <v>54</v>
      </c>
    </row>
    <row r="5" spans="1:3" ht="25.5">
      <c r="A5" t="s">
        <v>138</v>
      </c>
      <c r="B5" t="s">
        <v>57</v>
      </c>
    </row>
    <row r="6" spans="1:3" ht="25.5">
      <c r="A6" t="s">
        <v>139</v>
      </c>
      <c r="B6" t="s">
        <v>54</v>
      </c>
    </row>
    <row r="7" spans="1:3" ht="25.5">
      <c r="A7" t="s">
        <v>140</v>
      </c>
      <c r="B7" t="s">
        <v>57</v>
      </c>
    </row>
    <row r="8" spans="1:3" ht="25.5">
      <c r="A8" t="s">
        <v>141</v>
      </c>
      <c r="B8" t="s">
        <v>57</v>
      </c>
    </row>
    <row r="9" spans="1:3" ht="25.5">
      <c r="A9" t="s">
        <v>142</v>
      </c>
      <c r="B9" t="s">
        <v>57</v>
      </c>
    </row>
    <row r="10" spans="1:3" ht="25.5">
      <c r="A10" t="s">
        <v>143</v>
      </c>
      <c r="B10" t="s">
        <v>56</v>
      </c>
    </row>
    <row r="11" spans="1:3" ht="25.5">
      <c r="A11" t="s">
        <v>144</v>
      </c>
      <c r="B11" t="s">
        <v>55</v>
      </c>
    </row>
    <row r="12" spans="1:3" ht="25.5">
      <c r="A12" t="s">
        <v>145</v>
      </c>
      <c r="B12" t="s">
        <v>57</v>
      </c>
    </row>
    <row r="13" spans="1:3" ht="25.5">
      <c r="A13" t="s">
        <v>146</v>
      </c>
      <c r="B13" t="s">
        <v>56</v>
      </c>
    </row>
    <row r="14" spans="1:3" ht="25.5">
      <c r="A14" t="s">
        <v>147</v>
      </c>
      <c r="B14" t="s">
        <v>57</v>
      </c>
    </row>
    <row r="15" spans="1:3" ht="25.5">
      <c r="A15" t="s">
        <v>148</v>
      </c>
      <c r="B15" t="s">
        <v>55</v>
      </c>
    </row>
    <row r="16" spans="1:3" ht="25.5">
      <c r="A16" t="s">
        <v>149</v>
      </c>
      <c r="B16" t="s">
        <v>57</v>
      </c>
    </row>
    <row r="17" spans="1:2" ht="25.5">
      <c r="A17" t="s">
        <v>150</v>
      </c>
      <c r="B17" t="s">
        <v>57</v>
      </c>
    </row>
    <row r="18" spans="1:2" ht="25.5">
      <c r="A18" t="s">
        <v>151</v>
      </c>
      <c r="B18" t="s">
        <v>57</v>
      </c>
    </row>
    <row r="19" spans="1:2" ht="25.5">
      <c r="A19" t="s">
        <v>152</v>
      </c>
      <c r="B19" t="s">
        <v>57</v>
      </c>
    </row>
    <row r="20" spans="1:2" ht="25.5">
      <c r="A20" t="s">
        <v>153</v>
      </c>
      <c r="B20" t="s">
        <v>57</v>
      </c>
    </row>
    <row r="21" spans="1:2" ht="25.5">
      <c r="A21" t="s">
        <v>154</v>
      </c>
      <c r="B21" t="s">
        <v>57</v>
      </c>
    </row>
    <row r="22" spans="1:2" ht="25.5">
      <c r="A22" t="s">
        <v>155</v>
      </c>
      <c r="B22" t="s">
        <v>55</v>
      </c>
    </row>
    <row r="23" spans="1:2" ht="25.5">
      <c r="A23" t="s">
        <v>156</v>
      </c>
      <c r="B23" t="s">
        <v>56</v>
      </c>
    </row>
    <row r="24" spans="1:2" ht="25.5">
      <c r="A24" t="s">
        <v>157</v>
      </c>
      <c r="B24" t="s">
        <v>55</v>
      </c>
    </row>
    <row r="25" spans="1:2" ht="25.5">
      <c r="A25" t="s">
        <v>158</v>
      </c>
      <c r="B25" t="s">
        <v>55</v>
      </c>
    </row>
    <row r="26" spans="1:2" ht="25.5">
      <c r="A26" t="s">
        <v>159</v>
      </c>
      <c r="B26" t="s">
        <v>56</v>
      </c>
    </row>
    <row r="27" spans="1:2" ht="25.5">
      <c r="A27" t="s">
        <v>160</v>
      </c>
      <c r="B27" t="s">
        <v>57</v>
      </c>
    </row>
    <row r="28" spans="1:2" ht="25.5">
      <c r="A28" t="s">
        <v>161</v>
      </c>
      <c r="B28" t="s">
        <v>57</v>
      </c>
    </row>
    <row r="29" spans="1:2" ht="25.5">
      <c r="A29" t="s">
        <v>162</v>
      </c>
      <c r="B29" t="s">
        <v>57</v>
      </c>
    </row>
    <row r="30" spans="1:2" ht="25.5">
      <c r="A30" t="s">
        <v>163</v>
      </c>
      <c r="B30" t="s">
        <v>57</v>
      </c>
    </row>
    <row r="31" spans="1:2" ht="25.5">
      <c r="A31" t="s">
        <v>164</v>
      </c>
      <c r="B31" t="s">
        <v>54</v>
      </c>
    </row>
    <row r="32" spans="1:2" ht="25.5">
      <c r="A32" t="s">
        <v>165</v>
      </c>
      <c r="B32" t="s">
        <v>54</v>
      </c>
    </row>
    <row r="33" spans="1:2" ht="25.5">
      <c r="A33" t="s">
        <v>166</v>
      </c>
      <c r="B33" t="s">
        <v>56</v>
      </c>
    </row>
    <row r="34" spans="1:2" ht="25.5">
      <c r="A34" t="s">
        <v>167</v>
      </c>
      <c r="B34" t="s">
        <v>56</v>
      </c>
    </row>
    <row r="35" spans="1:2" ht="25.5">
      <c r="A35" t="s">
        <v>168</v>
      </c>
      <c r="B35" t="s">
        <v>55</v>
      </c>
    </row>
    <row r="36" spans="1:2" ht="25.5">
      <c r="A36" t="s">
        <v>169</v>
      </c>
      <c r="B36" t="s">
        <v>57</v>
      </c>
    </row>
    <row r="37" spans="1:2" ht="25.5">
      <c r="A37" t="s">
        <v>170</v>
      </c>
      <c r="B37" t="s">
        <v>56</v>
      </c>
    </row>
    <row r="38" spans="1:2" ht="25.5">
      <c r="A38" t="s">
        <v>171</v>
      </c>
      <c r="B38" t="s">
        <v>56</v>
      </c>
    </row>
    <row r="39" spans="1:2" ht="25.5">
      <c r="A39" t="s">
        <v>172</v>
      </c>
      <c r="B39" t="s">
        <v>55</v>
      </c>
    </row>
    <row r="40" spans="1:2" ht="25.5">
      <c r="A40" t="s">
        <v>173</v>
      </c>
      <c r="B40" t="s">
        <v>54</v>
      </c>
    </row>
    <row r="41" spans="1:2" ht="25.5">
      <c r="A41" t="s">
        <v>174</v>
      </c>
      <c r="B41" t="s">
        <v>57</v>
      </c>
    </row>
    <row r="42" spans="1:2" ht="25.5">
      <c r="A42" t="s">
        <v>175</v>
      </c>
      <c r="B42" t="s">
        <v>54</v>
      </c>
    </row>
    <row r="43" spans="1:2" ht="25.5">
      <c r="A43" t="s">
        <v>176</v>
      </c>
      <c r="B43" t="s">
        <v>55</v>
      </c>
    </row>
    <row r="44" spans="1:2" ht="25.5">
      <c r="A44" t="s">
        <v>177</v>
      </c>
      <c r="B44" t="s">
        <v>54</v>
      </c>
    </row>
    <row r="45" spans="1:2" ht="25.5">
      <c r="A45" t="s">
        <v>178</v>
      </c>
      <c r="B45" t="s">
        <v>55</v>
      </c>
    </row>
    <row r="46" spans="1:2" ht="25.5">
      <c r="A46" t="s">
        <v>179</v>
      </c>
      <c r="B46" t="s">
        <v>56</v>
      </c>
    </row>
    <row r="47" spans="1:2" ht="25.5">
      <c r="A47" t="s">
        <v>180</v>
      </c>
      <c r="B47" t="s">
        <v>56</v>
      </c>
    </row>
    <row r="48" spans="1:2" ht="25.5">
      <c r="A48" t="s">
        <v>181</v>
      </c>
      <c r="B48" t="s">
        <v>55</v>
      </c>
    </row>
    <row r="49" spans="1:2" ht="25.5">
      <c r="A49" t="s">
        <v>182</v>
      </c>
      <c r="B49" t="s">
        <v>56</v>
      </c>
    </row>
    <row r="50" spans="1:2" ht="25.5">
      <c r="A50" t="s">
        <v>183</v>
      </c>
      <c r="B50" t="s">
        <v>56</v>
      </c>
    </row>
    <row r="51" spans="1:2" ht="25.5">
      <c r="A51" t="s">
        <v>184</v>
      </c>
      <c r="B51" t="s">
        <v>55</v>
      </c>
    </row>
    <row r="52" spans="1:2" ht="25.5">
      <c r="A52" t="s">
        <v>185</v>
      </c>
      <c r="B52" t="s">
        <v>56</v>
      </c>
    </row>
    <row r="53" spans="1:2" ht="25.5">
      <c r="A53" t="s">
        <v>186</v>
      </c>
      <c r="B53" t="s">
        <v>54</v>
      </c>
    </row>
    <row r="54" spans="1:2" ht="25.5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8963D8-8077-4455-905E-4BEE86870F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Email</vt:lpstr>
      <vt:lpstr>Pivot</vt:lpstr>
      <vt:lpstr>Volume Data</vt:lpstr>
      <vt:lpstr>Geo Data</vt:lpstr>
      <vt:lpstr>Summary</vt:lpstr>
      <vt:lpstr>EXT0070122021(OG)</vt:lpstr>
      <vt:lpstr>Sheet3(OG)</vt:lpstr>
      <vt:lpstr>Summary!Print_Area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kamlesh</cp:lastModifiedBy>
  <cp:lastPrinted>2022-05-03T08:39:10Z</cp:lastPrinted>
  <dcterms:created xsi:type="dcterms:W3CDTF">2009-09-15T21:43:27Z</dcterms:created>
  <dcterms:modified xsi:type="dcterms:W3CDTF">2022-05-09T05:05:28Z</dcterms:modified>
</cp:coreProperties>
</file>