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7800" activeTab="1"/>
  </bookViews>
  <sheets>
    <sheet name="Data" sheetId="1" r:id="rId1"/>
    <sheet name="Manual vs Automation" sheetId="2" r:id="rId2"/>
    <sheet name="Petrol vs Desiel" sheetId="3" r:id="rId3"/>
  </sheets>
  <definedNames>
    <definedName name="_xlnm._FilterDatabase" localSheetId="0" hidden="1">Data!$A$1:$I$1</definedName>
  </definedNames>
  <calcPr calcId="152511"/>
</workbook>
</file>

<file path=xl/calcChain.xml><?xml version="1.0" encoding="utf-8"?>
<calcChain xmlns="http://schemas.openxmlformats.org/spreadsheetml/2006/main">
  <c r="D13" i="2" l="1" a="1"/>
  <c r="D13" i="2" s="1"/>
  <c r="C13" i="2" a="1"/>
  <c r="C13" i="2" s="1"/>
  <c r="D12" i="2" a="1"/>
  <c r="D12" i="2" s="1"/>
  <c r="C12" i="2" a="1"/>
  <c r="C12" i="2" s="1"/>
  <c r="D10" i="2" a="1"/>
  <c r="D10" i="2" s="1"/>
  <c r="C10" i="2" a="1"/>
  <c r="C10" i="2" s="1"/>
  <c r="D9" i="2" a="1"/>
  <c r="D9" i="2" s="1"/>
  <c r="C9" i="2" a="1"/>
  <c r="C9" i="2" s="1"/>
  <c r="D6" i="2"/>
  <c r="D7" i="2" s="1"/>
  <c r="D5" i="2"/>
  <c r="D4" i="2" a="1"/>
  <c r="D4" i="2" s="1"/>
  <c r="C4" i="2" a="1"/>
  <c r="C4" i="2" s="1"/>
  <c r="D3" i="2" a="1"/>
  <c r="D3" i="2" s="1"/>
  <c r="C3" i="2" a="1"/>
  <c r="C3" i="2" s="1"/>
  <c r="D2" i="2" a="1"/>
  <c r="D2" i="2" s="1"/>
  <c r="C2" i="2" a="1"/>
  <c r="C2" i="2" s="1"/>
  <c r="D8" i="2" l="1"/>
  <c r="C18" i="2"/>
  <c r="C17" i="2"/>
  <c r="C5" i="2"/>
  <c r="C6" i="2" s="1"/>
  <c r="C7" i="2" s="1"/>
  <c r="C15" i="2" s="1"/>
  <c r="C16" i="2" l="1"/>
  <c r="C8" i="2"/>
  <c r="C19" i="2" s="1"/>
  <c r="D17" i="2"/>
  <c r="D18" i="2"/>
  <c r="D15" i="2" l="1"/>
  <c r="D16" i="2"/>
  <c r="D19" i="2"/>
</calcChain>
</file>

<file path=xl/sharedStrings.xml><?xml version="1.0" encoding="utf-8"?>
<sst xmlns="http://schemas.openxmlformats.org/spreadsheetml/2006/main" count="488" uniqueCount="139">
  <si>
    <t>Brand</t>
  </si>
  <si>
    <t>ModelName</t>
  </si>
  <si>
    <t>Variant</t>
  </si>
  <si>
    <t>EngineType</t>
  </si>
  <si>
    <t>CC</t>
  </si>
  <si>
    <t>TransmissionType</t>
  </si>
  <si>
    <t>SeatCapacity</t>
  </si>
  <si>
    <t>Milage</t>
  </si>
  <si>
    <t>Price</t>
  </si>
  <si>
    <t>Name</t>
  </si>
  <si>
    <t>Formula</t>
  </si>
  <si>
    <t>Lower Hinge</t>
  </si>
  <si>
    <t>Q1 = 1st Quartile</t>
  </si>
  <si>
    <t>Mid Line</t>
  </si>
  <si>
    <t>Upper Hinge</t>
  </si>
  <si>
    <t>Body of the box</t>
  </si>
  <si>
    <t>Step</t>
  </si>
  <si>
    <t>Lower Bound</t>
  </si>
  <si>
    <t>Upper Bound</t>
  </si>
  <si>
    <t>Lower Fence</t>
  </si>
  <si>
    <t>Smallest Actual Data Inside Fence</t>
  </si>
  <si>
    <t>Upper Fence</t>
  </si>
  <si>
    <t>Largest Actual Data Inside Fence</t>
  </si>
  <si>
    <t>Outliers</t>
  </si>
  <si>
    <t>Value beyond the Fence</t>
  </si>
  <si>
    <t>Standard Deviaiton</t>
  </si>
  <si>
    <t>Automation</t>
  </si>
  <si>
    <t>Manual</t>
  </si>
  <si>
    <t xml:space="preserve">Mail ID </t>
  </si>
  <si>
    <t>Phone</t>
  </si>
  <si>
    <t>Srikanth</t>
  </si>
  <si>
    <t>Srikanthdakoju@gmail.com</t>
  </si>
  <si>
    <t>Metric</t>
  </si>
  <si>
    <t>Q2= 2nd Quartile = Median</t>
  </si>
  <si>
    <t>Q3= 3rd Quartile</t>
  </si>
  <si>
    <t>IQR = Q3 - Q1</t>
  </si>
  <si>
    <t>1.5 * IQR</t>
  </si>
  <si>
    <t>Q1 - step</t>
  </si>
  <si>
    <t>Variance</t>
  </si>
  <si>
    <t>Box - Whisker plot</t>
  </si>
  <si>
    <t>0 to 0.025 % distance</t>
  </si>
  <si>
    <t>Lower Bound - 0</t>
  </si>
  <si>
    <t>0.025% - 25% distance</t>
  </si>
  <si>
    <t>Q1 - Lower Bound</t>
  </si>
  <si>
    <t>25% - 50% distance</t>
  </si>
  <si>
    <t>Q2 - Q1</t>
  </si>
  <si>
    <t>50% - 75% distance</t>
  </si>
  <si>
    <t>Q3-Q2</t>
  </si>
  <si>
    <t>75% - 97.5% distance</t>
  </si>
  <si>
    <t>Upper Bound - Q3</t>
  </si>
  <si>
    <t>Toyota</t>
  </si>
  <si>
    <t>Toyota Yaris</t>
  </si>
  <si>
    <t xml:space="preserve">                                J                        </t>
  </si>
  <si>
    <t>Petrol</t>
  </si>
  <si>
    <t>1496 cc</t>
  </si>
  <si>
    <t xml:space="preserve">                                G                        </t>
  </si>
  <si>
    <t xml:space="preserve">                                V                        </t>
  </si>
  <si>
    <t>1498 cc</t>
  </si>
  <si>
    <t xml:space="preserve">                                VX CVT                        </t>
  </si>
  <si>
    <t>Automatic</t>
  </si>
  <si>
    <t xml:space="preserve">                                G CVT                        </t>
  </si>
  <si>
    <t xml:space="preserve">                                J CVT                        </t>
  </si>
  <si>
    <t xml:space="preserve">                                V CVT                        </t>
  </si>
  <si>
    <t xml:space="preserve">                                VX                        </t>
  </si>
  <si>
    <t>Toyota Prius</t>
  </si>
  <si>
    <t xml:space="preserve">                                Z8                        </t>
  </si>
  <si>
    <t>Hybrid</t>
  </si>
  <si>
    <t>1798 cc</t>
  </si>
  <si>
    <t>Toyota Platinum Etios</t>
  </si>
  <si>
    <t xml:space="preserve">                                GD                        </t>
  </si>
  <si>
    <t>1364 cc</t>
  </si>
  <si>
    <t xml:space="preserve">                                VD                        </t>
  </si>
  <si>
    <t xml:space="preserve">                                VXD                        </t>
  </si>
  <si>
    <t>Diesel</t>
  </si>
  <si>
    <t xml:space="preserve">                                GX                        </t>
  </si>
  <si>
    <t xml:space="preserve">                                GXD                        </t>
  </si>
  <si>
    <t xml:space="preserve">                                VXD Limited Edition                        </t>
  </si>
  <si>
    <t xml:space="preserve">                                VX Limited Edition                        </t>
  </si>
  <si>
    <t>Toyota Land Cruiser</t>
  </si>
  <si>
    <t>4461 cc</t>
  </si>
  <si>
    <t>Toyota Land Cruiser Prado</t>
  </si>
  <si>
    <t xml:space="preserve">                                VX L                        </t>
  </si>
  <si>
    <t>2982 cc</t>
  </si>
  <si>
    <t>Toyota Innova Crysta</t>
  </si>
  <si>
    <t xml:space="preserve">                                2.4 GX 7 STR                        </t>
  </si>
  <si>
    <t>2393 cc</t>
  </si>
  <si>
    <t xml:space="preserve">                                2.4 VX 7 STR                        </t>
  </si>
  <si>
    <t xml:space="preserve">                                2.8 ZX AT 7 STR                        </t>
  </si>
  <si>
    <t>2755 cc</t>
  </si>
  <si>
    <t xml:space="preserve">                                2.4 GX 8 STR                        </t>
  </si>
  <si>
    <t xml:space="preserve">                                2.8 GX AT 8 STR                        </t>
  </si>
  <si>
    <t xml:space="preserve">                                2.4 VX 8 STR                        </t>
  </si>
  <si>
    <t xml:space="preserve">                                2.4 ZX 7 STR                        </t>
  </si>
  <si>
    <t xml:space="preserve">                                2.8 GX AT 7 STR                        </t>
  </si>
  <si>
    <t xml:space="preserve">                                2.7 GX AT 8 STR                        </t>
  </si>
  <si>
    <t>2694 cc</t>
  </si>
  <si>
    <t xml:space="preserve">                                2.7 GX AT 7 STR                        </t>
  </si>
  <si>
    <t xml:space="preserve">                                2.7 ZX AT 7 STR                        </t>
  </si>
  <si>
    <t xml:space="preserve">                                2.7 VX 7 STR                        </t>
  </si>
  <si>
    <t xml:space="preserve">                                2.7 GX MT 7 STR                        </t>
  </si>
  <si>
    <t xml:space="preserve">                                2.7 GX MT 8 STR                        </t>
  </si>
  <si>
    <t xml:space="preserve">                                Touring Sport 2.8 ZX AT 7 STR                        </t>
  </si>
  <si>
    <t xml:space="preserve">                                Touring Sport 2.4 VX 7 STR                        </t>
  </si>
  <si>
    <t xml:space="preserve">                                Touring Sport 2.7 VX 7 STR                        </t>
  </si>
  <si>
    <t xml:space="preserve">                                Touring Sport 2.7 ZX AT 7 STR                        </t>
  </si>
  <si>
    <t>Toyota Fortuner</t>
  </si>
  <si>
    <t xml:space="preserve">                                2.8 4x2 AT                        </t>
  </si>
  <si>
    <t xml:space="preserve">                                2.8 4x2 MT                        </t>
  </si>
  <si>
    <t xml:space="preserve">                                2.8 4x4 MT                        </t>
  </si>
  <si>
    <t xml:space="preserve">                                2.8 4x4 AT                        </t>
  </si>
  <si>
    <t xml:space="preserve">                                2.7 4x2 AT                        </t>
  </si>
  <si>
    <t xml:space="preserve">                                2.7 4x2 MT                        </t>
  </si>
  <si>
    <t>Toyota Etios Cross</t>
  </si>
  <si>
    <t>1197 cc</t>
  </si>
  <si>
    <t xml:space="preserve">                                1.2 X Edition                        </t>
  </si>
  <si>
    <t xml:space="preserve">                                1.4 X Edition                        </t>
  </si>
  <si>
    <t>Toyota Corolla Altis</t>
  </si>
  <si>
    <t xml:space="preserve">                                G Petrol                        </t>
  </si>
  <si>
    <t xml:space="preserve">                                G AT Petrol                        </t>
  </si>
  <si>
    <t xml:space="preserve">                                GL Petrol                        </t>
  </si>
  <si>
    <t xml:space="preserve">                                GL Diesel                        </t>
  </si>
  <si>
    <t xml:space="preserve">                                G Diesel                        </t>
  </si>
  <si>
    <t xml:space="preserve">                                VL AT Petrol                        </t>
  </si>
  <si>
    <t>Toyota Etios Liva</t>
  </si>
  <si>
    <t xml:space="preserve">                                Dual Tone V                        </t>
  </si>
  <si>
    <t xml:space="preserve">                                Dual Tone VD                        </t>
  </si>
  <si>
    <t xml:space="preserve">                                Dual Tone VX                        </t>
  </si>
  <si>
    <t xml:space="preserve">                                Dual Tone VXD                        </t>
  </si>
  <si>
    <t xml:space="preserve">                                VX Dual Tone Limited Edition                        </t>
  </si>
  <si>
    <t xml:space="preserve">                                VXD Dual Tone Limited Edition                        </t>
  </si>
  <si>
    <t>Toyota Camry</t>
  </si>
  <si>
    <t xml:space="preserve">                                Hybrid                        </t>
  </si>
  <si>
    <t>2494 cc</t>
  </si>
  <si>
    <t>Q3 + step</t>
  </si>
  <si>
    <t>Description</t>
  </si>
  <si>
    <r>
      <t xml:space="preserve">1. It is observed that mean, median and mode is highest in </t>
    </r>
    <r>
      <rPr>
        <sz val="11"/>
        <color rgb="FFFF0000"/>
        <rFont val="Calibri"/>
        <family val="2"/>
        <scheme val="minor"/>
      </rPr>
      <t xml:space="preserve">"Manual Gear" </t>
    </r>
    <r>
      <rPr>
        <sz val="11"/>
        <rFont val="Calibri"/>
        <family val="2"/>
        <scheme val="minor"/>
      </rPr>
      <t>car</t>
    </r>
  </si>
  <si>
    <t>2. Box plot clearly show that almost Milage with respect to manual gear is 75% more than automatic gear</t>
  </si>
  <si>
    <t>3. Median milage for car with Manual gear is 17.7 whereas meadian milage for car with Automatic gear 14.29</t>
  </si>
  <si>
    <r>
      <t xml:space="preserve">From above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gear having more milage than </t>
    </r>
    <r>
      <rPr>
        <b/>
        <sz val="11"/>
        <color theme="1"/>
        <rFont val="Calibri"/>
        <family val="2"/>
        <scheme val="minor"/>
      </rPr>
      <t>Automatic</t>
    </r>
    <r>
      <rPr>
        <sz val="11"/>
        <color theme="1"/>
        <rFont val="Calibri"/>
        <family val="2"/>
        <scheme val="minor"/>
      </rPr>
      <t xml:space="preserve"> gear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</si>
</sst>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Automatic vs</a:t>
            </a:r>
            <a:r>
              <a:rPr lang="en-US" baseline="0"/>
              <a:t> Manual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'Manual vs Automation'!$C$15:$D$15</c:f>
              <c:numCache>
                <c:formatCode>General</c:formatCode>
                <c:ptCount val="2"/>
                <c:pt idx="0">
                  <c:v>4.8750000000000018</c:v>
                </c:pt>
                <c:pt idx="1">
                  <c:v>0.37499999999999822</c:v>
                </c:pt>
              </c:numCache>
            </c:numRef>
          </c:val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minus>
              <c:numRef>
                <c:f>'Manual vs Automation'!$C$16:$D$16</c:f>
                <c:numCache>
                  <c:formatCode>General</c:formatCode>
                  <c:ptCount val="2"/>
                  <c:pt idx="0">
                    <c:v>11.174999999999999</c:v>
                  </c:pt>
                  <c:pt idx="1">
                    <c:v>10.455000000000002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'Manual vs Automation'!$C$16:$D$16</c:f>
              <c:numCache>
                <c:formatCode>General</c:formatCode>
                <c:ptCount val="2"/>
                <c:pt idx="0">
                  <c:v>11.174999999999999</c:v>
                </c:pt>
                <c:pt idx="1">
                  <c:v>10.455000000000002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'Manual vs Automation'!$C$17:$D$17</c:f>
              <c:numCache>
                <c:formatCode>General</c:formatCode>
                <c:ptCount val="2"/>
                <c:pt idx="0">
                  <c:v>1.6499999999999986</c:v>
                </c:pt>
                <c:pt idx="1">
                  <c:v>3.4599999999999991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'Manual vs Automation'!$C$19:$D$19</c:f>
                <c:numCache>
                  <c:formatCode>General</c:formatCode>
                  <c:ptCount val="2"/>
                  <c:pt idx="0">
                    <c:v>11.174999999999997</c:v>
                  </c:pt>
                  <c:pt idx="1">
                    <c:v>10.455000000000002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'Manual vs Automation'!$C$18:$D$18</c:f>
              <c:numCache>
                <c:formatCode>General</c:formatCode>
                <c:ptCount val="2"/>
                <c:pt idx="0">
                  <c:v>5.8000000000000007</c:v>
                </c:pt>
                <c:pt idx="1">
                  <c:v>3.5100000000000016</c:v>
                </c:pt>
              </c:numCache>
            </c:numRef>
          </c:val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val>
            <c:numRef>
              <c:f>'Manual vs Automation'!$C$19:$D$19</c:f>
              <c:numCache>
                <c:formatCode>General</c:formatCode>
                <c:ptCount val="2"/>
                <c:pt idx="0">
                  <c:v>11.174999999999997</c:v>
                </c:pt>
                <c:pt idx="1">
                  <c:v>10.455000000000002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761515136"/>
        <c:axId val="-761514592"/>
      </c:barChart>
      <c:catAx>
        <c:axId val="-76151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Gear Type</a:t>
                </a:r>
              </a:p>
              <a:p>
                <a:pPr>
                  <a:defRPr/>
                </a:pPr>
                <a:r>
                  <a:rPr lang="en-US"/>
                  <a:t>Manual =</a:t>
                </a:r>
                <a:r>
                  <a:rPr lang="en-US" baseline="0"/>
                  <a:t> 1, Automatic = 2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1514592"/>
        <c:crosses val="autoZero"/>
        <c:auto val="1"/>
        <c:lblAlgn val="ctr"/>
        <c:lblOffset val="100"/>
        <c:noMultiLvlLbl val="0"/>
      </c:catAx>
      <c:valAx>
        <c:axId val="-7615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151513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</xdr:colOff>
      <xdr:row>1</xdr:row>
      <xdr:rowOff>9525</xdr:rowOff>
    </xdr:from>
    <xdr:to>
      <xdr:col>10</xdr:col>
      <xdr:colOff>6457</xdr:colOff>
      <xdr:row>21</xdr:row>
      <xdr:rowOff>9686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I73" totalsRowShown="0">
  <autoFilter ref="A1:I73"/>
  <tableColumns count="9">
    <tableColumn id="1" name="Brand"/>
    <tableColumn id="2" name="ModelName"/>
    <tableColumn id="3" name="Variant" dataDxfId="0"/>
    <tableColumn id="4" name="EngineType"/>
    <tableColumn id="5" name="CC"/>
    <tableColumn id="6" name="TransmissionType"/>
    <tableColumn id="7" name="SeatCapacity"/>
    <tableColumn id="8" name="Milage"/>
    <tableColumn id="9" name="Pric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K1:L3" totalsRowShown="0">
  <tableColumns count="2">
    <tableColumn id="1" name="Name"/>
    <tableColumn id="2" name="Srikanth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D20" totalsRowShown="0">
  <autoFilter ref="A1:D20"/>
  <tableColumns count="4">
    <tableColumn id="1" name="Metric"/>
    <tableColumn id="2" name="Formula"/>
    <tableColumn id="3" name="Manual"/>
    <tableColumn id="4" name="Automat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nthdakoju@gmail.com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3"/>
  <sheetViews>
    <sheetView workbookViewId="0">
      <selection activeCell="B9" sqref="B9"/>
    </sheetView>
  </sheetViews>
  <sheetFormatPr defaultRowHeight="15" x14ac:dyDescent="0.25"/>
  <cols>
    <col min="2" max="2" width="24.28515625" bestFit="1" customWidth="1"/>
    <col min="3" max="3" width="53" customWidth="1"/>
    <col min="4" max="4" width="13.42578125" customWidth="1"/>
    <col min="5" max="5" width="12.28515625" customWidth="1"/>
    <col min="6" max="6" width="19" customWidth="1"/>
    <col min="7" max="7" width="14.42578125" customWidth="1"/>
    <col min="8" max="8" width="9.28515625" customWidth="1"/>
    <col min="12" max="12" width="25.85546875" bestFit="1" customWidth="1"/>
    <col min="13" max="13" width="2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30</v>
      </c>
    </row>
    <row r="2" spans="1:12" x14ac:dyDescent="0.25">
      <c r="A2" t="s">
        <v>50</v>
      </c>
      <c r="B2" t="s">
        <v>51</v>
      </c>
      <c r="C2" s="21" t="s">
        <v>52</v>
      </c>
      <c r="D2" t="s">
        <v>53</v>
      </c>
      <c r="E2" t="s">
        <v>54</v>
      </c>
      <c r="F2" t="s">
        <v>27</v>
      </c>
      <c r="G2">
        <v>5</v>
      </c>
      <c r="H2">
        <v>17.100000000000001</v>
      </c>
      <c r="I2">
        <v>929000</v>
      </c>
      <c r="K2" t="s">
        <v>28</v>
      </c>
      <c r="L2" s="1" t="s">
        <v>31</v>
      </c>
    </row>
    <row r="3" spans="1:12" x14ac:dyDescent="0.25">
      <c r="A3" t="s">
        <v>50</v>
      </c>
      <c r="B3" t="s">
        <v>51</v>
      </c>
      <c r="C3" s="21" t="s">
        <v>55</v>
      </c>
      <c r="D3" t="s">
        <v>53</v>
      </c>
      <c r="E3" t="s">
        <v>54</v>
      </c>
      <c r="F3" t="s">
        <v>27</v>
      </c>
      <c r="G3">
        <v>5</v>
      </c>
      <c r="H3">
        <v>17.100000000000001</v>
      </c>
      <c r="I3">
        <v>1056000</v>
      </c>
      <c r="K3" t="s">
        <v>29</v>
      </c>
      <c r="L3" s="2">
        <v>9490386807</v>
      </c>
    </row>
    <row r="4" spans="1:12" x14ac:dyDescent="0.25">
      <c r="A4" t="s">
        <v>50</v>
      </c>
      <c r="B4" t="s">
        <v>51</v>
      </c>
      <c r="C4" s="21" t="s">
        <v>56</v>
      </c>
      <c r="D4" t="s">
        <v>53</v>
      </c>
      <c r="E4" t="s">
        <v>57</v>
      </c>
      <c r="F4" t="s">
        <v>27</v>
      </c>
      <c r="G4">
        <v>5</v>
      </c>
      <c r="H4">
        <v>17.100000000000001</v>
      </c>
      <c r="I4">
        <v>1170000</v>
      </c>
    </row>
    <row r="5" spans="1:12" x14ac:dyDescent="0.25">
      <c r="A5" t="s">
        <v>50</v>
      </c>
      <c r="B5" t="s">
        <v>51</v>
      </c>
      <c r="C5" s="21" t="s">
        <v>58</v>
      </c>
      <c r="D5" t="s">
        <v>53</v>
      </c>
      <c r="E5" t="s">
        <v>54</v>
      </c>
      <c r="F5" t="s">
        <v>59</v>
      </c>
      <c r="G5">
        <v>5</v>
      </c>
      <c r="H5">
        <v>17.8</v>
      </c>
      <c r="I5">
        <v>1407000</v>
      </c>
    </row>
    <row r="6" spans="1:12" x14ac:dyDescent="0.25">
      <c r="A6" t="s">
        <v>50</v>
      </c>
      <c r="B6" t="s">
        <v>51</v>
      </c>
      <c r="C6" s="21" t="s">
        <v>60</v>
      </c>
      <c r="D6" t="s">
        <v>53</v>
      </c>
      <c r="E6" t="s">
        <v>54</v>
      </c>
      <c r="F6" t="s">
        <v>59</v>
      </c>
      <c r="G6">
        <v>5</v>
      </c>
      <c r="H6">
        <v>17.8</v>
      </c>
      <c r="I6">
        <v>1176000</v>
      </c>
    </row>
    <row r="7" spans="1:12" x14ac:dyDescent="0.25">
      <c r="A7" t="s">
        <v>50</v>
      </c>
      <c r="B7" t="s">
        <v>51</v>
      </c>
      <c r="C7" s="21" t="s">
        <v>61</v>
      </c>
      <c r="D7" t="s">
        <v>53</v>
      </c>
      <c r="E7" t="s">
        <v>54</v>
      </c>
      <c r="F7" t="s">
        <v>59</v>
      </c>
      <c r="G7">
        <v>5</v>
      </c>
      <c r="H7">
        <v>17.8</v>
      </c>
      <c r="I7">
        <v>999000</v>
      </c>
    </row>
    <row r="8" spans="1:12" x14ac:dyDescent="0.25">
      <c r="A8" t="s">
        <v>50</v>
      </c>
      <c r="B8" t="s">
        <v>51</v>
      </c>
      <c r="C8" s="21" t="s">
        <v>62</v>
      </c>
      <c r="D8" t="s">
        <v>53</v>
      </c>
      <c r="E8" t="s">
        <v>54</v>
      </c>
      <c r="F8" t="s">
        <v>59</v>
      </c>
      <c r="G8">
        <v>5</v>
      </c>
      <c r="H8">
        <v>17.8</v>
      </c>
      <c r="I8">
        <v>1290000</v>
      </c>
    </row>
    <row r="9" spans="1:12" x14ac:dyDescent="0.25">
      <c r="A9" t="s">
        <v>50</v>
      </c>
      <c r="B9" t="s">
        <v>51</v>
      </c>
      <c r="C9" s="21" t="s">
        <v>63</v>
      </c>
      <c r="D9" t="s">
        <v>53</v>
      </c>
      <c r="E9" t="s">
        <v>54</v>
      </c>
      <c r="F9" t="s">
        <v>27</v>
      </c>
      <c r="G9">
        <v>5</v>
      </c>
      <c r="H9">
        <v>17.100000000000001</v>
      </c>
      <c r="I9">
        <v>1285000</v>
      </c>
    </row>
    <row r="10" spans="1:12" x14ac:dyDescent="0.25">
      <c r="A10" t="s">
        <v>50</v>
      </c>
      <c r="B10" t="s">
        <v>64</v>
      </c>
      <c r="C10" s="21" t="s">
        <v>65</v>
      </c>
      <c r="D10" t="s">
        <v>66</v>
      </c>
      <c r="E10" t="s">
        <v>67</v>
      </c>
      <c r="F10" t="s">
        <v>59</v>
      </c>
      <c r="G10">
        <v>5</v>
      </c>
      <c r="H10">
        <v>23.9</v>
      </c>
      <c r="I10">
        <v>4509000</v>
      </c>
    </row>
    <row r="11" spans="1:12" x14ac:dyDescent="0.25">
      <c r="A11" t="s">
        <v>50</v>
      </c>
      <c r="B11" t="s">
        <v>68</v>
      </c>
      <c r="C11" s="21" t="s">
        <v>55</v>
      </c>
      <c r="D11" t="s">
        <v>53</v>
      </c>
      <c r="E11" t="s">
        <v>54</v>
      </c>
      <c r="F11" t="s">
        <v>27</v>
      </c>
      <c r="G11">
        <v>5</v>
      </c>
      <c r="H11">
        <v>16.7</v>
      </c>
      <c r="I11">
        <v>627100</v>
      </c>
    </row>
    <row r="12" spans="1:12" x14ac:dyDescent="0.25">
      <c r="A12" t="s">
        <v>50</v>
      </c>
      <c r="B12" t="s">
        <v>68</v>
      </c>
      <c r="C12" s="21" t="s">
        <v>56</v>
      </c>
      <c r="D12" t="s">
        <v>53</v>
      </c>
      <c r="E12" t="s">
        <v>54</v>
      </c>
      <c r="F12" t="s">
        <v>27</v>
      </c>
      <c r="G12">
        <v>5</v>
      </c>
      <c r="H12">
        <v>16.7</v>
      </c>
      <c r="I12">
        <v>709100</v>
      </c>
    </row>
    <row r="13" spans="1:12" x14ac:dyDescent="0.25">
      <c r="A13" t="s">
        <v>50</v>
      </c>
      <c r="B13" t="s">
        <v>68</v>
      </c>
      <c r="C13" s="21" t="s">
        <v>69</v>
      </c>
      <c r="D13" t="s">
        <v>53</v>
      </c>
      <c r="E13" t="s">
        <v>70</v>
      </c>
      <c r="F13" t="s">
        <v>27</v>
      </c>
      <c r="G13">
        <v>5</v>
      </c>
      <c r="H13">
        <v>23.5</v>
      </c>
      <c r="I13">
        <v>734700</v>
      </c>
    </row>
    <row r="14" spans="1:12" x14ac:dyDescent="0.25">
      <c r="A14" t="s">
        <v>50</v>
      </c>
      <c r="B14" t="s">
        <v>68</v>
      </c>
      <c r="C14" s="21" t="s">
        <v>71</v>
      </c>
      <c r="D14" t="s">
        <v>53</v>
      </c>
      <c r="E14" t="s">
        <v>70</v>
      </c>
      <c r="F14" t="s">
        <v>27</v>
      </c>
      <c r="G14">
        <v>5</v>
      </c>
      <c r="H14">
        <v>23.5</v>
      </c>
      <c r="I14">
        <v>819100</v>
      </c>
    </row>
    <row r="15" spans="1:12" x14ac:dyDescent="0.25">
      <c r="A15" t="s">
        <v>50</v>
      </c>
      <c r="B15" t="s">
        <v>68</v>
      </c>
      <c r="C15" s="21" t="s">
        <v>72</v>
      </c>
      <c r="D15" t="s">
        <v>53</v>
      </c>
      <c r="E15" t="s">
        <v>70</v>
      </c>
      <c r="F15" t="s">
        <v>27</v>
      </c>
      <c r="G15">
        <v>5</v>
      </c>
      <c r="H15">
        <v>23.5</v>
      </c>
      <c r="I15">
        <v>878900</v>
      </c>
    </row>
    <row r="16" spans="1:12" x14ac:dyDescent="0.25">
      <c r="A16" t="s">
        <v>50</v>
      </c>
      <c r="B16" t="s">
        <v>68</v>
      </c>
      <c r="C16" s="21" t="s">
        <v>63</v>
      </c>
      <c r="D16" t="s">
        <v>73</v>
      </c>
      <c r="E16" t="s">
        <v>54</v>
      </c>
      <c r="F16" t="s">
        <v>27</v>
      </c>
      <c r="G16">
        <v>5</v>
      </c>
      <c r="H16">
        <v>16.7</v>
      </c>
      <c r="I16">
        <v>768900</v>
      </c>
    </row>
    <row r="17" spans="1:9" x14ac:dyDescent="0.25">
      <c r="A17" t="s">
        <v>50</v>
      </c>
      <c r="B17" t="s">
        <v>68</v>
      </c>
      <c r="C17" s="21" t="s">
        <v>74</v>
      </c>
      <c r="D17" t="s">
        <v>73</v>
      </c>
      <c r="E17" t="s">
        <v>54</v>
      </c>
      <c r="F17" t="s">
        <v>27</v>
      </c>
      <c r="G17">
        <v>5</v>
      </c>
      <c r="H17">
        <v>16.7</v>
      </c>
      <c r="I17">
        <v>680100</v>
      </c>
    </row>
    <row r="18" spans="1:9" x14ac:dyDescent="0.25">
      <c r="A18" t="s">
        <v>50</v>
      </c>
      <c r="B18" t="s">
        <v>68</v>
      </c>
      <c r="C18" s="21" t="s">
        <v>75</v>
      </c>
      <c r="D18" t="s">
        <v>73</v>
      </c>
      <c r="E18" t="s">
        <v>70</v>
      </c>
      <c r="F18" t="s">
        <v>27</v>
      </c>
      <c r="G18">
        <v>5</v>
      </c>
      <c r="H18">
        <v>23.5</v>
      </c>
      <c r="I18">
        <v>790100</v>
      </c>
    </row>
    <row r="19" spans="1:9" x14ac:dyDescent="0.25">
      <c r="A19" t="s">
        <v>50</v>
      </c>
      <c r="B19" t="s">
        <v>68</v>
      </c>
      <c r="C19" s="21" t="s">
        <v>76</v>
      </c>
      <c r="D19" t="s">
        <v>73</v>
      </c>
      <c r="E19" t="s">
        <v>70</v>
      </c>
      <c r="F19" t="s">
        <v>27</v>
      </c>
      <c r="G19">
        <v>5</v>
      </c>
      <c r="H19">
        <v>23.5</v>
      </c>
      <c r="I19">
        <v>893900</v>
      </c>
    </row>
    <row r="20" spans="1:9" x14ac:dyDescent="0.25">
      <c r="A20" t="s">
        <v>50</v>
      </c>
      <c r="B20" t="s">
        <v>68</v>
      </c>
      <c r="C20" s="21" t="s">
        <v>77</v>
      </c>
      <c r="D20" t="s">
        <v>73</v>
      </c>
      <c r="E20" t="s">
        <v>54</v>
      </c>
      <c r="F20" t="s">
        <v>27</v>
      </c>
      <c r="G20">
        <v>5</v>
      </c>
      <c r="H20">
        <v>16.7</v>
      </c>
      <c r="I20">
        <v>783900</v>
      </c>
    </row>
    <row r="21" spans="1:9" x14ac:dyDescent="0.25">
      <c r="A21" t="s">
        <v>50</v>
      </c>
      <c r="B21" t="s">
        <v>78</v>
      </c>
      <c r="C21" s="21" t="s">
        <v>63</v>
      </c>
      <c r="D21" t="s">
        <v>73</v>
      </c>
      <c r="E21" t="s">
        <v>79</v>
      </c>
      <c r="F21" t="s">
        <v>59</v>
      </c>
      <c r="G21">
        <v>5</v>
      </c>
      <c r="H21">
        <v>9</v>
      </c>
      <c r="I21">
        <v>14134000</v>
      </c>
    </row>
    <row r="22" spans="1:9" x14ac:dyDescent="0.25">
      <c r="A22" t="s">
        <v>50</v>
      </c>
      <c r="B22" t="s">
        <v>80</v>
      </c>
      <c r="C22" s="21" t="s">
        <v>81</v>
      </c>
      <c r="D22" t="s">
        <v>73</v>
      </c>
      <c r="E22" t="s">
        <v>82</v>
      </c>
      <c r="F22" t="s">
        <v>59</v>
      </c>
      <c r="G22">
        <v>5</v>
      </c>
      <c r="H22">
        <v>11.1</v>
      </c>
      <c r="I22">
        <v>926000</v>
      </c>
    </row>
    <row r="23" spans="1:9" x14ac:dyDescent="0.25">
      <c r="A23" t="s">
        <v>50</v>
      </c>
      <c r="B23" t="s">
        <v>83</v>
      </c>
      <c r="C23" s="21" t="s">
        <v>84</v>
      </c>
      <c r="D23" t="s">
        <v>53</v>
      </c>
      <c r="E23" t="s">
        <v>85</v>
      </c>
      <c r="F23" t="s">
        <v>27</v>
      </c>
      <c r="G23">
        <v>5</v>
      </c>
      <c r="H23">
        <v>15.4</v>
      </c>
      <c r="I23">
        <v>1577000</v>
      </c>
    </row>
    <row r="24" spans="1:9" x14ac:dyDescent="0.25">
      <c r="A24" t="s">
        <v>50</v>
      </c>
      <c r="B24" t="s">
        <v>83</v>
      </c>
      <c r="C24" s="21" t="s">
        <v>86</v>
      </c>
      <c r="D24" t="s">
        <v>53</v>
      </c>
      <c r="E24" t="s">
        <v>85</v>
      </c>
      <c r="F24" t="s">
        <v>27</v>
      </c>
      <c r="G24">
        <v>5</v>
      </c>
      <c r="H24">
        <v>15</v>
      </c>
      <c r="I24">
        <v>1886000</v>
      </c>
    </row>
    <row r="25" spans="1:9" x14ac:dyDescent="0.25">
      <c r="A25" t="s">
        <v>50</v>
      </c>
      <c r="B25" t="s">
        <v>83</v>
      </c>
      <c r="C25" s="21" t="s">
        <v>87</v>
      </c>
      <c r="D25" t="s">
        <v>53</v>
      </c>
      <c r="E25" t="s">
        <v>88</v>
      </c>
      <c r="F25" t="s">
        <v>59</v>
      </c>
      <c r="G25">
        <v>5</v>
      </c>
      <c r="H25">
        <v>14.29</v>
      </c>
      <c r="I25">
        <v>2201000</v>
      </c>
    </row>
    <row r="26" spans="1:9" x14ac:dyDescent="0.25">
      <c r="A26" t="s">
        <v>50</v>
      </c>
      <c r="B26" t="s">
        <v>83</v>
      </c>
      <c r="C26" s="21" t="s">
        <v>89</v>
      </c>
      <c r="D26" t="s">
        <v>53</v>
      </c>
      <c r="E26" t="s">
        <v>85</v>
      </c>
      <c r="F26" t="s">
        <v>27</v>
      </c>
      <c r="G26">
        <v>5</v>
      </c>
      <c r="H26">
        <v>15.4</v>
      </c>
      <c r="I26">
        <v>1582000</v>
      </c>
    </row>
    <row r="27" spans="1:9" x14ac:dyDescent="0.25">
      <c r="A27" t="s">
        <v>50</v>
      </c>
      <c r="B27" t="s">
        <v>83</v>
      </c>
      <c r="C27" s="21" t="s">
        <v>90</v>
      </c>
      <c r="D27" t="s">
        <v>53</v>
      </c>
      <c r="E27" t="s">
        <v>88</v>
      </c>
      <c r="F27" t="s">
        <v>59</v>
      </c>
      <c r="G27">
        <v>5</v>
      </c>
      <c r="H27">
        <v>14.29</v>
      </c>
      <c r="I27">
        <v>1723000</v>
      </c>
    </row>
    <row r="28" spans="1:9" x14ac:dyDescent="0.25">
      <c r="A28" t="s">
        <v>50</v>
      </c>
      <c r="B28" t="s">
        <v>83</v>
      </c>
      <c r="C28" s="21" t="s">
        <v>91</v>
      </c>
      <c r="D28" t="s">
        <v>53</v>
      </c>
      <c r="E28" t="s">
        <v>85</v>
      </c>
      <c r="F28" t="s">
        <v>27</v>
      </c>
      <c r="G28">
        <v>5</v>
      </c>
      <c r="H28">
        <v>15.4</v>
      </c>
      <c r="I28">
        <v>1891000</v>
      </c>
    </row>
    <row r="29" spans="1:9" x14ac:dyDescent="0.25">
      <c r="A29" t="s">
        <v>50</v>
      </c>
      <c r="B29" t="s">
        <v>83</v>
      </c>
      <c r="C29" s="21" t="s">
        <v>92</v>
      </c>
      <c r="D29" t="s">
        <v>53</v>
      </c>
      <c r="E29" t="s">
        <v>85</v>
      </c>
      <c r="F29" t="s">
        <v>27</v>
      </c>
      <c r="G29">
        <v>5</v>
      </c>
      <c r="H29">
        <v>15.1</v>
      </c>
      <c r="I29">
        <v>2071000</v>
      </c>
    </row>
    <row r="30" spans="1:9" x14ac:dyDescent="0.25">
      <c r="A30" t="s">
        <v>50</v>
      </c>
      <c r="B30" t="s">
        <v>83</v>
      </c>
      <c r="C30" s="21" t="s">
        <v>93</v>
      </c>
      <c r="D30" t="s">
        <v>53</v>
      </c>
      <c r="E30" t="s">
        <v>88</v>
      </c>
      <c r="F30" t="s">
        <v>59</v>
      </c>
      <c r="G30">
        <v>5</v>
      </c>
      <c r="H30">
        <v>14.29</v>
      </c>
      <c r="I30">
        <v>1718000</v>
      </c>
    </row>
    <row r="31" spans="1:9" x14ac:dyDescent="0.25">
      <c r="A31" t="s">
        <v>50</v>
      </c>
      <c r="B31" t="s">
        <v>83</v>
      </c>
      <c r="C31" s="21" t="s">
        <v>94</v>
      </c>
      <c r="D31" t="s">
        <v>73</v>
      </c>
      <c r="E31" t="s">
        <v>95</v>
      </c>
      <c r="F31" t="s">
        <v>59</v>
      </c>
      <c r="G31">
        <v>5</v>
      </c>
      <c r="H31">
        <v>10.83</v>
      </c>
      <c r="I31">
        <v>1592000</v>
      </c>
    </row>
    <row r="32" spans="1:9" x14ac:dyDescent="0.25">
      <c r="A32" t="s">
        <v>50</v>
      </c>
      <c r="B32" t="s">
        <v>83</v>
      </c>
      <c r="C32" s="21" t="s">
        <v>96</v>
      </c>
      <c r="D32" t="s">
        <v>73</v>
      </c>
      <c r="E32" t="s">
        <v>95</v>
      </c>
      <c r="F32" t="s">
        <v>59</v>
      </c>
      <c r="G32">
        <v>5</v>
      </c>
      <c r="H32">
        <v>10.83</v>
      </c>
      <c r="I32">
        <v>1587000</v>
      </c>
    </row>
    <row r="33" spans="1:9" x14ac:dyDescent="0.25">
      <c r="A33" t="s">
        <v>50</v>
      </c>
      <c r="B33" t="s">
        <v>83</v>
      </c>
      <c r="C33" s="21" t="s">
        <v>97</v>
      </c>
      <c r="D33" t="s">
        <v>73</v>
      </c>
      <c r="E33" t="s">
        <v>85</v>
      </c>
      <c r="F33" t="s">
        <v>59</v>
      </c>
      <c r="G33">
        <v>5</v>
      </c>
      <c r="H33">
        <v>10.75</v>
      </c>
      <c r="I33">
        <v>2070000</v>
      </c>
    </row>
    <row r="34" spans="1:9" x14ac:dyDescent="0.25">
      <c r="A34" t="s">
        <v>50</v>
      </c>
      <c r="B34" t="s">
        <v>83</v>
      </c>
      <c r="C34" s="21" t="s">
        <v>98</v>
      </c>
      <c r="D34" t="s">
        <v>73</v>
      </c>
      <c r="E34" t="s">
        <v>85</v>
      </c>
      <c r="F34" t="s">
        <v>27</v>
      </c>
      <c r="G34">
        <v>5</v>
      </c>
      <c r="H34">
        <v>11.25</v>
      </c>
      <c r="I34">
        <v>1774000</v>
      </c>
    </row>
    <row r="35" spans="1:9" x14ac:dyDescent="0.25">
      <c r="A35" t="s">
        <v>50</v>
      </c>
      <c r="B35" t="s">
        <v>83</v>
      </c>
      <c r="C35" s="21" t="s">
        <v>99</v>
      </c>
      <c r="D35" t="s">
        <v>73</v>
      </c>
      <c r="E35" t="s">
        <v>88</v>
      </c>
      <c r="F35" t="s">
        <v>27</v>
      </c>
      <c r="G35">
        <v>5</v>
      </c>
      <c r="H35">
        <v>11.25</v>
      </c>
      <c r="I35">
        <v>1465000</v>
      </c>
    </row>
    <row r="36" spans="1:9" x14ac:dyDescent="0.25">
      <c r="A36" t="s">
        <v>50</v>
      </c>
      <c r="B36" t="s">
        <v>83</v>
      </c>
      <c r="C36" s="21" t="s">
        <v>100</v>
      </c>
      <c r="D36" t="s">
        <v>73</v>
      </c>
      <c r="E36" t="s">
        <v>88</v>
      </c>
      <c r="F36" t="s">
        <v>27</v>
      </c>
      <c r="G36">
        <v>5</v>
      </c>
      <c r="H36">
        <v>11.25</v>
      </c>
      <c r="I36">
        <v>1470000</v>
      </c>
    </row>
    <row r="37" spans="1:9" x14ac:dyDescent="0.25">
      <c r="A37" t="s">
        <v>50</v>
      </c>
      <c r="B37" t="s">
        <v>83</v>
      </c>
      <c r="C37" s="21" t="s">
        <v>101</v>
      </c>
      <c r="D37" t="s">
        <v>73</v>
      </c>
      <c r="E37" t="s">
        <v>88</v>
      </c>
      <c r="F37" t="s">
        <v>59</v>
      </c>
      <c r="G37">
        <v>5</v>
      </c>
      <c r="H37">
        <v>14.29</v>
      </c>
      <c r="I37">
        <v>2306000</v>
      </c>
    </row>
    <row r="38" spans="1:9" x14ac:dyDescent="0.25">
      <c r="A38" t="s">
        <v>50</v>
      </c>
      <c r="B38" t="s">
        <v>83</v>
      </c>
      <c r="C38" s="21" t="s">
        <v>102</v>
      </c>
      <c r="D38" t="s">
        <v>73</v>
      </c>
      <c r="E38" t="s">
        <v>85</v>
      </c>
      <c r="F38" t="s">
        <v>27</v>
      </c>
      <c r="G38">
        <v>5</v>
      </c>
      <c r="H38">
        <v>15</v>
      </c>
      <c r="I38">
        <v>2056000</v>
      </c>
    </row>
    <row r="39" spans="1:9" x14ac:dyDescent="0.25">
      <c r="A39" t="s">
        <v>50</v>
      </c>
      <c r="B39" t="s">
        <v>83</v>
      </c>
      <c r="C39" s="21" t="s">
        <v>103</v>
      </c>
      <c r="D39" t="s">
        <v>73</v>
      </c>
      <c r="E39" t="s">
        <v>85</v>
      </c>
      <c r="F39" t="s">
        <v>27</v>
      </c>
      <c r="G39">
        <v>5</v>
      </c>
      <c r="H39">
        <v>11.25</v>
      </c>
      <c r="I39">
        <v>1859000</v>
      </c>
    </row>
    <row r="40" spans="1:9" x14ac:dyDescent="0.25">
      <c r="A40" t="s">
        <v>50</v>
      </c>
      <c r="B40" t="s">
        <v>83</v>
      </c>
      <c r="C40" s="21" t="s">
        <v>104</v>
      </c>
      <c r="D40" t="s">
        <v>73</v>
      </c>
      <c r="E40" t="s">
        <v>95</v>
      </c>
      <c r="F40" t="s">
        <v>59</v>
      </c>
      <c r="G40">
        <v>5</v>
      </c>
      <c r="H40">
        <v>10.75</v>
      </c>
      <c r="I40">
        <v>2138000</v>
      </c>
    </row>
    <row r="41" spans="1:9" x14ac:dyDescent="0.25">
      <c r="A41" t="s">
        <v>50</v>
      </c>
      <c r="B41" t="s">
        <v>105</v>
      </c>
      <c r="C41" s="21" t="s">
        <v>106</v>
      </c>
      <c r="D41" t="s">
        <v>53</v>
      </c>
      <c r="E41" t="s">
        <v>88</v>
      </c>
      <c r="F41" t="s">
        <v>59</v>
      </c>
      <c r="G41">
        <v>5</v>
      </c>
      <c r="H41">
        <v>12.9</v>
      </c>
      <c r="I41">
        <v>3107000</v>
      </c>
    </row>
    <row r="42" spans="1:9" x14ac:dyDescent="0.25">
      <c r="A42" t="s">
        <v>50</v>
      </c>
      <c r="B42" t="s">
        <v>105</v>
      </c>
      <c r="C42" s="21" t="s">
        <v>107</v>
      </c>
      <c r="D42" t="s">
        <v>53</v>
      </c>
      <c r="E42" t="s">
        <v>88</v>
      </c>
      <c r="F42" t="s">
        <v>27</v>
      </c>
      <c r="G42">
        <v>5</v>
      </c>
      <c r="H42">
        <v>14.2</v>
      </c>
      <c r="I42">
        <v>2928000</v>
      </c>
    </row>
    <row r="43" spans="1:9" x14ac:dyDescent="0.25">
      <c r="A43" t="s">
        <v>50</v>
      </c>
      <c r="B43" t="s">
        <v>105</v>
      </c>
      <c r="C43" s="21" t="s">
        <v>108</v>
      </c>
      <c r="D43" t="s">
        <v>73</v>
      </c>
      <c r="E43" t="s">
        <v>88</v>
      </c>
      <c r="F43" t="s">
        <v>27</v>
      </c>
      <c r="G43">
        <v>5</v>
      </c>
      <c r="H43">
        <v>14.2</v>
      </c>
      <c r="I43">
        <v>3118000</v>
      </c>
    </row>
    <row r="44" spans="1:9" x14ac:dyDescent="0.25">
      <c r="A44" t="s">
        <v>50</v>
      </c>
      <c r="B44" t="s">
        <v>105</v>
      </c>
      <c r="C44" s="21" t="s">
        <v>109</v>
      </c>
      <c r="D44" t="s">
        <v>73</v>
      </c>
      <c r="E44" t="s">
        <v>88</v>
      </c>
      <c r="F44" t="s">
        <v>59</v>
      </c>
      <c r="G44">
        <v>5</v>
      </c>
      <c r="H44">
        <v>12.9</v>
      </c>
      <c r="I44">
        <v>3297000</v>
      </c>
    </row>
    <row r="45" spans="1:9" x14ac:dyDescent="0.25">
      <c r="A45" t="s">
        <v>50</v>
      </c>
      <c r="B45" t="s">
        <v>105</v>
      </c>
      <c r="C45" s="21" t="s">
        <v>110</v>
      </c>
      <c r="D45" t="s">
        <v>73</v>
      </c>
      <c r="E45" t="s">
        <v>95</v>
      </c>
      <c r="F45" t="s">
        <v>59</v>
      </c>
      <c r="G45">
        <v>5</v>
      </c>
      <c r="H45">
        <v>10.199999999999999</v>
      </c>
      <c r="I45">
        <v>2886000</v>
      </c>
    </row>
    <row r="46" spans="1:9" x14ac:dyDescent="0.25">
      <c r="A46" t="s">
        <v>50</v>
      </c>
      <c r="B46" t="s">
        <v>105</v>
      </c>
      <c r="C46" s="21" t="s">
        <v>111</v>
      </c>
      <c r="D46" t="s">
        <v>73</v>
      </c>
      <c r="E46" t="s">
        <v>95</v>
      </c>
      <c r="F46" t="s">
        <v>27</v>
      </c>
      <c r="G46">
        <v>5</v>
      </c>
      <c r="H46">
        <v>10</v>
      </c>
      <c r="I46">
        <v>2727000</v>
      </c>
    </row>
    <row r="47" spans="1:9" x14ac:dyDescent="0.25">
      <c r="A47" t="s">
        <v>50</v>
      </c>
      <c r="B47" t="s">
        <v>112</v>
      </c>
      <c r="C47" s="21" t="s">
        <v>56</v>
      </c>
      <c r="D47" t="s">
        <v>53</v>
      </c>
      <c r="E47" t="s">
        <v>54</v>
      </c>
      <c r="F47" t="s">
        <v>27</v>
      </c>
      <c r="G47">
        <v>5</v>
      </c>
      <c r="H47">
        <v>16.7</v>
      </c>
      <c r="I47">
        <v>792500</v>
      </c>
    </row>
    <row r="48" spans="1:9" x14ac:dyDescent="0.25">
      <c r="A48" t="s">
        <v>50</v>
      </c>
      <c r="B48" t="s">
        <v>112</v>
      </c>
      <c r="C48" s="21" t="s">
        <v>55</v>
      </c>
      <c r="D48" t="s">
        <v>53</v>
      </c>
      <c r="E48" t="s">
        <v>113</v>
      </c>
      <c r="F48" t="s">
        <v>27</v>
      </c>
      <c r="G48">
        <v>5</v>
      </c>
      <c r="H48">
        <v>17.7</v>
      </c>
      <c r="I48">
        <v>640500</v>
      </c>
    </row>
    <row r="49" spans="1:9" x14ac:dyDescent="0.25">
      <c r="A49" t="s">
        <v>50</v>
      </c>
      <c r="B49" t="s">
        <v>112</v>
      </c>
      <c r="C49" s="21" t="s">
        <v>71</v>
      </c>
      <c r="D49" t="s">
        <v>53</v>
      </c>
      <c r="E49" t="s">
        <v>70</v>
      </c>
      <c r="F49" t="s">
        <v>27</v>
      </c>
      <c r="G49">
        <v>5</v>
      </c>
      <c r="H49">
        <v>23.5</v>
      </c>
      <c r="I49">
        <v>788000</v>
      </c>
    </row>
    <row r="50" spans="1:9" x14ac:dyDescent="0.25">
      <c r="A50" t="s">
        <v>50</v>
      </c>
      <c r="B50" t="s">
        <v>112</v>
      </c>
      <c r="C50" s="21" t="s">
        <v>69</v>
      </c>
      <c r="D50" t="s">
        <v>73</v>
      </c>
      <c r="E50" t="s">
        <v>70</v>
      </c>
      <c r="F50" t="s">
        <v>27</v>
      </c>
      <c r="G50">
        <v>5</v>
      </c>
      <c r="H50">
        <v>23.5</v>
      </c>
      <c r="I50">
        <v>756500</v>
      </c>
    </row>
    <row r="51" spans="1:9" x14ac:dyDescent="0.25">
      <c r="A51" t="s">
        <v>50</v>
      </c>
      <c r="B51" t="s">
        <v>112</v>
      </c>
      <c r="C51" s="21" t="s">
        <v>114</v>
      </c>
      <c r="D51" t="s">
        <v>73</v>
      </c>
      <c r="E51" t="s">
        <v>113</v>
      </c>
      <c r="F51" t="s">
        <v>27</v>
      </c>
      <c r="G51">
        <v>5</v>
      </c>
      <c r="H51">
        <v>17.7</v>
      </c>
      <c r="I51">
        <v>668500</v>
      </c>
    </row>
    <row r="52" spans="1:9" x14ac:dyDescent="0.25">
      <c r="A52" t="s">
        <v>50</v>
      </c>
      <c r="B52" t="s">
        <v>112</v>
      </c>
      <c r="C52" s="21" t="s">
        <v>115</v>
      </c>
      <c r="D52" t="s">
        <v>73</v>
      </c>
      <c r="E52" t="s">
        <v>70</v>
      </c>
      <c r="F52" t="s">
        <v>27</v>
      </c>
      <c r="G52">
        <v>5</v>
      </c>
      <c r="H52">
        <v>23.5</v>
      </c>
      <c r="I52">
        <v>816000</v>
      </c>
    </row>
    <row r="53" spans="1:9" x14ac:dyDescent="0.25">
      <c r="A53" t="s">
        <v>50</v>
      </c>
      <c r="B53" t="s">
        <v>116</v>
      </c>
      <c r="C53" s="21" t="s">
        <v>117</v>
      </c>
      <c r="D53" t="s">
        <v>53</v>
      </c>
      <c r="E53" t="s">
        <v>67</v>
      </c>
      <c r="F53" t="s">
        <v>27</v>
      </c>
      <c r="G53">
        <v>5</v>
      </c>
      <c r="H53">
        <v>16.7</v>
      </c>
      <c r="I53">
        <v>1627000</v>
      </c>
    </row>
    <row r="54" spans="1:9" x14ac:dyDescent="0.25">
      <c r="A54" t="s">
        <v>50</v>
      </c>
      <c r="B54" t="s">
        <v>116</v>
      </c>
      <c r="C54" s="21" t="s">
        <v>118</v>
      </c>
      <c r="D54" t="s">
        <v>53</v>
      </c>
      <c r="E54" t="s">
        <v>67</v>
      </c>
      <c r="F54" t="s">
        <v>59</v>
      </c>
      <c r="G54">
        <v>5</v>
      </c>
      <c r="H54">
        <v>16.7</v>
      </c>
      <c r="I54">
        <v>1788000</v>
      </c>
    </row>
    <row r="55" spans="1:9" x14ac:dyDescent="0.25">
      <c r="A55" t="s">
        <v>50</v>
      </c>
      <c r="B55" t="s">
        <v>116</v>
      </c>
      <c r="C55" s="21" t="s">
        <v>119</v>
      </c>
      <c r="D55" t="s">
        <v>53</v>
      </c>
      <c r="E55" t="s">
        <v>67</v>
      </c>
      <c r="F55" t="s">
        <v>27</v>
      </c>
      <c r="G55">
        <v>5</v>
      </c>
      <c r="H55">
        <v>16.7</v>
      </c>
      <c r="I55">
        <v>1864000</v>
      </c>
    </row>
    <row r="56" spans="1:9" x14ac:dyDescent="0.25">
      <c r="A56" t="s">
        <v>50</v>
      </c>
      <c r="B56" t="s">
        <v>116</v>
      </c>
      <c r="C56" s="21" t="s">
        <v>120</v>
      </c>
      <c r="D56" t="s">
        <v>53</v>
      </c>
      <c r="E56" t="s">
        <v>70</v>
      </c>
      <c r="F56" t="s">
        <v>27</v>
      </c>
      <c r="G56">
        <v>5</v>
      </c>
      <c r="H56">
        <v>21</v>
      </c>
      <c r="I56">
        <v>1918000</v>
      </c>
    </row>
    <row r="57" spans="1:9" x14ac:dyDescent="0.25">
      <c r="A57" t="s">
        <v>50</v>
      </c>
      <c r="B57" t="s">
        <v>116</v>
      </c>
      <c r="C57" s="21" t="s">
        <v>121</v>
      </c>
      <c r="D57" t="s">
        <v>73</v>
      </c>
      <c r="E57" t="s">
        <v>70</v>
      </c>
      <c r="F57" t="s">
        <v>27</v>
      </c>
      <c r="G57">
        <v>5</v>
      </c>
      <c r="H57">
        <v>21</v>
      </c>
      <c r="I57">
        <v>1753000</v>
      </c>
    </row>
    <row r="58" spans="1:9" x14ac:dyDescent="0.25">
      <c r="A58" t="s">
        <v>50</v>
      </c>
      <c r="B58" t="s">
        <v>116</v>
      </c>
      <c r="C58" s="21" t="s">
        <v>122</v>
      </c>
      <c r="D58" t="s">
        <v>73</v>
      </c>
      <c r="E58" t="s">
        <v>67</v>
      </c>
      <c r="F58" t="s">
        <v>59</v>
      </c>
      <c r="G58">
        <v>5</v>
      </c>
      <c r="H58">
        <v>16.7</v>
      </c>
      <c r="I58">
        <v>2001000</v>
      </c>
    </row>
    <row r="59" spans="1:9" x14ac:dyDescent="0.25">
      <c r="A59" t="s">
        <v>50</v>
      </c>
      <c r="B59" t="s">
        <v>123</v>
      </c>
      <c r="C59" s="21" t="s">
        <v>55</v>
      </c>
      <c r="D59" t="s">
        <v>53</v>
      </c>
      <c r="E59" t="s">
        <v>113</v>
      </c>
      <c r="F59" t="s">
        <v>27</v>
      </c>
      <c r="G59">
        <v>5</v>
      </c>
      <c r="H59">
        <v>18.100000000000001</v>
      </c>
      <c r="I59">
        <v>520300</v>
      </c>
    </row>
    <row r="60" spans="1:9" x14ac:dyDescent="0.25">
      <c r="A60" t="s">
        <v>50</v>
      </c>
      <c r="B60" t="s">
        <v>123</v>
      </c>
      <c r="C60" s="21" t="s">
        <v>56</v>
      </c>
      <c r="D60" t="s">
        <v>53</v>
      </c>
      <c r="E60" t="s">
        <v>113</v>
      </c>
      <c r="F60" t="s">
        <v>27</v>
      </c>
      <c r="G60">
        <v>5</v>
      </c>
      <c r="H60">
        <v>18.100000000000001</v>
      </c>
      <c r="I60">
        <v>571500</v>
      </c>
    </row>
    <row r="61" spans="1:9" x14ac:dyDescent="0.25">
      <c r="A61" t="s">
        <v>50</v>
      </c>
      <c r="B61" t="s">
        <v>123</v>
      </c>
      <c r="C61" s="21" t="s">
        <v>69</v>
      </c>
      <c r="D61" t="s">
        <v>53</v>
      </c>
      <c r="E61" t="s">
        <v>70</v>
      </c>
      <c r="F61" t="s">
        <v>27</v>
      </c>
      <c r="G61">
        <v>5</v>
      </c>
      <c r="H61">
        <v>23.5</v>
      </c>
      <c r="I61">
        <v>647800</v>
      </c>
    </row>
    <row r="62" spans="1:9" x14ac:dyDescent="0.25">
      <c r="A62" t="s">
        <v>50</v>
      </c>
      <c r="B62" t="s">
        <v>123</v>
      </c>
      <c r="C62" s="21" t="s">
        <v>63</v>
      </c>
      <c r="D62" t="s">
        <v>53</v>
      </c>
      <c r="E62" t="s">
        <v>113</v>
      </c>
      <c r="F62" t="s">
        <v>27</v>
      </c>
      <c r="G62">
        <v>5</v>
      </c>
      <c r="H62">
        <v>18.100000000000001</v>
      </c>
      <c r="I62">
        <v>620500</v>
      </c>
    </row>
    <row r="63" spans="1:9" x14ac:dyDescent="0.25">
      <c r="A63" t="s">
        <v>50</v>
      </c>
      <c r="B63" t="s">
        <v>123</v>
      </c>
      <c r="C63" s="21" t="s">
        <v>72</v>
      </c>
      <c r="D63" t="s">
        <v>53</v>
      </c>
      <c r="E63" t="s">
        <v>70</v>
      </c>
      <c r="F63" t="s">
        <v>27</v>
      </c>
      <c r="G63">
        <v>5</v>
      </c>
      <c r="H63">
        <v>23.5</v>
      </c>
      <c r="I63">
        <v>735500</v>
      </c>
    </row>
    <row r="64" spans="1:9" x14ac:dyDescent="0.25">
      <c r="A64" t="s">
        <v>50</v>
      </c>
      <c r="B64" t="s">
        <v>123</v>
      </c>
      <c r="C64" s="21" t="s">
        <v>71</v>
      </c>
      <c r="D64" t="s">
        <v>53</v>
      </c>
      <c r="E64" t="s">
        <v>70</v>
      </c>
      <c r="F64" t="s">
        <v>27</v>
      </c>
      <c r="G64">
        <v>5</v>
      </c>
      <c r="H64">
        <v>23.5</v>
      </c>
      <c r="I64">
        <v>694500</v>
      </c>
    </row>
    <row r="65" spans="1:9" x14ac:dyDescent="0.25">
      <c r="A65" t="s">
        <v>50</v>
      </c>
      <c r="B65" t="s">
        <v>123</v>
      </c>
      <c r="C65" s="21" t="s">
        <v>124</v>
      </c>
      <c r="D65" t="s">
        <v>53</v>
      </c>
      <c r="E65" t="s">
        <v>113</v>
      </c>
      <c r="F65" t="s">
        <v>27</v>
      </c>
      <c r="G65">
        <v>5</v>
      </c>
      <c r="H65">
        <v>18.100000000000001</v>
      </c>
      <c r="I65">
        <v>585700</v>
      </c>
    </row>
    <row r="66" spans="1:9" x14ac:dyDescent="0.25">
      <c r="A66" t="s">
        <v>50</v>
      </c>
      <c r="B66" t="s">
        <v>123</v>
      </c>
      <c r="C66" s="21" t="s">
        <v>125</v>
      </c>
      <c r="D66" t="s">
        <v>73</v>
      </c>
      <c r="E66" t="s">
        <v>70</v>
      </c>
      <c r="F66" t="s">
        <v>27</v>
      </c>
      <c r="G66">
        <v>5</v>
      </c>
      <c r="H66">
        <v>23.5</v>
      </c>
      <c r="I66">
        <v>708700</v>
      </c>
    </row>
    <row r="67" spans="1:9" x14ac:dyDescent="0.25">
      <c r="A67" t="s">
        <v>50</v>
      </c>
      <c r="B67" t="s">
        <v>123</v>
      </c>
      <c r="C67" s="21" t="s">
        <v>126</v>
      </c>
      <c r="D67" t="s">
        <v>73</v>
      </c>
      <c r="E67" t="s">
        <v>113</v>
      </c>
      <c r="F67" t="s">
        <v>27</v>
      </c>
      <c r="G67">
        <v>5</v>
      </c>
      <c r="H67">
        <v>18.100000000000001</v>
      </c>
      <c r="I67">
        <v>629700</v>
      </c>
    </row>
    <row r="68" spans="1:9" x14ac:dyDescent="0.25">
      <c r="A68" t="s">
        <v>50</v>
      </c>
      <c r="B68" t="s">
        <v>123</v>
      </c>
      <c r="C68" s="21" t="s">
        <v>127</v>
      </c>
      <c r="D68" t="s">
        <v>73</v>
      </c>
      <c r="E68" t="s">
        <v>70</v>
      </c>
      <c r="F68" t="s">
        <v>27</v>
      </c>
      <c r="G68">
        <v>5</v>
      </c>
      <c r="H68">
        <v>23.5</v>
      </c>
      <c r="I68">
        <v>744700</v>
      </c>
    </row>
    <row r="69" spans="1:9" x14ac:dyDescent="0.25">
      <c r="A69" t="s">
        <v>50</v>
      </c>
      <c r="B69" t="s">
        <v>123</v>
      </c>
      <c r="C69" s="21" t="s">
        <v>74</v>
      </c>
      <c r="D69" t="s">
        <v>73</v>
      </c>
      <c r="E69" t="s">
        <v>113</v>
      </c>
      <c r="F69" t="s">
        <v>27</v>
      </c>
      <c r="G69">
        <v>5</v>
      </c>
      <c r="H69">
        <v>18.100000000000001</v>
      </c>
      <c r="I69">
        <v>548900</v>
      </c>
    </row>
    <row r="70" spans="1:9" x14ac:dyDescent="0.25">
      <c r="A70" t="s">
        <v>50</v>
      </c>
      <c r="B70" t="s">
        <v>123</v>
      </c>
      <c r="C70" s="21" t="s">
        <v>75</v>
      </c>
      <c r="D70" t="s">
        <v>73</v>
      </c>
      <c r="E70" t="s">
        <v>70</v>
      </c>
      <c r="F70" t="s">
        <v>27</v>
      </c>
      <c r="G70">
        <v>5</v>
      </c>
      <c r="H70">
        <v>23.5</v>
      </c>
      <c r="I70">
        <v>676500</v>
      </c>
    </row>
    <row r="71" spans="1:9" x14ac:dyDescent="0.25">
      <c r="A71" t="s">
        <v>50</v>
      </c>
      <c r="B71" t="s">
        <v>123</v>
      </c>
      <c r="C71" s="21" t="s">
        <v>128</v>
      </c>
      <c r="D71" t="s">
        <v>73</v>
      </c>
      <c r="E71" t="s">
        <v>113</v>
      </c>
      <c r="F71" t="s">
        <v>27</v>
      </c>
      <c r="G71">
        <v>5</v>
      </c>
      <c r="H71">
        <v>18.100000000000001</v>
      </c>
      <c r="I71">
        <v>650700</v>
      </c>
    </row>
    <row r="72" spans="1:9" x14ac:dyDescent="0.25">
      <c r="A72" t="s">
        <v>50</v>
      </c>
      <c r="B72" t="s">
        <v>123</v>
      </c>
      <c r="C72" s="21" t="s">
        <v>129</v>
      </c>
      <c r="D72" t="s">
        <v>73</v>
      </c>
      <c r="E72" t="s">
        <v>70</v>
      </c>
      <c r="F72" t="s">
        <v>27</v>
      </c>
      <c r="G72">
        <v>5</v>
      </c>
      <c r="H72">
        <v>23.5</v>
      </c>
      <c r="I72">
        <v>765700</v>
      </c>
    </row>
    <row r="73" spans="1:9" x14ac:dyDescent="0.25">
      <c r="A73" t="s">
        <v>50</v>
      </c>
      <c r="B73" t="s">
        <v>130</v>
      </c>
      <c r="C73" s="21" t="s">
        <v>131</v>
      </c>
      <c r="D73" t="s">
        <v>66</v>
      </c>
      <c r="E73" t="s">
        <v>132</v>
      </c>
      <c r="F73" t="s">
        <v>59</v>
      </c>
      <c r="G73">
        <v>5</v>
      </c>
      <c r="H73">
        <v>19.100000000000001</v>
      </c>
      <c r="I73">
        <v>3722300</v>
      </c>
    </row>
  </sheetData>
  <hyperlinks>
    <hyperlink ref="L2" r:id="rId1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D31"/>
  <sheetViews>
    <sheetView tabSelected="1" topLeftCell="A13" zoomScale="115" zoomScaleNormal="115" workbookViewId="0">
      <selection activeCell="E14" sqref="E14"/>
    </sheetView>
  </sheetViews>
  <sheetFormatPr defaultRowHeight="15" x14ac:dyDescent="0.25"/>
  <cols>
    <col min="1" max="1" width="20.42578125" bestFit="1" customWidth="1"/>
    <col min="2" max="2" width="31.28515625" bestFit="1" customWidth="1"/>
    <col min="3" max="3" width="9.85546875" customWidth="1"/>
    <col min="4" max="4" width="13.7109375" customWidth="1"/>
  </cols>
  <sheetData>
    <row r="1" spans="1:4" x14ac:dyDescent="0.25">
      <c r="A1" t="s">
        <v>32</v>
      </c>
      <c r="B1" t="s">
        <v>10</v>
      </c>
      <c r="C1" t="s">
        <v>27</v>
      </c>
      <c r="D1" t="s">
        <v>26</v>
      </c>
    </row>
    <row r="2" spans="1:4" x14ac:dyDescent="0.25">
      <c r="A2" t="s">
        <v>11</v>
      </c>
      <c r="B2" t="s">
        <v>12</v>
      </c>
      <c r="C2">
        <f t="array" ref="C2">PERCENTILE(IF(Data!F2:F73="Manual",Data!H2:H73),0.25)</f>
        <v>16.05</v>
      </c>
      <c r="D2">
        <f t="array" ref="D2">PERCENTILE(IF(Data!F2:F73="Automatic",Data!H2:H73),0.25)</f>
        <v>10.83</v>
      </c>
    </row>
    <row r="3" spans="1:4" x14ac:dyDescent="0.25">
      <c r="A3" t="s">
        <v>13</v>
      </c>
      <c r="B3" t="s">
        <v>33</v>
      </c>
      <c r="C3">
        <f t="array" ref="C3">PERCENTILE(IF(Data!F2:F73="Manual",Data!H2:H73),0.5)</f>
        <v>17.7</v>
      </c>
      <c r="D3">
        <f t="array" ref="D3">PERCENTILE(IF(Data!F2:F73="Automatic",Data!H2:H73),0.5)</f>
        <v>14.29</v>
      </c>
    </row>
    <row r="4" spans="1:4" x14ac:dyDescent="0.25">
      <c r="A4" t="s">
        <v>14</v>
      </c>
      <c r="B4" t="s">
        <v>34</v>
      </c>
      <c r="C4">
        <f t="array" ref="C4">PERCENTILE(IF(Data!F2:F73="Manual",Data!H2:H73),0.75)</f>
        <v>23.5</v>
      </c>
      <c r="D4">
        <f t="array" ref="D4">PERCENTILE(IF(Data!F2:F73="Automatic",Data!H2:H73),0.75)</f>
        <v>17.8</v>
      </c>
    </row>
    <row r="5" spans="1:4" x14ac:dyDescent="0.25">
      <c r="A5" t="s">
        <v>15</v>
      </c>
      <c r="B5" t="s">
        <v>35</v>
      </c>
      <c r="C5">
        <f>C4-C2</f>
        <v>7.4499999999999993</v>
      </c>
      <c r="D5">
        <f>D4-D2</f>
        <v>6.9700000000000006</v>
      </c>
    </row>
    <row r="6" spans="1:4" x14ac:dyDescent="0.25">
      <c r="A6" t="s">
        <v>16</v>
      </c>
      <c r="B6" t="s">
        <v>36</v>
      </c>
      <c r="C6">
        <f>1.5*C5</f>
        <v>11.174999999999999</v>
      </c>
      <c r="D6">
        <f>1.5*D5</f>
        <v>10.455000000000002</v>
      </c>
    </row>
    <row r="7" spans="1:4" x14ac:dyDescent="0.25">
      <c r="A7" t="s">
        <v>17</v>
      </c>
      <c r="B7" t="s">
        <v>37</v>
      </c>
      <c r="C7">
        <f>C2-C6</f>
        <v>4.8750000000000018</v>
      </c>
      <c r="D7">
        <f>D2-D6</f>
        <v>0.37499999999999822</v>
      </c>
    </row>
    <row r="8" spans="1:4" x14ac:dyDescent="0.25">
      <c r="A8" t="s">
        <v>18</v>
      </c>
      <c r="B8" t="s">
        <v>133</v>
      </c>
      <c r="C8">
        <f>C4+C6</f>
        <v>34.674999999999997</v>
      </c>
      <c r="D8">
        <f>D4+D6</f>
        <v>28.255000000000003</v>
      </c>
    </row>
    <row r="9" spans="1:4" x14ac:dyDescent="0.25">
      <c r="A9" t="s">
        <v>19</v>
      </c>
      <c r="B9" t="s">
        <v>20</v>
      </c>
      <c r="C9">
        <f t="array" ref="C9">MIN(IF(Data!F2:F73="Manual",Data!H2:H73))</f>
        <v>10</v>
      </c>
      <c r="D9">
        <f t="array" ref="D9">MIN(IF(Data!F2:F73="Automatic",Data!H2:H73))</f>
        <v>9</v>
      </c>
    </row>
    <row r="10" spans="1:4" x14ac:dyDescent="0.25">
      <c r="A10" t="s">
        <v>21</v>
      </c>
      <c r="B10" t="s">
        <v>22</v>
      </c>
      <c r="C10">
        <f t="array" ref="C10">MAX(IF(Data!F2:F73 = "Manual",Data!H2:H73))</f>
        <v>23.5</v>
      </c>
      <c r="D10">
        <f t="array" ref="D10">MAX(IF(Data!F2:F73 = "Automatic",Data!H2:H73))</f>
        <v>23.9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C12">
        <f t="array" ref="C12">STDEV(IF(Data!F2:F73 = "Manual",Data!H2:H73))</f>
        <v>4.0149470731256169</v>
      </c>
      <c r="D12">
        <f t="array" ref="D12">STDEV(IF(Data!F2:F73 = "Automatic",Data!H2:H73))</f>
        <v>3.7643606932082729</v>
      </c>
    </row>
    <row r="13" spans="1:4" x14ac:dyDescent="0.25">
      <c r="A13" t="s">
        <v>38</v>
      </c>
      <c r="C13">
        <f t="array" ref="C13">VAR(IF(Data!F2:F73 = "Manual",Data!H2:H73))</f>
        <v>16.119799999999959</v>
      </c>
      <c r="D13">
        <f t="array" ref="D13">VAR(IF(Data!F2:F73 = "Automatic",Data!H2:H73))</f>
        <v>14.17041142857147</v>
      </c>
    </row>
    <row r="14" spans="1:4" ht="26.25" x14ac:dyDescent="0.4">
      <c r="A14" s="3"/>
      <c r="B14" s="5" t="s">
        <v>39</v>
      </c>
      <c r="C14" s="4"/>
      <c r="D14" s="4"/>
    </row>
    <row r="15" spans="1:4" x14ac:dyDescent="0.25">
      <c r="A15" t="s">
        <v>40</v>
      </c>
      <c r="B15" t="s">
        <v>41</v>
      </c>
      <c r="C15">
        <f>C7-0</f>
        <v>4.8750000000000018</v>
      </c>
      <c r="D15">
        <f>D7-0</f>
        <v>0.37499999999999822</v>
      </c>
    </row>
    <row r="16" spans="1:4" x14ac:dyDescent="0.25">
      <c r="A16" t="s">
        <v>42</v>
      </c>
      <c r="B16" t="s">
        <v>43</v>
      </c>
      <c r="C16">
        <f>C2-C7</f>
        <v>11.174999999999999</v>
      </c>
      <c r="D16">
        <f>D2-D7</f>
        <v>10.455000000000002</v>
      </c>
    </row>
    <row r="17" spans="1:4" x14ac:dyDescent="0.25">
      <c r="A17" t="s">
        <v>44</v>
      </c>
      <c r="B17" t="s">
        <v>45</v>
      </c>
      <c r="C17">
        <f>C3-C2</f>
        <v>1.6499999999999986</v>
      </c>
      <c r="D17">
        <f>D3-D2</f>
        <v>3.4599999999999991</v>
      </c>
    </row>
    <row r="18" spans="1:4" x14ac:dyDescent="0.25">
      <c r="A18" t="s">
        <v>46</v>
      </c>
      <c r="B18" t="s">
        <v>47</v>
      </c>
      <c r="C18">
        <f>C4-C3</f>
        <v>5.8000000000000007</v>
      </c>
      <c r="D18">
        <f>D4-D3</f>
        <v>3.5100000000000016</v>
      </c>
    </row>
    <row r="19" spans="1:4" x14ac:dyDescent="0.25">
      <c r="A19" t="s">
        <v>48</v>
      </c>
      <c r="B19" t="s">
        <v>49</v>
      </c>
      <c r="C19">
        <f>C8-C4</f>
        <v>11.174999999999997</v>
      </c>
      <c r="D19">
        <f>D8-D4</f>
        <v>10.455000000000002</v>
      </c>
    </row>
    <row r="24" spans="1:4" ht="15.75" thickBot="1" x14ac:dyDescent="0.3"/>
    <row r="25" spans="1:4" ht="15.75" thickBot="1" x14ac:dyDescent="0.3">
      <c r="A25" s="12" t="s">
        <v>134</v>
      </c>
      <c r="B25" s="13"/>
      <c r="C25" s="13"/>
      <c r="D25" s="14"/>
    </row>
    <row r="26" spans="1:4" ht="15" customHeight="1" x14ac:dyDescent="0.25">
      <c r="A26" s="15" t="s">
        <v>135</v>
      </c>
      <c r="B26" s="16"/>
      <c r="C26" s="16"/>
      <c r="D26" s="17"/>
    </row>
    <row r="27" spans="1:4" ht="28.5" customHeight="1" x14ac:dyDescent="0.25">
      <c r="A27" s="18" t="s">
        <v>136</v>
      </c>
      <c r="B27" s="19"/>
      <c r="C27" s="19"/>
      <c r="D27" s="20"/>
    </row>
    <row r="28" spans="1:4" ht="33.75" customHeight="1" x14ac:dyDescent="0.25">
      <c r="A28" s="18" t="s">
        <v>137</v>
      </c>
      <c r="B28" s="19"/>
      <c r="C28" s="19"/>
      <c r="D28" s="20"/>
    </row>
    <row r="29" spans="1:4" x14ac:dyDescent="0.25">
      <c r="A29" s="6"/>
      <c r="B29" s="7"/>
      <c r="C29" s="7"/>
      <c r="D29" s="8"/>
    </row>
    <row r="30" spans="1:4" x14ac:dyDescent="0.25">
      <c r="A30" s="6" t="s">
        <v>138</v>
      </c>
      <c r="B30" s="7"/>
      <c r="C30" s="7"/>
      <c r="D30" s="8"/>
    </row>
    <row r="31" spans="1:4" ht="15.75" thickBot="1" x14ac:dyDescent="0.3">
      <c r="A31" s="9"/>
      <c r="B31" s="10"/>
      <c r="C31" s="10"/>
      <c r="D31" s="11"/>
    </row>
  </sheetData>
  <mergeCells count="7">
    <mergeCell ref="A30:D30"/>
    <mergeCell ref="A31:D31"/>
    <mergeCell ref="A25:D25"/>
    <mergeCell ref="A26:D26"/>
    <mergeCell ref="A27:D27"/>
    <mergeCell ref="A28:D28"/>
    <mergeCell ref="A29:D2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Manual vs Automation</vt:lpstr>
      <vt:lpstr>Petrol vs Desiel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2018-11-02T11:23:38Z</dcterms:modified>
</cp:coreProperties>
</file>