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akshaykashyap2\Desktop\DMP\Newell\evergage\RFP\Sobey's\"/>
    </mc:Choice>
  </mc:AlternateContent>
  <xr:revisionPtr revIDLastSave="0" documentId="13_ncr:1_{C988A409-782F-4FDB-9E71-B23561CED9A1}" xr6:coauthVersionLast="45" xr6:coauthVersionMax="45" xr10:uidLastSave="{00000000-0000-0000-0000-000000000000}"/>
  <bookViews>
    <workbookView xWindow="-110" yWindow="-110" windowWidth="19420" windowHeight="10420" activeTab="1" xr2:uid="{00000000-000D-0000-FFFF-FFFF00000000}"/>
  </bookViews>
  <sheets>
    <sheet name="Development_Effort" sheetId="1" r:id="rId1"/>
    <sheet name="Assumptions" sheetId="8" r:id="rId2"/>
    <sheet name="Question" sheetId="10" r:id="rId3"/>
    <sheet name="Questions" sheetId="4" state="hidden" r:id="rId4"/>
    <sheet name="RampPlan" sheetId="6" state="hidden" r:id="rId5"/>
  </sheets>
  <definedNames>
    <definedName name="_xlnm._FilterDatabase" localSheetId="0" hidden="1">Development_Effort!$A$3:$M$18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6" i="1" l="1"/>
  <c r="H17" i="1"/>
  <c r="F17" i="1"/>
  <c r="K16" i="1"/>
  <c r="J14" i="1"/>
  <c r="K14" i="1"/>
  <c r="I14" i="1"/>
  <c r="H14" i="1"/>
  <c r="I13" i="1"/>
  <c r="H10" i="1"/>
  <c r="I10" i="1" s="1"/>
  <c r="K10" i="1" s="1"/>
  <c r="H9" i="1"/>
  <c r="I9" i="1" s="1"/>
  <c r="H7" i="1"/>
  <c r="I7" i="1" s="1"/>
  <c r="H4" i="1"/>
  <c r="H5" i="1"/>
  <c r="K9" i="1" l="1"/>
  <c r="I17" i="1"/>
  <c r="K17" i="1" s="1"/>
  <c r="J17" i="1"/>
  <c r="K7" i="1"/>
  <c r="H16" i="1"/>
  <c r="H13" i="1"/>
  <c r="J13" i="1" s="1"/>
  <c r="K13" i="1" l="1"/>
  <c r="H12" i="1" l="1"/>
  <c r="H11" i="1"/>
  <c r="I11" i="1" s="1"/>
  <c r="K11" i="1" s="1"/>
  <c r="H8" i="1"/>
  <c r="I8" i="1" s="1"/>
  <c r="H6" i="1"/>
  <c r="K8" i="1" l="1"/>
  <c r="I6" i="1"/>
  <c r="K6" i="1" s="1"/>
  <c r="I12" i="1"/>
  <c r="K12" i="1" s="1"/>
  <c r="I5" i="1"/>
  <c r="K5" i="1" s="1"/>
  <c r="Y6" i="1" l="1"/>
  <c r="H15" i="1" l="1"/>
  <c r="I15" i="1" s="1"/>
  <c r="K15" i="1" l="1"/>
  <c r="I4" i="1" l="1"/>
  <c r="K4" i="1" s="1"/>
  <c r="K18" i="1" s="1"/>
</calcChain>
</file>

<file path=xl/sharedStrings.xml><?xml version="1.0" encoding="utf-8"?>
<sst xmlns="http://schemas.openxmlformats.org/spreadsheetml/2006/main" count="167" uniqueCount="122">
  <si>
    <t>Assumptions</t>
  </si>
  <si>
    <t>IP Warming</t>
  </si>
  <si>
    <t>TOTAL</t>
  </si>
  <si>
    <t>Subcategory</t>
  </si>
  <si>
    <t xml:space="preserve">Number of Units </t>
  </si>
  <si>
    <t>Build Effort per unit (in Hrs)</t>
  </si>
  <si>
    <t>Total Build Effort (in Hrs)</t>
  </si>
  <si>
    <t>Total Efforts (in Hrs)</t>
  </si>
  <si>
    <t>Design Effort</t>
  </si>
  <si>
    <t>Category</t>
  </si>
  <si>
    <t>Components</t>
  </si>
  <si>
    <t>Testing (in Hrs)</t>
  </si>
  <si>
    <t>Setup</t>
  </si>
  <si>
    <t>S.No</t>
  </si>
  <si>
    <t>Question</t>
  </si>
  <si>
    <t>Response</t>
  </si>
  <si>
    <t>Requirement Section</t>
  </si>
  <si>
    <t>Req Category</t>
  </si>
  <si>
    <t>Orchestration</t>
  </si>
  <si>
    <t>Marketing Orchestration</t>
  </si>
  <si>
    <t>How many types of campaigns do we need to build like Email Vs Direct mail VS SMS etc.?</t>
  </si>
  <si>
    <t>Number of campaigns that we need to estimate for and how much reusablity?</t>
  </si>
  <si>
    <t>Deployment Effort</t>
  </si>
  <si>
    <t>Would there ever be emails sent out to subscribers in bulk which would bypass the limits for daily sends? If yes we would need to go for IP Warming.</t>
  </si>
  <si>
    <t>Level</t>
  </si>
  <si>
    <t>Office</t>
  </si>
  <si>
    <t>Location</t>
  </si>
  <si>
    <t>Role</t>
  </si>
  <si>
    <t>Week1</t>
  </si>
  <si>
    <t>Week2</t>
  </si>
  <si>
    <t>Week3</t>
  </si>
  <si>
    <t>Week4</t>
  </si>
  <si>
    <t>Week5</t>
  </si>
  <si>
    <t>Week6</t>
  </si>
  <si>
    <t>Week7</t>
  </si>
  <si>
    <t>Week8</t>
  </si>
  <si>
    <t>Week9</t>
  </si>
  <si>
    <t>Week10</t>
  </si>
  <si>
    <t>Week11</t>
  </si>
  <si>
    <t>Week12</t>
  </si>
  <si>
    <t>Week13</t>
  </si>
  <si>
    <t>Week14</t>
  </si>
  <si>
    <t>Week15</t>
  </si>
  <si>
    <t>Week16</t>
  </si>
  <si>
    <t>Discovery and Design</t>
  </si>
  <si>
    <t>Build</t>
  </si>
  <si>
    <t>SIT</t>
  </si>
  <si>
    <t>UAT &amp; Go-Live</t>
  </si>
  <si>
    <t>Hypercare</t>
  </si>
  <si>
    <t>SFMC Audience Builder Setup and Data Model Design</t>
  </si>
  <si>
    <t>SPRINT 1</t>
  </si>
  <si>
    <t>Sr. Manager</t>
  </si>
  <si>
    <t>Delivery Manager</t>
  </si>
  <si>
    <t>Offshore</t>
  </si>
  <si>
    <t>India</t>
  </si>
  <si>
    <t>Manager</t>
  </si>
  <si>
    <t>USI</t>
  </si>
  <si>
    <t>Sr. Consultant</t>
  </si>
  <si>
    <t>Tech lead (SFMC US)</t>
  </si>
  <si>
    <t>Consultant</t>
  </si>
  <si>
    <t>Application Developer 1 (SFMC)</t>
  </si>
  <si>
    <t>Application Developer 2 (SFMC)</t>
  </si>
  <si>
    <t>BTA</t>
  </si>
  <si>
    <t>Application Developer 3 (SFMC)</t>
  </si>
  <si>
    <t>SFMC Testing Resource 1</t>
  </si>
  <si>
    <t>SFMC Testing Resource 2</t>
  </si>
  <si>
    <t>Sprint 2</t>
  </si>
  <si>
    <t>Sprint 3</t>
  </si>
  <si>
    <t>Sprint 4</t>
  </si>
  <si>
    <t>Application Developer 5(SFMC)</t>
  </si>
  <si>
    <t>Application Developer 4 (SFMC/Front End)*</t>
  </si>
  <si>
    <t>*SFMC Developer having Front End skills.</t>
  </si>
  <si>
    <t>Sno</t>
  </si>
  <si>
    <r>
      <rPr>
        <b/>
        <sz val="11"/>
        <color theme="1"/>
        <rFont val="Calibri"/>
        <family val="2"/>
        <scheme val="minor"/>
      </rPr>
      <t>Version History:</t>
    </r>
    <r>
      <rPr>
        <sz val="11"/>
        <color theme="1"/>
        <rFont val="Calibri"/>
        <family val="2"/>
        <scheme val="minor"/>
      </rPr>
      <t xml:space="preserve">
 </t>
    </r>
    <r>
      <rPr>
        <sz val="11"/>
        <color theme="8" tint="0.39997558519241921"/>
        <rFont val="Calibri"/>
        <family val="2"/>
        <scheme val="minor"/>
      </rPr>
      <t>Version: V1
Date created :12/ 2020
Version description: Draft version added with details of features available</t>
    </r>
    <r>
      <rPr>
        <sz val="11"/>
        <color theme="1"/>
        <rFont val="Calibri"/>
        <family val="2"/>
        <scheme val="minor"/>
      </rPr>
      <t xml:space="preserve">
</t>
    </r>
    <r>
      <rPr>
        <i/>
        <sz val="11"/>
        <color theme="5" tint="0.39997558519241921"/>
        <rFont val="Calibri"/>
        <family val="2"/>
        <scheme val="minor"/>
      </rPr>
      <t xml:space="preserve">Version: V2
date updated 4/2021
Version description: Added sections on Reporting. Data integration,Recipes GA and SFMC Integration. 
Revised estimtes and description as per details available
</t>
    </r>
  </si>
  <si>
    <t xml:space="preserve">Questions </t>
  </si>
  <si>
    <t>Customer 360 Audiences</t>
  </si>
  <si>
    <t>Instance setup &amp; User Creation</t>
  </si>
  <si>
    <t>Configure inbound Data Stream using SFMC connector</t>
  </si>
  <si>
    <t>Configure File drop based data stream using S3 bucket of CS360</t>
  </si>
  <si>
    <t>Data Ingestion</t>
  </si>
  <si>
    <t>Data Mapping</t>
  </si>
  <si>
    <t xml:space="preserve">Map raw DSOs (Data Source Object) to DMO (Data Model Object) </t>
  </si>
  <si>
    <t>Data Cleansing</t>
  </si>
  <si>
    <t>Audience Filtering</t>
  </si>
  <si>
    <t>Segmentation</t>
  </si>
  <si>
    <t>create segments based on mapped DMOs</t>
  </si>
  <si>
    <t>Activation Channel</t>
  </si>
  <si>
    <t>Configure SFMC as an activation channel</t>
  </si>
  <si>
    <t>Segment Activation</t>
  </si>
  <si>
    <t>Segment Activation on Marketing Cloud using OOB CS360 to SFMC connector</t>
  </si>
  <si>
    <t>Channel Preference Management</t>
  </si>
  <si>
    <t>Assuming File Drop Automation be taken care by other system.
Assuming 3 file based data feeds to be configured</t>
  </si>
  <si>
    <t>Attribute Mapping ( composite key) using Formula fields in DMO</t>
  </si>
  <si>
    <t>10 formula fields to be created in DMO</t>
  </si>
  <si>
    <t>contact , lead &amp; account data</t>
  </si>
  <si>
    <t>configure CRM connector</t>
  </si>
  <si>
    <t>Identity Resolution</t>
  </si>
  <si>
    <t>set up &amp; map Custom Profile attributes in DMO</t>
  </si>
  <si>
    <t>Insights</t>
  </si>
  <si>
    <t>create calculated insights</t>
  </si>
  <si>
    <t>Assuming we will create 10 calculated insights usings fields available in DMO tables.</t>
  </si>
  <si>
    <t>Assuming segment activation on SFMC channel</t>
  </si>
  <si>
    <t>Considering the optin and preferences are captured in a DE via medium complex automations and cloud pages .
Creation of data stream to sync these preferences to C360
Assuming the preferences is already setup
considering it will be only one DE with all the customer preferences per BU
considering email channel for communication</t>
  </si>
  <si>
    <t>Map raw DSO created from SFMC + S3 based data Stream to respective DMO
Assuming mapping has to be done to available 11 standard Data Model Object</t>
  </si>
  <si>
    <t>Assuming segment activation on SFMC channel
Assuming segments will be actiavted in batch
Assuming segment activation is set to 12 hours</t>
  </si>
  <si>
    <t>Assuming Data cleansing to be done in CS360 on top of DSOs</t>
  </si>
  <si>
    <t>setup custom profile attribute in DMO from non-salesforce inbound data feed.
Assuming 3 attributes</t>
  </si>
  <si>
    <t>Assuming we will use SFMC adapter for engagement data and data extensions.
Assuming Data from Email , Mobile connect &amp; Mobile Push will be ingested</t>
  </si>
  <si>
    <t>Assuming set up match rules &amp; reconciliation rules definitions to identify based on contact id &amp; email.</t>
  </si>
  <si>
    <t>No of Data Sources -</t>
  </si>
  <si>
    <t>DSO to DMO data Mapping</t>
  </si>
  <si>
    <t>data ingestion via Custom AWS vs OOB connector</t>
  </si>
  <si>
    <t>Setting up Role and permissions</t>
  </si>
  <si>
    <t>No of Formula Fields-</t>
  </si>
  <si>
    <t>Fields for Identity resolution</t>
  </si>
  <si>
    <t>No of reconciliation Rules</t>
  </si>
  <si>
    <t>No of segment with (Low / Medium / High) complexity</t>
  </si>
  <si>
    <t>No of calculated insights with Complexity of SQL</t>
  </si>
  <si>
    <t>Assuming Email , Mobile Connect and Mobile Push OOB bundle from SFMC connector in scope.</t>
  </si>
  <si>
    <t>Segment activation takes minimum of 12 hours</t>
  </si>
  <si>
    <t>Activation to be done via SFMC activation connector only</t>
  </si>
  <si>
    <t>Assuming No of custom Data Extension from SFMC BU to be onboarded.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</si>
</sst>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4"/>
      <color theme="1"/>
      <name val="Calibri"/>
      <family val="2"/>
      <scheme val="minor"/>
    </font>
    <font>
      <b/>
      <sz val="11"/>
      <color rgb="FFFFFFFF"/>
      <name val="Calibri"/>
      <family val="2"/>
      <scheme val="minor"/>
    </font>
    <font>
      <sz val="11"/>
      <name val="Calibri"/>
      <family val="2"/>
      <scheme val="minor"/>
    </font>
    <font>
      <sz val="11"/>
      <color rgb="FFFF0000"/>
      <name val="Calibri"/>
      <family val="2"/>
      <scheme val="minor"/>
    </font>
    <font>
      <sz val="10"/>
      <name val="Arial"/>
      <family val="2"/>
    </font>
    <font>
      <sz val="8"/>
      <name val="Arial"/>
      <family val="2"/>
    </font>
    <font>
      <b/>
      <sz val="8"/>
      <name val="Arial"/>
      <family val="2"/>
    </font>
    <font>
      <sz val="8"/>
      <color indexed="9"/>
      <name val="Arial"/>
      <family val="2"/>
    </font>
    <font>
      <b/>
      <sz val="12"/>
      <color rgb="FFFFFFFF"/>
      <name val="Calibri"/>
      <family val="2"/>
      <scheme val="minor"/>
    </font>
    <font>
      <b/>
      <sz val="11"/>
      <color theme="1"/>
      <name val="Calibri"/>
      <family val="2"/>
      <scheme val="minor"/>
    </font>
    <font>
      <i/>
      <sz val="11"/>
      <color theme="5" tint="0.39997558519241921"/>
      <name val="Calibri"/>
      <family val="2"/>
      <scheme val="minor"/>
    </font>
    <font>
      <sz val="11"/>
      <color theme="8" tint="0.39997558519241921"/>
      <name val="Calibri"/>
      <family val="2"/>
      <scheme val="minor"/>
    </font>
  </fonts>
  <fills count="10">
    <fill>
      <patternFill patternType="none"/>
    </fill>
    <fill>
      <patternFill patternType="gray125"/>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indexed="47"/>
        <bgColor indexed="64"/>
      </patternFill>
    </fill>
    <fill>
      <patternFill patternType="solid">
        <fgColor indexed="18"/>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5" fillId="0" borderId="0"/>
    <xf numFmtId="0" fontId="5" fillId="0" borderId="0"/>
  </cellStyleXfs>
  <cellXfs count="69">
    <xf numFmtId="0" fontId="0" fillId="0" borderId="0" xfId="0"/>
    <xf numFmtId="0" fontId="1" fillId="0" borderId="2" xfId="0" applyFont="1" applyBorder="1" applyAlignment="1"/>
    <xf numFmtId="0" fontId="1" fillId="0" borderId="2" xfId="0" applyFont="1" applyBorder="1" applyAlignment="1">
      <alignment horizontal="center"/>
    </xf>
    <xf numFmtId="0" fontId="1" fillId="0" borderId="0" xfId="0" applyFont="1"/>
    <xf numFmtId="0" fontId="0" fillId="0" borderId="0" xfId="0" applyFont="1"/>
    <xf numFmtId="0" fontId="2" fillId="2" borderId="1" xfId="0" applyFont="1" applyFill="1" applyBorder="1" applyAlignment="1">
      <alignment vertical="center" wrapText="1"/>
    </xf>
    <xf numFmtId="0" fontId="0" fillId="0" borderId="0" xfId="0" applyAlignment="1">
      <alignment wrapText="1"/>
    </xf>
    <xf numFmtId="0" fontId="3" fillId="3" borderId="1" xfId="0" applyFont="1" applyFill="1" applyBorder="1" applyAlignment="1">
      <alignment vertical="center" wrapText="1"/>
    </xf>
    <xf numFmtId="164" fontId="0" fillId="3" borderId="1" xfId="0" applyNumberFormat="1" applyFont="1" applyFill="1" applyBorder="1" applyAlignment="1">
      <alignment horizontal="center" vertical="center"/>
    </xf>
    <xf numFmtId="0" fontId="0" fillId="0" borderId="0" xfId="0" applyFill="1"/>
    <xf numFmtId="0" fontId="2" fillId="2" borderId="4" xfId="0" applyFont="1" applyFill="1" applyBorder="1" applyAlignment="1">
      <alignment vertical="center" wrapText="1"/>
    </xf>
    <xf numFmtId="0" fontId="0" fillId="0" borderId="4" xfId="0" applyFont="1" applyBorder="1" applyAlignment="1">
      <alignment horizontal="center" vertical="center"/>
    </xf>
    <xf numFmtId="1" fontId="0" fillId="0" borderId="4" xfId="0" applyNumberFormat="1" applyFont="1" applyBorder="1" applyAlignment="1">
      <alignment horizontal="center" vertical="center"/>
    </xf>
    <xf numFmtId="164" fontId="0" fillId="0" borderId="1" xfId="0" applyNumberFormat="1" applyFont="1" applyBorder="1" applyAlignment="1">
      <alignment horizontal="center" vertical="center"/>
    </xf>
    <xf numFmtId="0" fontId="3" fillId="0" borderId="1" xfId="0" applyFont="1" applyFill="1" applyBorder="1" applyAlignment="1">
      <alignment vertical="center" wrapText="1"/>
    </xf>
    <xf numFmtId="0" fontId="0" fillId="0" borderId="1" xfId="0" applyBorder="1"/>
    <xf numFmtId="164" fontId="0" fillId="0" borderId="4" xfId="0" applyNumberFormat="1" applyFont="1" applyBorder="1" applyAlignment="1">
      <alignment horizontal="center" vertical="center"/>
    </xf>
    <xf numFmtId="0" fontId="0" fillId="0" borderId="4" xfId="0" applyFont="1" applyBorder="1"/>
    <xf numFmtId="0" fontId="0" fillId="0" borderId="1" xfId="0" applyFill="1" applyBorder="1"/>
    <xf numFmtId="0" fontId="0" fillId="0" borderId="0" xfId="0"/>
    <xf numFmtId="164" fontId="0" fillId="0" borderId="1" xfId="0" applyNumberFormat="1" applyFont="1" applyBorder="1" applyAlignment="1">
      <alignment horizontal="center" vertical="center"/>
    </xf>
    <xf numFmtId="0" fontId="3" fillId="0" borderId="1" xfId="0" applyFont="1" applyFill="1" applyBorder="1" applyAlignment="1">
      <alignment vertical="center" wrapText="1"/>
    </xf>
    <xf numFmtId="164" fontId="4" fillId="0" borderId="1" xfId="0" applyNumberFormat="1" applyFont="1" applyBorder="1" applyAlignment="1">
      <alignment horizontal="center" vertical="center"/>
    </xf>
    <xf numFmtId="0" fontId="6" fillId="3" borderId="1" xfId="1" applyFont="1" applyFill="1" applyBorder="1" applyAlignment="1">
      <alignment vertical="center"/>
    </xf>
    <xf numFmtId="0" fontId="5" fillId="0" borderId="1" xfId="2" applyBorder="1"/>
    <xf numFmtId="0" fontId="6" fillId="3" borderId="5" xfId="1" applyFont="1" applyFill="1" applyBorder="1" applyAlignment="1">
      <alignment vertical="center"/>
    </xf>
    <xf numFmtId="0" fontId="6" fillId="3" borderId="1" xfId="1" applyFont="1" applyFill="1" applyBorder="1"/>
    <xf numFmtId="16" fontId="8" fillId="6" borderId="8" xfId="1" applyNumberFormat="1" applyFont="1" applyFill="1" applyBorder="1" applyAlignment="1">
      <alignment vertical="center"/>
    </xf>
    <xf numFmtId="0" fontId="5" fillId="0" borderId="1" xfId="2" applyFill="1" applyBorder="1"/>
    <xf numFmtId="16" fontId="8" fillId="6" borderId="4" xfId="1" applyNumberFormat="1" applyFont="1" applyFill="1" applyBorder="1" applyAlignment="1">
      <alignment horizontal="left"/>
    </xf>
    <xf numFmtId="16" fontId="8" fillId="6" borderId="7" xfId="1" applyNumberFormat="1" applyFont="1" applyFill="1" applyBorder="1" applyAlignment="1">
      <alignment horizontal="left"/>
    </xf>
    <xf numFmtId="0" fontId="6" fillId="3" borderId="3" xfId="1" applyFont="1" applyFill="1" applyBorder="1" applyAlignment="1">
      <alignment vertical="center"/>
    </xf>
    <xf numFmtId="0" fontId="6" fillId="3" borderId="11" xfId="1" applyFont="1" applyFill="1" applyBorder="1" applyAlignment="1">
      <alignment vertical="center"/>
    </xf>
    <xf numFmtId="0" fontId="7" fillId="5" borderId="1" xfId="1" applyFont="1" applyFill="1" applyBorder="1" applyAlignment="1">
      <alignment horizontal="center" vertical="center"/>
    </xf>
    <xf numFmtId="0" fontId="6" fillId="3" borderId="0" xfId="1" applyFont="1" applyFill="1" applyBorder="1" applyAlignment="1">
      <alignment vertical="center"/>
    </xf>
    <xf numFmtId="0" fontId="6" fillId="8" borderId="1" xfId="2" applyFont="1" applyFill="1" applyBorder="1" applyAlignment="1"/>
    <xf numFmtId="0" fontId="0" fillId="0" borderId="1" xfId="0" applyBorder="1"/>
    <xf numFmtId="0" fontId="0" fillId="0" borderId="1" xfId="0" applyBorder="1" applyAlignment="1">
      <alignment wrapText="1"/>
    </xf>
    <xf numFmtId="0" fontId="6" fillId="4" borderId="14" xfId="2" applyFont="1" applyFill="1" applyBorder="1" applyAlignment="1">
      <alignment horizontal="center"/>
    </xf>
    <xf numFmtId="0" fontId="6" fillId="7" borderId="5" xfId="2" applyFont="1" applyFill="1" applyBorder="1" applyAlignment="1">
      <alignment horizontal="center"/>
    </xf>
    <xf numFmtId="0" fontId="6" fillId="9" borderId="1" xfId="1" applyFont="1" applyFill="1" applyBorder="1"/>
    <xf numFmtId="0" fontId="6" fillId="9" borderId="1" xfId="1" applyFont="1" applyFill="1" applyBorder="1" applyAlignment="1">
      <alignment vertical="center"/>
    </xf>
    <xf numFmtId="0" fontId="6" fillId="9" borderId="5" xfId="1" applyFont="1" applyFill="1" applyBorder="1" applyAlignment="1">
      <alignment vertical="center"/>
    </xf>
    <xf numFmtId="0" fontId="5" fillId="9" borderId="1" xfId="2" applyFill="1" applyBorder="1"/>
    <xf numFmtId="0" fontId="0" fillId="0" borderId="0" xfId="0" applyFont="1" applyFill="1"/>
    <xf numFmtId="0" fontId="0" fillId="0" borderId="1" xfId="0" applyBorder="1" applyAlignment="1">
      <alignment vertical="center" wrapText="1"/>
    </xf>
    <xf numFmtId="0" fontId="9" fillId="2" borderId="1" xfId="0" applyFont="1" applyFill="1" applyBorder="1" applyAlignment="1">
      <alignment horizontal="center" vertical="center" wrapText="1"/>
    </xf>
    <xf numFmtId="0" fontId="0" fillId="0" borderId="1" xfId="0" applyFont="1" applyBorder="1" applyAlignment="1">
      <alignment wrapText="1"/>
    </xf>
    <xf numFmtId="0" fontId="0" fillId="0" borderId="1" xfId="0" applyBorder="1" applyAlignment="1">
      <alignment horizontal="center" wrapText="1"/>
    </xf>
    <xf numFmtId="0" fontId="0" fillId="0" borderId="0" xfId="0" applyAlignment="1">
      <alignment horizontal="center" wrapText="1"/>
    </xf>
    <xf numFmtId="0" fontId="2" fillId="2" borderId="3" xfId="0" applyFont="1" applyFill="1" applyBorder="1" applyAlignment="1">
      <alignment vertical="center" wrapText="1"/>
    </xf>
    <xf numFmtId="0" fontId="0" fillId="0" borderId="0" xfId="0" applyFill="1" applyAlignment="1">
      <alignment wrapText="1"/>
    </xf>
    <xf numFmtId="0" fontId="0" fillId="3" borderId="0" xfId="0" applyFill="1"/>
    <xf numFmtId="0" fontId="0" fillId="3" borderId="1" xfId="0" applyFill="1" applyBorder="1"/>
    <xf numFmtId="164" fontId="4" fillId="3" borderId="1"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0" fontId="10" fillId="0" borderId="0" xfId="0" applyFont="1"/>
    <xf numFmtId="164" fontId="0" fillId="0" borderId="0" xfId="0" applyNumberFormat="1"/>
    <xf numFmtId="164" fontId="3" fillId="3" borderId="1" xfId="0" applyNumberFormat="1" applyFont="1" applyFill="1" applyBorder="1" applyAlignment="1">
      <alignment horizontal="center" vertical="center"/>
    </xf>
    <xf numFmtId="0" fontId="6" fillId="4" borderId="5" xfId="2" applyFont="1" applyFill="1" applyBorder="1" applyAlignment="1">
      <alignment horizontal="center"/>
    </xf>
    <xf numFmtId="0" fontId="6" fillId="4" borderId="10" xfId="2" applyFont="1" applyFill="1" applyBorder="1" applyAlignment="1">
      <alignment horizontal="center"/>
    </xf>
    <xf numFmtId="0" fontId="6" fillId="4" borderId="9" xfId="2" applyFont="1" applyFill="1" applyBorder="1" applyAlignment="1">
      <alignment horizontal="center"/>
    </xf>
    <xf numFmtId="0" fontId="6" fillId="8" borderId="5" xfId="2" applyFont="1" applyFill="1" applyBorder="1" applyAlignment="1">
      <alignment horizontal="center"/>
    </xf>
    <xf numFmtId="0" fontId="6" fillId="8" borderId="9" xfId="2" applyFont="1" applyFill="1" applyBorder="1" applyAlignment="1">
      <alignment horizontal="center"/>
    </xf>
    <xf numFmtId="0" fontId="7" fillId="5" borderId="6" xfId="1" applyFont="1" applyFill="1" applyBorder="1" applyAlignment="1">
      <alignment horizontal="center" vertical="center"/>
    </xf>
    <xf numFmtId="0" fontId="7" fillId="5" borderId="12" xfId="1" applyFont="1" applyFill="1" applyBorder="1" applyAlignment="1">
      <alignment horizontal="center" vertical="center"/>
    </xf>
    <xf numFmtId="0" fontId="6" fillId="4" borderId="13" xfId="2" applyFont="1" applyFill="1" applyBorder="1" applyAlignment="1">
      <alignment horizontal="center"/>
    </xf>
    <xf numFmtId="0" fontId="6" fillId="4" borderId="14" xfId="2" applyFont="1" applyFill="1" applyBorder="1" applyAlignment="1">
      <alignment horizontal="center"/>
    </xf>
    <xf numFmtId="0" fontId="3" fillId="0" borderId="1" xfId="0" applyFont="1" applyBorder="1" applyAlignment="1">
      <alignment vertical="center" wrapText="1"/>
    </xf>
  </cellXfs>
  <cellStyles count="3">
    <cellStyle name="Normal" xfId="0" builtinId="0"/>
    <cellStyle name="Normal 2" xfId="2" xr:uid="{00000000-0005-0000-0000-000001000000}"/>
    <cellStyle name="Normal_SHEET"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
  <sheetViews>
    <sheetView topLeftCell="B1" zoomScale="82" zoomScaleNormal="82" workbookViewId="0">
      <pane ySplit="3" topLeftCell="A4" activePane="bottomLeft" state="frozen"/>
      <selection activeCell="B1" sqref="B1"/>
      <selection pane="bottomLeft" activeCell="D8" sqref="D8"/>
    </sheetView>
  </sheetViews>
  <sheetFormatPr defaultColWidth="13.7265625" defaultRowHeight="14.5" x14ac:dyDescent="0.35"/>
  <cols>
    <col min="1" max="1" width="16.81640625" hidden="1" customWidth="1"/>
    <col min="2" max="2" width="35.7265625" style="9" customWidth="1"/>
    <col min="3" max="3" width="20.08984375" bestFit="1" customWidth="1"/>
    <col min="4" max="4" width="39.1796875" customWidth="1"/>
    <col min="5" max="7" width="10.7265625" customWidth="1"/>
    <col min="8" max="8" width="10.90625" customWidth="1"/>
    <col min="9" max="10" width="11.08984375" customWidth="1"/>
    <col min="11" max="11" width="11.453125" customWidth="1"/>
    <col min="12" max="12" width="57.90625" customWidth="1"/>
    <col min="13" max="13" width="68.08984375" customWidth="1"/>
  </cols>
  <sheetData>
    <row r="1" spans="1:25" ht="189.5" hidden="1" x14ac:dyDescent="0.45">
      <c r="B1" s="51" t="s">
        <v>73</v>
      </c>
      <c r="C1" s="3"/>
      <c r="M1" s="19"/>
    </row>
    <row r="2" spans="1:25" ht="18.5" x14ac:dyDescent="0.45">
      <c r="L2" s="2"/>
      <c r="M2" s="19"/>
      <c r="N2" s="1"/>
    </row>
    <row r="3" spans="1:25" ht="43.5" x14ac:dyDescent="0.35">
      <c r="A3" s="5" t="s">
        <v>17</v>
      </c>
      <c r="B3" s="5" t="s">
        <v>9</v>
      </c>
      <c r="C3" s="5" t="s">
        <v>3</v>
      </c>
      <c r="D3" s="5" t="s">
        <v>10</v>
      </c>
      <c r="E3" s="5" t="s">
        <v>4</v>
      </c>
      <c r="F3" s="5" t="s">
        <v>8</v>
      </c>
      <c r="G3" s="5" t="s">
        <v>5</v>
      </c>
      <c r="H3" s="5" t="s">
        <v>6</v>
      </c>
      <c r="I3" s="5" t="s">
        <v>11</v>
      </c>
      <c r="J3" s="5" t="s">
        <v>22</v>
      </c>
      <c r="K3" s="5" t="s">
        <v>7</v>
      </c>
      <c r="L3" s="5" t="s">
        <v>0</v>
      </c>
      <c r="M3" s="50"/>
    </row>
    <row r="4" spans="1:25" ht="27.5" customHeight="1" x14ac:dyDescent="0.35">
      <c r="A4" s="15" t="s">
        <v>18</v>
      </c>
      <c r="B4" s="21" t="s">
        <v>75</v>
      </c>
      <c r="C4" s="14" t="s">
        <v>12</v>
      </c>
      <c r="D4" s="21" t="s">
        <v>76</v>
      </c>
      <c r="E4" s="22">
        <v>1</v>
      </c>
      <c r="F4" s="13">
        <v>9</v>
      </c>
      <c r="G4" s="13">
        <v>16</v>
      </c>
      <c r="H4" s="13">
        <f>E4*G4</f>
        <v>16</v>
      </c>
      <c r="I4" s="13">
        <f>H4*0.3</f>
        <v>4.8</v>
      </c>
      <c r="J4" s="13">
        <v>0</v>
      </c>
      <c r="K4" s="13">
        <f>F4+H4+I4+J4</f>
        <v>29.8</v>
      </c>
      <c r="L4" s="45"/>
      <c r="M4" s="19"/>
    </row>
    <row r="5" spans="1:25" s="19" customFormat="1" ht="58" x14ac:dyDescent="0.35">
      <c r="A5" s="36"/>
      <c r="B5" s="21" t="s">
        <v>75</v>
      </c>
      <c r="C5" s="7" t="s">
        <v>79</v>
      </c>
      <c r="D5" s="7" t="s">
        <v>77</v>
      </c>
      <c r="E5" s="22">
        <v>1</v>
      </c>
      <c r="F5" s="20">
        <v>6</v>
      </c>
      <c r="G5" s="8">
        <v>24</v>
      </c>
      <c r="H5" s="20">
        <f t="shared" ref="H5:H14" si="0">E5*G5</f>
        <v>24</v>
      </c>
      <c r="I5" s="20">
        <f t="shared" ref="I5:I12" si="1">H5*0.3</f>
        <v>7.1999999999999993</v>
      </c>
      <c r="J5" s="20">
        <v>1</v>
      </c>
      <c r="K5" s="20">
        <f t="shared" ref="K5:K13" si="2">H5+I5+F5+J5</f>
        <v>38.200000000000003</v>
      </c>
      <c r="L5" s="7" t="s">
        <v>107</v>
      </c>
    </row>
    <row r="6" spans="1:25" s="19" customFormat="1" ht="29" x14ac:dyDescent="0.35">
      <c r="A6" s="36"/>
      <c r="B6" s="21" t="s">
        <v>75</v>
      </c>
      <c r="C6" s="7" t="s">
        <v>79</v>
      </c>
      <c r="D6" s="7" t="s">
        <v>78</v>
      </c>
      <c r="E6" s="22">
        <v>3</v>
      </c>
      <c r="F6" s="20">
        <v>6</v>
      </c>
      <c r="G6" s="8">
        <v>14</v>
      </c>
      <c r="H6" s="20">
        <f t="shared" si="0"/>
        <v>42</v>
      </c>
      <c r="I6" s="20">
        <f t="shared" si="1"/>
        <v>12.6</v>
      </c>
      <c r="J6" s="20">
        <v>0</v>
      </c>
      <c r="K6" s="20">
        <f t="shared" si="2"/>
        <v>60.6</v>
      </c>
      <c r="L6" s="7" t="s">
        <v>91</v>
      </c>
      <c r="Y6" s="57">
        <f>SUM(K5:K12)</f>
        <v>331.7</v>
      </c>
    </row>
    <row r="7" spans="1:25" s="19" customFormat="1" x14ac:dyDescent="0.35">
      <c r="A7" s="36"/>
      <c r="B7" s="21" t="s">
        <v>75</v>
      </c>
      <c r="C7" s="7" t="s">
        <v>79</v>
      </c>
      <c r="D7" s="7" t="s">
        <v>95</v>
      </c>
      <c r="E7" s="22">
        <v>1</v>
      </c>
      <c r="F7" s="20">
        <v>0</v>
      </c>
      <c r="G7" s="8">
        <v>12</v>
      </c>
      <c r="H7" s="20">
        <f t="shared" ref="H7" si="3">E7*G7</f>
        <v>12</v>
      </c>
      <c r="I7" s="20">
        <f t="shared" ref="I7" si="4">H7*0.3</f>
        <v>3.5999999999999996</v>
      </c>
      <c r="J7" s="20">
        <v>1</v>
      </c>
      <c r="K7" s="20">
        <f t="shared" ref="K7" si="5">H7+I7+F7+J7</f>
        <v>16.600000000000001</v>
      </c>
      <c r="L7" s="7" t="s">
        <v>94</v>
      </c>
      <c r="Y7" s="57"/>
    </row>
    <row r="8" spans="1:25" s="19" customFormat="1" ht="58" x14ac:dyDescent="0.35">
      <c r="A8" s="36"/>
      <c r="B8" s="21" t="s">
        <v>75</v>
      </c>
      <c r="C8" s="7" t="s">
        <v>80</v>
      </c>
      <c r="D8" s="7" t="s">
        <v>81</v>
      </c>
      <c r="E8" s="22">
        <v>11</v>
      </c>
      <c r="F8" s="20">
        <v>0</v>
      </c>
      <c r="G8" s="8">
        <v>6</v>
      </c>
      <c r="H8" s="20">
        <f t="shared" si="0"/>
        <v>66</v>
      </c>
      <c r="I8" s="20">
        <f>H8*0.4</f>
        <v>26.400000000000002</v>
      </c>
      <c r="J8" s="20">
        <v>0</v>
      </c>
      <c r="K8" s="20">
        <f t="shared" si="2"/>
        <v>92.4</v>
      </c>
      <c r="L8" s="7" t="s">
        <v>103</v>
      </c>
    </row>
    <row r="9" spans="1:25" s="19" customFormat="1" ht="29" x14ac:dyDescent="0.35">
      <c r="A9" s="36"/>
      <c r="B9" s="21" t="s">
        <v>75</v>
      </c>
      <c r="C9" s="7" t="s">
        <v>80</v>
      </c>
      <c r="D9" s="7" t="s">
        <v>92</v>
      </c>
      <c r="E9" s="22">
        <v>10</v>
      </c>
      <c r="F9" s="20">
        <v>0</v>
      </c>
      <c r="G9" s="8">
        <v>4</v>
      </c>
      <c r="H9" s="20">
        <f t="shared" si="0"/>
        <v>40</v>
      </c>
      <c r="I9" s="20">
        <f t="shared" si="1"/>
        <v>12</v>
      </c>
      <c r="J9" s="20">
        <v>1</v>
      </c>
      <c r="K9" s="20">
        <f t="shared" ref="K9:K10" si="6">H9+I9+F9+J9</f>
        <v>53</v>
      </c>
      <c r="L9" s="7" t="s">
        <v>93</v>
      </c>
    </row>
    <row r="10" spans="1:25" s="19" customFormat="1" ht="29" x14ac:dyDescent="0.35">
      <c r="A10" s="36"/>
      <c r="B10" s="21" t="s">
        <v>75</v>
      </c>
      <c r="C10" s="7" t="s">
        <v>80</v>
      </c>
      <c r="D10" s="7" t="s">
        <v>96</v>
      </c>
      <c r="E10" s="22">
        <v>2</v>
      </c>
      <c r="F10" s="20">
        <v>0</v>
      </c>
      <c r="G10" s="8">
        <v>4</v>
      </c>
      <c r="H10" s="20">
        <f t="shared" si="0"/>
        <v>8</v>
      </c>
      <c r="I10" s="20">
        <f t="shared" si="1"/>
        <v>2.4</v>
      </c>
      <c r="J10" s="20">
        <v>2</v>
      </c>
      <c r="K10" s="20">
        <f t="shared" si="6"/>
        <v>12.4</v>
      </c>
      <c r="L10" s="7" t="s">
        <v>108</v>
      </c>
    </row>
    <row r="11" spans="1:25" s="19" customFormat="1" x14ac:dyDescent="0.35">
      <c r="A11" s="36"/>
      <c r="B11" s="21" t="s">
        <v>75</v>
      </c>
      <c r="C11" s="7" t="s">
        <v>82</v>
      </c>
      <c r="D11" s="7" t="s">
        <v>83</v>
      </c>
      <c r="E11" s="22">
        <v>1</v>
      </c>
      <c r="F11" s="20">
        <v>0</v>
      </c>
      <c r="G11" s="8">
        <v>18</v>
      </c>
      <c r="H11" s="20">
        <f t="shared" si="0"/>
        <v>18</v>
      </c>
      <c r="I11" s="20">
        <f t="shared" si="1"/>
        <v>5.3999999999999995</v>
      </c>
      <c r="J11" s="20">
        <v>0</v>
      </c>
      <c r="K11" s="20">
        <f t="shared" si="2"/>
        <v>23.4</v>
      </c>
      <c r="L11" s="7" t="s">
        <v>105</v>
      </c>
    </row>
    <row r="12" spans="1:25" s="19" customFormat="1" ht="30.5" customHeight="1" x14ac:dyDescent="0.35">
      <c r="A12" s="36"/>
      <c r="B12" s="21" t="s">
        <v>75</v>
      </c>
      <c r="C12" s="7" t="s">
        <v>80</v>
      </c>
      <c r="D12" s="7" t="s">
        <v>97</v>
      </c>
      <c r="E12" s="22">
        <v>3</v>
      </c>
      <c r="F12" s="20">
        <v>0</v>
      </c>
      <c r="G12" s="8">
        <v>9</v>
      </c>
      <c r="H12" s="20">
        <f t="shared" si="0"/>
        <v>27</v>
      </c>
      <c r="I12" s="20">
        <f t="shared" si="1"/>
        <v>8.1</v>
      </c>
      <c r="J12" s="20">
        <v>0</v>
      </c>
      <c r="K12" s="20">
        <f t="shared" si="2"/>
        <v>35.1</v>
      </c>
      <c r="L12" s="7" t="s">
        <v>106</v>
      </c>
    </row>
    <row r="13" spans="1:25" s="19" customFormat="1" x14ac:dyDescent="0.35">
      <c r="A13" s="36"/>
      <c r="B13" s="21" t="s">
        <v>75</v>
      </c>
      <c r="C13" s="7" t="s">
        <v>84</v>
      </c>
      <c r="D13" s="7" t="s">
        <v>85</v>
      </c>
      <c r="E13" s="22">
        <v>10</v>
      </c>
      <c r="F13" s="20">
        <v>0</v>
      </c>
      <c r="G13" s="8">
        <v>4</v>
      </c>
      <c r="H13" s="20">
        <f t="shared" si="0"/>
        <v>40</v>
      </c>
      <c r="I13" s="20">
        <f>H13*0.5</f>
        <v>20</v>
      </c>
      <c r="J13" s="20">
        <f t="shared" ref="J13" si="7">0.15*H13</f>
        <v>6</v>
      </c>
      <c r="K13" s="20">
        <f t="shared" si="2"/>
        <v>66</v>
      </c>
      <c r="L13" s="7"/>
    </row>
    <row r="14" spans="1:25" s="19" customFormat="1" ht="29" x14ac:dyDescent="0.35">
      <c r="A14" s="36"/>
      <c r="B14" s="21" t="s">
        <v>75</v>
      </c>
      <c r="C14" s="7" t="s">
        <v>98</v>
      </c>
      <c r="D14" s="7" t="s">
        <v>99</v>
      </c>
      <c r="E14" s="22">
        <v>10</v>
      </c>
      <c r="F14" s="20">
        <v>0</v>
      </c>
      <c r="G14" s="8">
        <v>4</v>
      </c>
      <c r="H14" s="20">
        <f t="shared" si="0"/>
        <v>40</v>
      </c>
      <c r="I14" s="20">
        <f>H14*0.3</f>
        <v>12</v>
      </c>
      <c r="J14" s="20">
        <f t="shared" ref="J14" si="8">0.15*H14</f>
        <v>6</v>
      </c>
      <c r="K14" s="20">
        <f t="shared" ref="K14" si="9">H14+I14+F14+J14</f>
        <v>58</v>
      </c>
      <c r="L14" s="7" t="s">
        <v>100</v>
      </c>
    </row>
    <row r="15" spans="1:25" s="52" customFormat="1" x14ac:dyDescent="0.35">
      <c r="A15" s="53" t="s">
        <v>18</v>
      </c>
      <c r="B15" s="21" t="s">
        <v>75</v>
      </c>
      <c r="C15" s="7" t="s">
        <v>86</v>
      </c>
      <c r="D15" s="7" t="s">
        <v>87</v>
      </c>
      <c r="E15" s="54">
        <v>1</v>
      </c>
      <c r="F15" s="8">
        <v>0</v>
      </c>
      <c r="G15" s="8">
        <v>4</v>
      </c>
      <c r="H15" s="8">
        <f>E15*G15</f>
        <v>4</v>
      </c>
      <c r="I15" s="8">
        <f>H15*1.5</f>
        <v>6</v>
      </c>
      <c r="J15" s="8">
        <v>1</v>
      </c>
      <c r="K15" s="8">
        <f t="shared" ref="K15" si="10">H15+I15+F15+J15</f>
        <v>11</v>
      </c>
      <c r="L15" s="7" t="s">
        <v>101</v>
      </c>
    </row>
    <row r="16" spans="1:25" s="52" customFormat="1" ht="43.5" x14ac:dyDescent="0.35">
      <c r="A16" s="53"/>
      <c r="B16" s="21" t="s">
        <v>75</v>
      </c>
      <c r="C16" s="7" t="s">
        <v>88</v>
      </c>
      <c r="D16" s="7" t="s">
        <v>89</v>
      </c>
      <c r="E16" s="54">
        <v>10</v>
      </c>
      <c r="F16" s="55">
        <v>0</v>
      </c>
      <c r="G16" s="55">
        <v>1</v>
      </c>
      <c r="H16" s="55">
        <f t="shared" ref="H16:H17" si="11">E16*G16</f>
        <v>10</v>
      </c>
      <c r="I16" s="8">
        <f>H16*1.5</f>
        <v>15</v>
      </c>
      <c r="J16" s="8">
        <v>2</v>
      </c>
      <c r="K16" s="8">
        <f t="shared" ref="K16:K17" si="12">H16+I16+F16+J16</f>
        <v>27</v>
      </c>
      <c r="L16" s="7" t="s">
        <v>104</v>
      </c>
    </row>
    <row r="17" spans="1:12" s="9" customFormat="1" ht="101.5" x14ac:dyDescent="0.35">
      <c r="A17" s="18"/>
      <c r="B17" s="21" t="s">
        <v>75</v>
      </c>
      <c r="C17" s="21" t="s">
        <v>90</v>
      </c>
      <c r="D17" s="21" t="s">
        <v>90</v>
      </c>
      <c r="E17" s="58">
        <v>1</v>
      </c>
      <c r="F17" s="55">
        <f t="shared" ref="F17" si="13">G17*0.25</f>
        <v>6</v>
      </c>
      <c r="G17" s="55">
        <v>24</v>
      </c>
      <c r="H17" s="55">
        <f t="shared" si="11"/>
        <v>24</v>
      </c>
      <c r="I17" s="55">
        <f t="shared" ref="I17" si="14">H17*0.15</f>
        <v>3.5999999999999996</v>
      </c>
      <c r="J17" s="55">
        <f t="shared" ref="J17" si="15">0.1*H17</f>
        <v>2.4000000000000004</v>
      </c>
      <c r="K17" s="55">
        <f t="shared" si="12"/>
        <v>36</v>
      </c>
      <c r="L17" s="7" t="s">
        <v>102</v>
      </c>
    </row>
    <row r="18" spans="1:12" x14ac:dyDescent="0.35">
      <c r="B18" s="44"/>
      <c r="C18" s="10" t="s">
        <v>2</v>
      </c>
      <c r="D18" s="4"/>
      <c r="E18" s="16"/>
      <c r="F18" s="16"/>
      <c r="G18" s="11"/>
      <c r="H18" s="12"/>
      <c r="I18" s="12"/>
      <c r="J18" s="12"/>
      <c r="K18" s="16">
        <f>+SUM(K4:K17)</f>
        <v>559.5</v>
      </c>
      <c r="L18" s="17"/>
    </row>
  </sheetData>
  <autoFilter ref="A3:M18" xr:uid="{B2393A6F-150F-42E2-9FCE-D63B8A27C838}"/>
  <pageMargins left="0.7" right="0.7" top="0.75" bottom="0.75" header="0.3" footer="0.3"/>
  <pageSetup paperSize="9" orientation="portrait" r:id="rId1"/>
  <customProperties>
    <customPr name="_pios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ED934-6BF5-4FE6-AB53-64FC7D92F2FC}">
  <dimension ref="A1:B14"/>
  <sheetViews>
    <sheetView showGridLines="0" tabSelected="1" workbookViewId="0">
      <selection activeCell="B10" sqref="B10"/>
    </sheetView>
  </sheetViews>
  <sheetFormatPr defaultRowHeight="14.5" x14ac:dyDescent="0.35"/>
  <cols>
    <col min="1" max="1" width="4.1796875" style="49" bestFit="1" customWidth="1"/>
    <col min="2" max="2" width="94.1796875" style="6" bestFit="1" customWidth="1"/>
  </cols>
  <sheetData>
    <row r="1" spans="1:2" ht="15.5" x14ac:dyDescent="0.35">
      <c r="A1" s="46" t="s">
        <v>72</v>
      </c>
      <c r="B1" s="46" t="s">
        <v>0</v>
      </c>
    </row>
    <row r="2" spans="1:2" x14ac:dyDescent="0.35">
      <c r="A2" s="48">
        <v>1</v>
      </c>
      <c r="B2" s="37" t="s">
        <v>109</v>
      </c>
    </row>
    <row r="3" spans="1:2" x14ac:dyDescent="0.35">
      <c r="A3" s="48">
        <v>2</v>
      </c>
      <c r="B3" s="6" t="s">
        <v>111</v>
      </c>
    </row>
    <row r="4" spans="1:2" x14ac:dyDescent="0.35">
      <c r="A4" s="48">
        <v>3</v>
      </c>
      <c r="B4" s="21" t="s">
        <v>112</v>
      </c>
    </row>
    <row r="5" spans="1:2" x14ac:dyDescent="0.35">
      <c r="A5" s="48">
        <v>4</v>
      </c>
      <c r="B5" s="37" t="s">
        <v>110</v>
      </c>
    </row>
    <row r="6" spans="1:2" x14ac:dyDescent="0.35">
      <c r="A6" s="48">
        <v>5</v>
      </c>
      <c r="B6" s="6" t="s">
        <v>113</v>
      </c>
    </row>
    <row r="7" spans="1:2" x14ac:dyDescent="0.35">
      <c r="A7" s="48">
        <v>6</v>
      </c>
      <c r="B7" s="47" t="s">
        <v>114</v>
      </c>
    </row>
    <row r="8" spans="1:2" x14ac:dyDescent="0.35">
      <c r="A8" s="48">
        <v>7</v>
      </c>
      <c r="B8" s="37" t="s">
        <v>115</v>
      </c>
    </row>
    <row r="9" spans="1:2" x14ac:dyDescent="0.35">
      <c r="A9" s="48">
        <v>8</v>
      </c>
      <c r="B9" s="21" t="s">
        <v>116</v>
      </c>
    </row>
    <row r="10" spans="1:2" x14ac:dyDescent="0.35">
      <c r="A10" s="48">
        <v>9</v>
      </c>
      <c r="B10" s="37" t="s">
        <v>117</v>
      </c>
    </row>
    <row r="11" spans="1:2" x14ac:dyDescent="0.35">
      <c r="A11" s="48">
        <v>10</v>
      </c>
      <c r="B11" s="68" t="s">
        <v>119</v>
      </c>
    </row>
    <row r="12" spans="1:2" x14ac:dyDescent="0.35">
      <c r="A12" s="48">
        <v>11</v>
      </c>
      <c r="B12" s="37" t="s">
        <v>120</v>
      </c>
    </row>
    <row r="13" spans="1:2" x14ac:dyDescent="0.35">
      <c r="A13" s="49">
        <v>12</v>
      </c>
      <c r="B13" s="7" t="s">
        <v>118</v>
      </c>
    </row>
    <row r="14" spans="1:2" x14ac:dyDescent="0.35">
      <c r="A14" s="49">
        <v>13</v>
      </c>
      <c r="B14" s="68" t="s">
        <v>121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5EDA7-5CE0-428F-97F0-B89CAC7E3805}">
  <dimension ref="A1:A2"/>
  <sheetViews>
    <sheetView workbookViewId="0">
      <selection activeCell="A13" sqref="A13"/>
    </sheetView>
  </sheetViews>
  <sheetFormatPr defaultRowHeight="14.5" x14ac:dyDescent="0.35"/>
  <cols>
    <col min="1" max="1" width="136.36328125" bestFit="1" customWidth="1"/>
  </cols>
  <sheetData>
    <row r="1" spans="1:1" x14ac:dyDescent="0.35">
      <c r="A1" s="56" t="s">
        <v>74</v>
      </c>
    </row>
    <row r="2" spans="1:1" x14ac:dyDescent="0.35">
      <c r="A2" s="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
  <sheetViews>
    <sheetView workbookViewId="0">
      <selection activeCell="A2" sqref="A2:A4"/>
    </sheetView>
  </sheetViews>
  <sheetFormatPr defaultRowHeight="14.5" x14ac:dyDescent="0.35"/>
  <cols>
    <col min="2" max="2" width="25" customWidth="1"/>
    <col min="3" max="3" width="48.1796875" customWidth="1"/>
    <col min="4" max="4" width="57.453125" customWidth="1"/>
  </cols>
  <sheetData>
    <row r="1" spans="1:4" x14ac:dyDescent="0.35">
      <c r="A1" t="s">
        <v>13</v>
      </c>
      <c r="B1" t="s">
        <v>16</v>
      </c>
      <c r="C1" t="s">
        <v>14</v>
      </c>
      <c r="D1" t="s">
        <v>15</v>
      </c>
    </row>
    <row r="2" spans="1:4" ht="29" x14ac:dyDescent="0.35">
      <c r="A2" s="19">
        <v>1</v>
      </c>
      <c r="B2" t="s">
        <v>19</v>
      </c>
      <c r="C2" s="6" t="s">
        <v>21</v>
      </c>
    </row>
    <row r="3" spans="1:4" ht="43.5" x14ac:dyDescent="0.35">
      <c r="A3" s="19">
        <v>2</v>
      </c>
      <c r="B3" t="s">
        <v>1</v>
      </c>
      <c r="C3" s="6" t="s">
        <v>23</v>
      </c>
    </row>
    <row r="4" spans="1:4" ht="29" x14ac:dyDescent="0.35">
      <c r="A4" s="19">
        <v>3</v>
      </c>
      <c r="B4" t="s">
        <v>19</v>
      </c>
      <c r="C4" s="6" t="s">
        <v>20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7B7BB-8133-4A0A-84CD-1EE9F9B357EF}">
  <dimension ref="A1:T17"/>
  <sheetViews>
    <sheetView topLeftCell="A5" workbookViewId="0">
      <selection activeCell="D20" sqref="D20:D22"/>
    </sheetView>
  </sheetViews>
  <sheetFormatPr defaultRowHeight="14.5" x14ac:dyDescent="0.35"/>
  <cols>
    <col min="4" max="4" width="21.90625" bestFit="1" customWidth="1"/>
    <col min="5" max="5" width="36.1796875" bestFit="1" customWidth="1"/>
    <col min="14" max="16" width="8.7265625" style="19"/>
  </cols>
  <sheetData>
    <row r="1" spans="1:20" x14ac:dyDescent="0.35">
      <c r="A1" s="64" t="s">
        <v>24</v>
      </c>
      <c r="B1" s="64" t="s">
        <v>25</v>
      </c>
      <c r="C1" s="64" t="s">
        <v>26</v>
      </c>
      <c r="D1" s="65" t="s">
        <v>27</v>
      </c>
      <c r="E1" s="29"/>
      <c r="F1" s="30"/>
      <c r="G1" s="30"/>
      <c r="H1" s="30"/>
      <c r="I1" s="30"/>
      <c r="J1" s="30"/>
      <c r="K1" s="30"/>
      <c r="L1" s="30"/>
      <c r="M1" s="30"/>
      <c r="N1" s="30"/>
      <c r="O1" s="30"/>
      <c r="P1" s="30"/>
      <c r="Q1" s="30"/>
      <c r="R1" s="30"/>
      <c r="S1" s="30"/>
      <c r="T1" s="30"/>
    </row>
    <row r="2" spans="1:20" x14ac:dyDescent="0.35">
      <c r="A2" s="64"/>
      <c r="B2" s="64"/>
      <c r="C2" s="64"/>
      <c r="D2" s="65"/>
      <c r="E2" s="27" t="s">
        <v>28</v>
      </c>
      <c r="F2" s="27" t="s">
        <v>29</v>
      </c>
      <c r="G2" s="27" t="s">
        <v>30</v>
      </c>
      <c r="H2" s="27" t="s">
        <v>31</v>
      </c>
      <c r="I2" s="27" t="s">
        <v>32</v>
      </c>
      <c r="J2" s="27" t="s">
        <v>33</v>
      </c>
      <c r="K2" s="27" t="s">
        <v>34</v>
      </c>
      <c r="L2" s="27" t="s">
        <v>35</v>
      </c>
      <c r="M2" s="27" t="s">
        <v>36</v>
      </c>
      <c r="N2" s="27" t="s">
        <v>37</v>
      </c>
      <c r="O2" s="27" t="s">
        <v>38</v>
      </c>
      <c r="P2" s="27" t="s">
        <v>39</v>
      </c>
      <c r="Q2" s="27" t="s">
        <v>40</v>
      </c>
      <c r="R2" s="27" t="s">
        <v>41</v>
      </c>
      <c r="S2" s="27" t="s">
        <v>42</v>
      </c>
      <c r="T2" s="27" t="s">
        <v>43</v>
      </c>
    </row>
    <row r="3" spans="1:20" x14ac:dyDescent="0.35">
      <c r="A3" s="64"/>
      <c r="B3" s="64"/>
      <c r="C3" s="64"/>
      <c r="D3" s="65"/>
      <c r="E3" s="39" t="s">
        <v>44</v>
      </c>
      <c r="F3" s="66" t="s">
        <v>45</v>
      </c>
      <c r="G3" s="67"/>
      <c r="H3" s="67"/>
      <c r="I3" s="67"/>
      <c r="J3" s="67"/>
      <c r="K3" s="67"/>
      <c r="L3" s="67"/>
      <c r="M3" s="67"/>
      <c r="N3" s="38"/>
      <c r="O3" s="38"/>
      <c r="P3" s="38"/>
      <c r="Q3" s="62" t="s">
        <v>46</v>
      </c>
      <c r="R3" s="63"/>
      <c r="S3" s="35" t="s">
        <v>47</v>
      </c>
      <c r="T3" s="35" t="s">
        <v>48</v>
      </c>
    </row>
    <row r="4" spans="1:20" x14ac:dyDescent="0.35">
      <c r="A4" s="33"/>
      <c r="B4" s="33"/>
      <c r="C4" s="33"/>
      <c r="D4" s="33"/>
      <c r="E4" s="39" t="s">
        <v>49</v>
      </c>
      <c r="F4" s="59" t="s">
        <v>50</v>
      </c>
      <c r="G4" s="60"/>
      <c r="H4" s="60"/>
      <c r="I4" s="60" t="s">
        <v>66</v>
      </c>
      <c r="J4" s="60"/>
      <c r="K4" s="60"/>
      <c r="L4" s="60" t="s">
        <v>67</v>
      </c>
      <c r="M4" s="60"/>
      <c r="N4" s="61"/>
      <c r="O4" s="59" t="s">
        <v>68</v>
      </c>
      <c r="P4" s="61"/>
      <c r="Q4" s="35"/>
      <c r="R4" s="35"/>
      <c r="S4" s="35"/>
      <c r="T4" s="35"/>
    </row>
    <row r="5" spans="1:20" x14ac:dyDescent="0.35">
      <c r="A5" s="23" t="s">
        <v>51</v>
      </c>
      <c r="B5" s="23" t="s">
        <v>53</v>
      </c>
      <c r="C5" s="23" t="s">
        <v>54</v>
      </c>
      <c r="D5" s="25" t="s">
        <v>52</v>
      </c>
      <c r="E5" s="24">
        <v>9</v>
      </c>
      <c r="F5" s="24">
        <v>9</v>
      </c>
      <c r="G5" s="24">
        <v>9</v>
      </c>
      <c r="H5" s="24">
        <v>9</v>
      </c>
      <c r="I5" s="24">
        <v>9</v>
      </c>
      <c r="J5" s="24">
        <v>9</v>
      </c>
      <c r="K5" s="24">
        <v>9</v>
      </c>
      <c r="L5" s="24">
        <v>9</v>
      </c>
      <c r="M5" s="24">
        <v>9</v>
      </c>
      <c r="N5" s="24">
        <v>9</v>
      </c>
      <c r="O5" s="24">
        <v>9</v>
      </c>
      <c r="P5" s="24">
        <v>9</v>
      </c>
      <c r="Q5" s="24">
        <v>9</v>
      </c>
      <c r="R5" s="24">
        <v>9</v>
      </c>
      <c r="S5" s="24">
        <v>9</v>
      </c>
      <c r="T5" s="24">
        <v>9</v>
      </c>
    </row>
    <row r="6" spans="1:20" x14ac:dyDescent="0.35">
      <c r="A6" s="26" t="s">
        <v>55</v>
      </c>
      <c r="B6" s="31" t="s">
        <v>53</v>
      </c>
      <c r="C6" s="31" t="s">
        <v>56</v>
      </c>
      <c r="D6" s="32" t="s">
        <v>55</v>
      </c>
      <c r="E6" s="24">
        <v>45</v>
      </c>
      <c r="F6" s="24">
        <v>45</v>
      </c>
      <c r="G6" s="24">
        <v>45</v>
      </c>
      <c r="H6" s="24">
        <v>45</v>
      </c>
      <c r="I6" s="24">
        <v>45</v>
      </c>
      <c r="J6" s="24">
        <v>45</v>
      </c>
      <c r="K6" s="24">
        <v>45</v>
      </c>
      <c r="L6" s="24">
        <v>45</v>
      </c>
      <c r="M6" s="24">
        <v>45</v>
      </c>
      <c r="N6" s="24">
        <v>45</v>
      </c>
      <c r="O6" s="24">
        <v>45</v>
      </c>
      <c r="P6" s="24">
        <v>45</v>
      </c>
      <c r="Q6" s="24">
        <v>45</v>
      </c>
      <c r="R6" s="24">
        <v>45</v>
      </c>
      <c r="S6" s="24">
        <v>45</v>
      </c>
      <c r="T6" s="24">
        <v>45</v>
      </c>
    </row>
    <row r="7" spans="1:20" x14ac:dyDescent="0.35">
      <c r="A7" s="40" t="s">
        <v>57</v>
      </c>
      <c r="B7" s="41" t="s">
        <v>53</v>
      </c>
      <c r="C7" s="41" t="s">
        <v>56</v>
      </c>
      <c r="D7" s="42" t="s">
        <v>58</v>
      </c>
      <c r="E7" s="43">
        <v>45</v>
      </c>
      <c r="F7" s="43">
        <v>45</v>
      </c>
      <c r="G7" s="43">
        <v>45</v>
      </c>
      <c r="H7" s="43">
        <v>45</v>
      </c>
      <c r="I7" s="43">
        <v>45</v>
      </c>
      <c r="J7" s="43">
        <v>45</v>
      </c>
      <c r="K7" s="43">
        <v>45</v>
      </c>
      <c r="L7" s="43">
        <v>45</v>
      </c>
      <c r="M7" s="43">
        <v>45</v>
      </c>
      <c r="N7" s="24">
        <v>45</v>
      </c>
      <c r="O7" s="24">
        <v>45</v>
      </c>
      <c r="P7" s="24">
        <v>45</v>
      </c>
      <c r="Q7" s="43">
        <v>45</v>
      </c>
      <c r="R7" s="43">
        <v>45</v>
      </c>
      <c r="S7" s="43">
        <v>45</v>
      </c>
      <c r="T7" s="43">
        <v>45</v>
      </c>
    </row>
    <row r="8" spans="1:20" x14ac:dyDescent="0.35">
      <c r="A8" s="26" t="s">
        <v>59</v>
      </c>
      <c r="B8" s="23" t="s">
        <v>53</v>
      </c>
      <c r="C8" s="23" t="s">
        <v>56</v>
      </c>
      <c r="D8" s="25" t="s">
        <v>60</v>
      </c>
      <c r="E8" s="36">
        <v>45</v>
      </c>
      <c r="F8" s="24">
        <v>45</v>
      </c>
      <c r="G8" s="28">
        <v>45</v>
      </c>
      <c r="H8" s="28">
        <v>45</v>
      </c>
      <c r="I8" s="28">
        <v>45</v>
      </c>
      <c r="J8" s="28">
        <v>45</v>
      </c>
      <c r="K8" s="28">
        <v>45</v>
      </c>
      <c r="L8" s="28">
        <v>45</v>
      </c>
      <c r="M8" s="28">
        <v>45</v>
      </c>
      <c r="N8" s="24">
        <v>45</v>
      </c>
      <c r="O8" s="24">
        <v>45</v>
      </c>
      <c r="P8" s="24">
        <v>45</v>
      </c>
      <c r="Q8" s="28">
        <v>45</v>
      </c>
      <c r="R8" s="28">
        <v>45</v>
      </c>
      <c r="S8" s="28">
        <v>45</v>
      </c>
      <c r="T8" s="28">
        <v>45</v>
      </c>
    </row>
    <row r="9" spans="1:20" x14ac:dyDescent="0.35">
      <c r="A9" s="26" t="s">
        <v>59</v>
      </c>
      <c r="B9" s="23" t="s">
        <v>53</v>
      </c>
      <c r="C9" s="23" t="s">
        <v>56</v>
      </c>
      <c r="D9" s="25" t="s">
        <v>61</v>
      </c>
      <c r="E9" s="36">
        <v>45</v>
      </c>
      <c r="F9" s="24">
        <v>45</v>
      </c>
      <c r="G9" s="28">
        <v>45</v>
      </c>
      <c r="H9" s="28">
        <v>45</v>
      </c>
      <c r="I9" s="28">
        <v>45</v>
      </c>
      <c r="J9" s="28">
        <v>45</v>
      </c>
      <c r="K9" s="28">
        <v>45</v>
      </c>
      <c r="L9" s="28">
        <v>45</v>
      </c>
      <c r="M9" s="28">
        <v>45</v>
      </c>
      <c r="N9" s="24">
        <v>45</v>
      </c>
      <c r="O9" s="24">
        <v>45</v>
      </c>
      <c r="P9" s="24">
        <v>45</v>
      </c>
      <c r="Q9" s="28">
        <v>45</v>
      </c>
      <c r="R9" s="28">
        <v>45</v>
      </c>
      <c r="S9" s="28">
        <v>45</v>
      </c>
      <c r="T9" s="28">
        <v>45</v>
      </c>
    </row>
    <row r="10" spans="1:20" x14ac:dyDescent="0.35">
      <c r="A10" s="26" t="s">
        <v>59</v>
      </c>
      <c r="B10" s="23" t="s">
        <v>53</v>
      </c>
      <c r="C10" s="23" t="s">
        <v>56</v>
      </c>
      <c r="D10" s="25" t="s">
        <v>63</v>
      </c>
      <c r="E10" s="24"/>
      <c r="F10" s="28">
        <v>45</v>
      </c>
      <c r="G10" s="28">
        <v>45</v>
      </c>
      <c r="H10" s="28">
        <v>45</v>
      </c>
      <c r="I10" s="28">
        <v>45</v>
      </c>
      <c r="J10" s="28">
        <v>45</v>
      </c>
      <c r="K10" s="28">
        <v>45</v>
      </c>
      <c r="L10" s="28">
        <v>45</v>
      </c>
      <c r="M10" s="28">
        <v>45</v>
      </c>
      <c r="N10" s="24">
        <v>45</v>
      </c>
      <c r="O10" s="24">
        <v>45</v>
      </c>
      <c r="P10" s="24">
        <v>45</v>
      </c>
      <c r="Q10" s="28">
        <v>45</v>
      </c>
      <c r="R10" s="28">
        <v>45</v>
      </c>
      <c r="S10" s="28"/>
      <c r="T10" s="28"/>
    </row>
    <row r="11" spans="1:20" x14ac:dyDescent="0.35">
      <c r="A11" s="26" t="s">
        <v>62</v>
      </c>
      <c r="B11" s="23" t="s">
        <v>53</v>
      </c>
      <c r="C11" s="23" t="s">
        <v>56</v>
      </c>
      <c r="D11" s="25" t="s">
        <v>70</v>
      </c>
      <c r="E11" s="36"/>
      <c r="F11" s="24"/>
      <c r="G11" s="28"/>
      <c r="H11" s="28"/>
      <c r="I11" s="28">
        <v>45</v>
      </c>
      <c r="J11" s="28">
        <v>45</v>
      </c>
      <c r="K11" s="28">
        <v>45</v>
      </c>
      <c r="L11" s="28">
        <v>45</v>
      </c>
      <c r="M11" s="28">
        <v>45</v>
      </c>
      <c r="N11" s="24">
        <v>45</v>
      </c>
      <c r="O11" s="24">
        <v>45</v>
      </c>
      <c r="P11" s="24">
        <v>45</v>
      </c>
      <c r="Q11" s="28">
        <v>45</v>
      </c>
      <c r="R11" s="28"/>
      <c r="S11" s="28"/>
      <c r="T11" s="28"/>
    </row>
    <row r="12" spans="1:20" x14ac:dyDescent="0.35">
      <c r="A12" s="26" t="s">
        <v>62</v>
      </c>
      <c r="B12" s="23" t="s">
        <v>53</v>
      </c>
      <c r="C12" s="23" t="s">
        <v>56</v>
      </c>
      <c r="D12" s="25" t="s">
        <v>69</v>
      </c>
      <c r="E12" s="24"/>
      <c r="F12" s="28"/>
      <c r="G12" s="28"/>
      <c r="H12" s="28"/>
      <c r="I12" s="28">
        <v>45</v>
      </c>
      <c r="J12" s="28">
        <v>45</v>
      </c>
      <c r="K12" s="28">
        <v>45</v>
      </c>
      <c r="L12" s="28">
        <v>45</v>
      </c>
      <c r="M12" s="28">
        <v>45</v>
      </c>
      <c r="N12" s="24">
        <v>45</v>
      </c>
      <c r="O12" s="24">
        <v>45</v>
      </c>
      <c r="P12" s="24">
        <v>45</v>
      </c>
      <c r="Q12" s="28"/>
      <c r="R12" s="28"/>
      <c r="S12" s="28"/>
      <c r="T12" s="28"/>
    </row>
    <row r="13" spans="1:20" x14ac:dyDescent="0.35">
      <c r="A13" s="26" t="s">
        <v>57</v>
      </c>
      <c r="B13" s="23" t="s">
        <v>53</v>
      </c>
      <c r="C13" s="23" t="s">
        <v>56</v>
      </c>
      <c r="D13" s="25" t="s">
        <v>64</v>
      </c>
      <c r="E13" s="24">
        <v>45</v>
      </c>
      <c r="F13" s="24">
        <v>45</v>
      </c>
      <c r="G13" s="28">
        <v>45</v>
      </c>
      <c r="H13" s="28">
        <v>45</v>
      </c>
      <c r="I13" s="28">
        <v>45</v>
      </c>
      <c r="J13" s="28">
        <v>45</v>
      </c>
      <c r="K13" s="28">
        <v>45</v>
      </c>
      <c r="L13" s="28">
        <v>45</v>
      </c>
      <c r="M13" s="28">
        <v>45</v>
      </c>
      <c r="N13" s="24">
        <v>45</v>
      </c>
      <c r="O13" s="24">
        <v>45</v>
      </c>
      <c r="P13" s="24">
        <v>45</v>
      </c>
      <c r="Q13" s="28">
        <v>45</v>
      </c>
      <c r="R13" s="28">
        <v>45</v>
      </c>
      <c r="S13" s="28">
        <v>45</v>
      </c>
      <c r="T13" s="28"/>
    </row>
    <row r="14" spans="1:20" x14ac:dyDescent="0.35">
      <c r="A14" s="26" t="s">
        <v>59</v>
      </c>
      <c r="B14" s="23" t="s">
        <v>53</v>
      </c>
      <c r="C14" s="23" t="s">
        <v>56</v>
      </c>
      <c r="D14" s="25" t="s">
        <v>65</v>
      </c>
      <c r="E14" s="24"/>
      <c r="F14" s="24">
        <v>45</v>
      </c>
      <c r="G14" s="28">
        <v>45</v>
      </c>
      <c r="H14" s="28">
        <v>45</v>
      </c>
      <c r="I14" s="28">
        <v>45</v>
      </c>
      <c r="J14" s="28">
        <v>45</v>
      </c>
      <c r="K14" s="28">
        <v>45</v>
      </c>
      <c r="L14" s="28">
        <v>45</v>
      </c>
      <c r="M14" s="28">
        <v>45</v>
      </c>
      <c r="N14" s="24">
        <v>45</v>
      </c>
      <c r="O14" s="24">
        <v>45</v>
      </c>
      <c r="P14" s="24">
        <v>45</v>
      </c>
      <c r="Q14" s="28">
        <v>45</v>
      </c>
      <c r="R14" s="28">
        <v>45</v>
      </c>
      <c r="S14" s="28"/>
      <c r="T14" s="28"/>
    </row>
    <row r="17" spans="4:4" x14ac:dyDescent="0.35">
      <c r="D17" s="34" t="s">
        <v>71</v>
      </c>
    </row>
  </sheetData>
  <mergeCells count="10">
    <mergeCell ref="A1:A3"/>
    <mergeCell ref="B1:B3"/>
    <mergeCell ref="C1:C3"/>
    <mergeCell ref="D1:D3"/>
    <mergeCell ref="F3:M3"/>
    <mergeCell ref="F4:H4"/>
    <mergeCell ref="I4:K4"/>
    <mergeCell ref="L4:N4"/>
    <mergeCell ref="O4:P4"/>
    <mergeCell ref="Q3:R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Development_Effort</vt:lpstr>
      <vt:lpstr>Assumptions</vt:lpstr>
      <vt:lpstr>Question</vt:lpstr>
      <vt:lpstr>Questions</vt:lpstr>
      <vt:lpstr>RampPlan</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Singal, Sidharth</dc:creator>
  <cp:lastModifiedBy>Kashyap, Akshay</cp:lastModifiedBy>
  <dcterms:created xsi:type="dcterms:W3CDTF">2018-08-24T13:29:27Z</dcterms:created>
  <dcterms:modified xsi:type="dcterms:W3CDTF">2021-07-19T06:32:29Z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2021-05-17T08:11:53Z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52e9f57c-8605-44e5-a6c0-19e7345de134</vt:lpwstr>
  </property>
  <property fmtid="{D5CDD505-2E9C-101B-9397-08002B2CF9AE}" pid="8" name="MSIP_Label_ea60d57e-af5b-4752-ac57-3e4f28ca11dc_ContentBits">
    <vt:lpwstr>0</vt:lpwstr>
  </property>
</Properties>
</file>