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kshaykashyap2\Desktop\DMP\Newell\evergage\RFP\Sobey's\"/>
    </mc:Choice>
  </mc:AlternateContent>
  <xr:revisionPtr revIDLastSave="0" documentId="13_ncr:1_{02C8D852-ACC2-42E5-8B53-C1FFC8FCCCE5}" xr6:coauthVersionLast="45" xr6:coauthVersionMax="45" xr10:uidLastSave="{00000000-0000-0000-0000-000000000000}"/>
  <bookViews>
    <workbookView xWindow="-110" yWindow="-110" windowWidth="19420" windowHeight="10420" xr2:uid="{00000000-000D-0000-FFFF-FFFF00000000}"/>
  </bookViews>
  <sheets>
    <sheet name="Development_Effort" sheetId="1" r:id="rId1"/>
    <sheet name="Dependencies" sheetId="8" r:id="rId2"/>
    <sheet name="Question" sheetId="10" r:id="rId3"/>
    <sheet name="Questions" sheetId="4" state="hidden" r:id="rId4"/>
    <sheet name="RampPlan" sheetId="6" state="hidden" r:id="rId5"/>
  </sheets>
  <definedNames>
    <definedName name="_xlnm._FilterDatabase" localSheetId="0" hidden="1">Development_Effort!$A$3:$M$22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6" i="1" l="1"/>
  <c r="I10" i="1"/>
  <c r="H15" i="1"/>
  <c r="I15" i="1" s="1"/>
  <c r="K15" i="1" s="1"/>
  <c r="H14" i="1"/>
  <c r="H12" i="1"/>
  <c r="K12" i="1" s="1"/>
  <c r="H10" i="1"/>
  <c r="J10" i="1" s="1"/>
  <c r="I21" i="1"/>
  <c r="H21" i="1"/>
  <c r="J21" i="1" s="1"/>
  <c r="I19" i="1"/>
  <c r="H19" i="1"/>
  <c r="J19" i="1" s="1"/>
  <c r="K10" i="1" l="1"/>
  <c r="I14" i="1"/>
  <c r="K14" i="1" s="1"/>
  <c r="K19" i="1"/>
  <c r="K21" i="1"/>
  <c r="H9" i="1" l="1"/>
  <c r="H8" i="1"/>
  <c r="I8" i="1" s="1"/>
  <c r="K8" i="1" s="1"/>
  <c r="H7" i="1"/>
  <c r="I7" i="1" s="1"/>
  <c r="H6" i="1"/>
  <c r="H5" i="1"/>
  <c r="K7" i="1" l="1"/>
  <c r="I6" i="1"/>
  <c r="K6" i="1" s="1"/>
  <c r="I9" i="1"/>
  <c r="K9" i="1" s="1"/>
  <c r="I5" i="1"/>
  <c r="K5" i="1" s="1"/>
  <c r="H13" i="1" l="1"/>
  <c r="I13" i="1" s="1"/>
  <c r="H16" i="1"/>
  <c r="K13" i="1" l="1"/>
  <c r="I16" i="1"/>
  <c r="K16" i="1" s="1"/>
  <c r="H11" i="1" l="1"/>
  <c r="I11" i="1" s="1"/>
  <c r="K11" i="1" l="1"/>
  <c r="H18" i="1"/>
  <c r="I18" i="1" s="1"/>
  <c r="J18" i="1" l="1"/>
  <c r="K18" i="1" s="1"/>
  <c r="H17" i="1" l="1"/>
  <c r="I17" i="1" l="1"/>
  <c r="J17" i="1"/>
  <c r="K17" i="1" l="1"/>
  <c r="I4" i="1" l="1"/>
  <c r="K4" i="1" s="1"/>
  <c r="K22" i="1" s="1"/>
</calcChain>
</file>

<file path=xl/sharedStrings.xml><?xml version="1.0" encoding="utf-8"?>
<sst xmlns="http://schemas.openxmlformats.org/spreadsheetml/2006/main" count="190" uniqueCount="141">
  <si>
    <t>Assumptions</t>
  </si>
  <si>
    <t>IP Warming</t>
  </si>
  <si>
    <t>TOTAL</t>
  </si>
  <si>
    <t>Subcategory</t>
  </si>
  <si>
    <t xml:space="preserve">Number of Units </t>
  </si>
  <si>
    <t>Build Effort per unit (in Hrs)</t>
  </si>
  <si>
    <t>Total Build Effort (in Hrs)</t>
  </si>
  <si>
    <t>Total Efforts (in Hrs)</t>
  </si>
  <si>
    <t>Design Effort</t>
  </si>
  <si>
    <t>Category</t>
  </si>
  <si>
    <t>Components</t>
  </si>
  <si>
    <t>Testing (in Hrs)</t>
  </si>
  <si>
    <t>Setup</t>
  </si>
  <si>
    <t>S.No</t>
  </si>
  <si>
    <t>Question</t>
  </si>
  <si>
    <t>Response</t>
  </si>
  <si>
    <t>Requirement Section</t>
  </si>
  <si>
    <t>Req Category</t>
  </si>
  <si>
    <t>Orchestration</t>
  </si>
  <si>
    <t>Marketing Orchestration</t>
  </si>
  <si>
    <t>How many types of campaigns do we need to build like Email Vs Direct mail VS SMS etc.?</t>
  </si>
  <si>
    <t>Number of campaigns that we need to estimate for and how much reusablity?</t>
  </si>
  <si>
    <t>Deployment Effort</t>
  </si>
  <si>
    <t>Would there ever be emails sent out to subscribers in bulk which would bypass the limits for daily sends? If yes we would need to go for IP Warming.</t>
  </si>
  <si>
    <t>Level</t>
  </si>
  <si>
    <t>Office</t>
  </si>
  <si>
    <t>Location</t>
  </si>
  <si>
    <t>Role</t>
  </si>
  <si>
    <t>Week1</t>
  </si>
  <si>
    <t>Week2</t>
  </si>
  <si>
    <t>Week3</t>
  </si>
  <si>
    <t>Week4</t>
  </si>
  <si>
    <t>Week5</t>
  </si>
  <si>
    <t>Week6</t>
  </si>
  <si>
    <t>Week7</t>
  </si>
  <si>
    <t>Week8</t>
  </si>
  <si>
    <t>Week9</t>
  </si>
  <si>
    <t>Week10</t>
  </si>
  <si>
    <t>Week11</t>
  </si>
  <si>
    <t>Week12</t>
  </si>
  <si>
    <t>Week13</t>
  </si>
  <si>
    <t>Week14</t>
  </si>
  <si>
    <t>Week15</t>
  </si>
  <si>
    <t>Week16</t>
  </si>
  <si>
    <t>Discovery and Design</t>
  </si>
  <si>
    <t>Build</t>
  </si>
  <si>
    <t>SIT</t>
  </si>
  <si>
    <t>UAT &amp; Go-Live</t>
  </si>
  <si>
    <t>Hypercare</t>
  </si>
  <si>
    <t>SFMC Audience Builder Setup and Data Model Design</t>
  </si>
  <si>
    <t>SPRINT 1</t>
  </si>
  <si>
    <t>Sr. Manager</t>
  </si>
  <si>
    <t>Delivery Manager</t>
  </si>
  <si>
    <t>Offshore</t>
  </si>
  <si>
    <t>India</t>
  </si>
  <si>
    <t>Manager</t>
  </si>
  <si>
    <t>USI</t>
  </si>
  <si>
    <t>Sr. Consultant</t>
  </si>
  <si>
    <t>Tech lead (SFMC US)</t>
  </si>
  <si>
    <t>Consultant</t>
  </si>
  <si>
    <t>Application Developer 1 (SFMC)</t>
  </si>
  <si>
    <t>Application Developer 2 (SFMC)</t>
  </si>
  <si>
    <t>BTA</t>
  </si>
  <si>
    <t>Application Developer 3 (SFMC)</t>
  </si>
  <si>
    <t>SFMC Testing Resource 1</t>
  </si>
  <si>
    <t>SFMC Testing Resource 2</t>
  </si>
  <si>
    <t>Sprint 2</t>
  </si>
  <si>
    <t>Sprint 3</t>
  </si>
  <si>
    <t>Sprint 4</t>
  </si>
  <si>
    <t>Application Developer 5(SFMC)</t>
  </si>
  <si>
    <t>Application Developer 4 (SFMC/Front End)*</t>
  </si>
  <si>
    <t>*SFMC Developer having Front End skills.</t>
  </si>
  <si>
    <t>Interaction Studio</t>
  </si>
  <si>
    <t>Sitemap</t>
  </si>
  <si>
    <t>Audience Building</t>
  </si>
  <si>
    <t>Create qualification &amp; supression segments</t>
  </si>
  <si>
    <t>Build Web Campaign</t>
  </si>
  <si>
    <t xml:space="preserve">HTML Template
Cross-device compatible CSS
Adding Campaign Analytics </t>
  </si>
  <si>
    <t>Build Web Campaign for configuring Texts, images, CTAs &amp; experiences with audience control</t>
  </si>
  <si>
    <t>Dependencies</t>
  </si>
  <si>
    <t>Setting up dimensions and attributes(planning the catalog structure) prior to doing the sitemap.</t>
  </si>
  <si>
    <t>Segment qualification and suppression rules to be defined by client.</t>
  </si>
  <si>
    <t>Defining primary and secondary user attributes to set up Unified Customer Profile.</t>
  </si>
  <si>
    <t>Defining customer identification points (sign up points on site) for identity stitching</t>
  </si>
  <si>
    <t>Defining page types based on site structure.</t>
  </si>
  <si>
    <t>Sno</t>
  </si>
  <si>
    <t>Will need access prod instance of interaction studio so that dynamic datalayer values can be fetched.</t>
  </si>
  <si>
    <t>Deciding on org strategy. If using Marketing cloud with multiple BUs, advised to have dataset : BU :: 1:1. Considering that lower environment of website is used for dev and qa, the environment should be stable.</t>
  </si>
  <si>
    <t>Stable DOM as sitemap and events will be configured using html elements.</t>
  </si>
  <si>
    <t>Deciding on which attributes can be captured through datalayer versus DOM. As a best practice, data can be captured using - datalayer &gt; meta tags &gt; DOM</t>
  </si>
  <si>
    <t>IS javascript snippet to be deployed on every page of the website.</t>
  </si>
  <si>
    <t>Creatives and campaign design (attributes that can be configured and defined on template) to be defined by client. Approved creatives like Background Image, Header, body texts , CTA text , Logo etc.</t>
  </si>
  <si>
    <t>Event API</t>
  </si>
  <si>
    <t>Interaction Studo</t>
  </si>
  <si>
    <t>SFMC Integration</t>
  </si>
  <si>
    <t>Export Interaction Studio segment data to a CSV file on a daily basis.  
Upto 50 attributes can be included. 
SFTP account and user are steup</t>
  </si>
  <si>
    <t>Reporting</t>
  </si>
  <si>
    <r>
      <rPr>
        <b/>
        <sz val="11"/>
        <color theme="1"/>
        <rFont val="Calibri"/>
        <family val="2"/>
        <scheme val="minor"/>
      </rPr>
      <t>Version History:</t>
    </r>
    <r>
      <rPr>
        <sz val="11"/>
        <color theme="1"/>
        <rFont val="Calibri"/>
        <family val="2"/>
        <scheme val="minor"/>
      </rPr>
      <t xml:space="preserve">
 </t>
    </r>
    <r>
      <rPr>
        <sz val="11"/>
        <color theme="8" tint="0.39997558519241921"/>
        <rFont val="Calibri"/>
        <family val="2"/>
        <scheme val="minor"/>
      </rPr>
      <t>Version: V1
Date created :12/ 2020
Version description: Draft version added with details of features available</t>
    </r>
    <r>
      <rPr>
        <sz val="11"/>
        <color theme="1"/>
        <rFont val="Calibri"/>
        <family val="2"/>
        <scheme val="minor"/>
      </rPr>
      <t xml:space="preserve">
</t>
    </r>
    <r>
      <rPr>
        <i/>
        <sz val="11"/>
        <color theme="5" tint="0.39997558519241921"/>
        <rFont val="Calibri"/>
        <family val="2"/>
        <scheme val="minor"/>
      </rPr>
      <t xml:space="preserve">Version: V2
date updated 4/2021
Version description: Added sections on Reporting. Data integration,Recipes GA and SFMC Integration. 
Revised estimtes and description as per details available
</t>
    </r>
  </si>
  <si>
    <t xml:space="preserve">Web Template Design- Global Template </t>
  </si>
  <si>
    <t xml:space="preserve">Profile attributes (UCP)/ Identity Mgmt </t>
  </si>
  <si>
    <t>Configure Page types</t>
  </si>
  <si>
    <t>Set up Content Zone</t>
  </si>
  <si>
    <t>Set up Listener Events (de-anonymization)</t>
  </si>
  <si>
    <t>Catalog Setup with Datalayer</t>
  </si>
  <si>
    <t>Configure Mobile SDK with Business App (Android / IOS)</t>
  </si>
  <si>
    <t>Create custom event API for data ingestion</t>
  </si>
  <si>
    <t>1 content zone on one page based on finalized sitemap blueprint</t>
  </si>
  <si>
    <t>Mobile SDK setup</t>
  </si>
  <si>
    <t>set up 1 android / IOS app with IS SDK</t>
  </si>
  <si>
    <t>mention campain type for Sobey's</t>
  </si>
  <si>
    <t>Segment Activation on Journey Builder</t>
  </si>
  <si>
    <t xml:space="preserve">Assuming segment to be built and sent to SFMC using the add to Journey Builder on Join feature.
Assuming effort in IS to setup and validate identities, segment build and activation.
efforts not included to build out API event, Automation  (query activity,etc)  and journey build in SFMC.
Additional effort might be needed to warm up dataset's server.
Assuming segment is already built &amp; identity attributes are set up.
Assuming JourneyBuilder Gear is available and active.
</t>
  </si>
  <si>
    <t>Data Integration</t>
  </si>
  <si>
    <t>Use SFTP import feature to import data into IS</t>
  </si>
  <si>
    <t xml:space="preserve">Import data via a CSV file into Interaction Studio on a daily/hourly basis.  
Data transformation into IS's ingestible format has to be done at source system.
Upto 50 attributes can be included. 
SFTP account and user to be steup.
</t>
  </si>
  <si>
    <t>Use OOB connector to import a segment into IS</t>
  </si>
  <si>
    <t>Import segment data via OOB connector, CS360A into Interaction Studio.  
Assuming Marketing cloud data to be brought in via CS360A connector in IS.
Assuming segments are created at CS360A.
Connector to be released in June 2021.</t>
  </si>
  <si>
    <t xml:space="preserve">Use the Pop-up template to configure 5 different experiences (5 each for brands with EN &amp; FR)
A/B test Campaign with 5 experiences to be setup.
</t>
  </si>
  <si>
    <t>Use Segment export feature to export a segment into SFTP Location</t>
  </si>
  <si>
    <t>Will create one template with for 1 website/brand. 
Assuming will create a pop-up template per use case.
Assuming minimum modification in global template</t>
  </si>
  <si>
    <t>Tagging Support</t>
  </si>
  <si>
    <t>Tagging Support in dataLayer &amp; SDK config</t>
  </si>
  <si>
    <t>Upload ETL feeds for user/Product/Transaction/Dimension/categories</t>
  </si>
  <si>
    <t>Dataset Activation
Configuration Set up
Deploy IS pixel on the site
create atrribute &amp; dimensions
create user attributes
Validate Event Stream
Segment Taxanomy
Set up Sitemap Blueprint document</t>
  </si>
  <si>
    <t>ETL Feed Setup</t>
  </si>
  <si>
    <t xml:space="preserve">SFTP user has to be setup.
Assuming that upto 20 attributes to be brought in using the USER ETL feature. 
Data transformation to be done in source system.
Dependent on ETL/Feed upload feature to build up Product Catalog. If not available, then 2 weeks of nurturing time would be required for product catalog to be build which would be set up by sitemap.
Will be using Gears provided by Salesforce and any development or usage of custom gears are out of scope.
</t>
  </si>
  <si>
    <t>Enable OOB Reports to get insights into campaign performance</t>
  </si>
  <si>
    <t>Assuming Deloitte will Support in dataLayer &amp; SDK tagging &amp; Tech specs per brand.</t>
  </si>
  <si>
    <t xml:space="preserve">Questions </t>
  </si>
  <si>
    <t>Are we looking at importing/exporting data via these connectors?(Google/ Linkedin/ Facebook/Pinterest)
Assuming that identity management is not in scope for the connectors.</t>
  </si>
  <si>
    <t>What will Locale refresh be leveraged for?</t>
  </si>
  <si>
    <t>Will a FE resource be required or can it be assumed that once template is created, it will be handed over to client team to make final changes wrt responsiveness</t>
  </si>
  <si>
    <t>Assuming that a fresh template will be created per use case. Is this accurate?</t>
  </si>
  <si>
    <t>Does VOC email refer to welcome email/ email sent on signing up for the first time</t>
  </si>
  <si>
    <t>Assuming all marketing sites have same structure.
1 dataset for Dev/QA which will be used in lower environments. 
1 dataset for production.
 Sitemap Blueprint will finalize page types, catalog, events, user &amp; account attributes and content zones.
 Post sign-off on sitemap blueprint, any new requirements would require additional effort.
Assuming Site structure is same.</t>
  </si>
  <si>
    <t>Assuming 5 pagtypes based on finalized sitemap blueprint</t>
  </si>
  <si>
    <t>Assuming upto 5 profile attribute setup for identity merge.
Assuming all identity attributes to be available at page level while sending events</t>
  </si>
  <si>
    <t>2 listener events for identity merge based on finalized sitemap blueprint</t>
  </si>
  <si>
    <t xml:space="preserve">Catalog setup for product &amp; category itemtype with 10 dimensions &amp; 5 attributes
Assuming catalog setup to be done for voila.com
Assuming catalog setup to be done using datalayer.
Assuming catalog setup not required for marketing sites.
</t>
  </si>
  <si>
    <t>Campaign's segment &amp; suppression will be based on web data.
Design effort is once per brand.
Assuming 4 segments to be created per promotion.
Assuming 5 experiences per promotion.
Assuming 1 inclusion &amp; 1 exclusion segment per experience.</t>
  </si>
  <si>
    <t>create 6 event API to send actions back to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</si>
</sst>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4"/>
      <color theme="1"/>
      <name val="Calibri"/>
      <family val="2"/>
      <scheme val="minor"/>
    </font>
    <font>
      <b/>
      <sz val="11"/>
      <color rgb="FFFFFFFF"/>
      <name val="Calibri"/>
      <family val="2"/>
      <scheme val="minor"/>
    </font>
    <font>
      <sz val="11"/>
      <name val="Calibri"/>
      <family val="2"/>
      <scheme val="minor"/>
    </font>
    <font>
      <sz val="11"/>
      <color rgb="FFFF0000"/>
      <name val="Calibri"/>
      <family val="2"/>
      <scheme val="minor"/>
    </font>
    <font>
      <sz val="10"/>
      <name val="Arial"/>
      <family val="2"/>
    </font>
    <font>
      <sz val="8"/>
      <name val="Arial"/>
      <family val="2"/>
    </font>
    <font>
      <b/>
      <sz val="8"/>
      <name val="Arial"/>
      <family val="2"/>
    </font>
    <font>
      <sz val="8"/>
      <color indexed="9"/>
      <name val="Arial"/>
      <family val="2"/>
    </font>
    <font>
      <b/>
      <sz val="12"/>
      <color rgb="FFFFFFFF"/>
      <name val="Calibri"/>
      <family val="2"/>
      <scheme val="minor"/>
    </font>
    <font>
      <b/>
      <sz val="11"/>
      <color theme="1"/>
      <name val="Calibri"/>
      <family val="2"/>
      <scheme val="minor"/>
    </font>
    <font>
      <i/>
      <sz val="11"/>
      <color theme="5" tint="0.39997558519241921"/>
      <name val="Calibri"/>
      <family val="2"/>
      <scheme val="minor"/>
    </font>
    <font>
      <sz val="11"/>
      <color theme="8" tint="0.39997558519241921"/>
      <name val="Calibri"/>
      <family val="2"/>
      <scheme val="minor"/>
    </font>
  </fonts>
  <fills count="10">
    <fill>
      <patternFill patternType="none"/>
    </fill>
    <fill>
      <patternFill patternType="gray125"/>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indexed="47"/>
        <bgColor indexed="64"/>
      </patternFill>
    </fill>
    <fill>
      <patternFill patternType="solid">
        <fgColor indexed="1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5" fillId="0" borderId="0"/>
    <xf numFmtId="0" fontId="5" fillId="0" borderId="0"/>
  </cellStyleXfs>
  <cellXfs count="72">
    <xf numFmtId="0" fontId="0" fillId="0" borderId="0" xfId="0"/>
    <xf numFmtId="0" fontId="1" fillId="0" borderId="2" xfId="0" applyFont="1" applyBorder="1" applyAlignment="1"/>
    <xf numFmtId="0" fontId="1" fillId="0" borderId="2" xfId="0" applyFont="1" applyBorder="1" applyAlignment="1">
      <alignment horizontal="center"/>
    </xf>
    <xf numFmtId="0" fontId="1" fillId="0" borderId="0" xfId="0" applyFont="1"/>
    <xf numFmtId="0" fontId="0" fillId="0" borderId="0" xfId="0" applyFont="1"/>
    <xf numFmtId="0" fontId="2" fillId="2" borderId="1" xfId="0" applyFont="1" applyFill="1" applyBorder="1" applyAlignment="1">
      <alignment vertical="center" wrapText="1"/>
    </xf>
    <xf numFmtId="0" fontId="0" fillId="0" borderId="0" xfId="0" applyAlignment="1">
      <alignment wrapText="1"/>
    </xf>
    <xf numFmtId="0" fontId="3" fillId="3" borderId="1" xfId="0" applyFont="1" applyFill="1" applyBorder="1" applyAlignment="1">
      <alignment vertical="center" wrapText="1"/>
    </xf>
    <xf numFmtId="164" fontId="0" fillId="3" borderId="1" xfId="0" applyNumberFormat="1" applyFont="1" applyFill="1" applyBorder="1" applyAlignment="1">
      <alignment horizontal="center" vertical="center"/>
    </xf>
    <xf numFmtId="0" fontId="0" fillId="0" borderId="0" xfId="0" applyFill="1"/>
    <xf numFmtId="164" fontId="0" fillId="0" borderId="1" xfId="0" applyNumberFormat="1" applyFont="1" applyFill="1" applyBorder="1" applyAlignment="1">
      <alignment horizontal="center" vertical="center"/>
    </xf>
    <xf numFmtId="0" fontId="2" fillId="2" borderId="4" xfId="0" applyFont="1" applyFill="1" applyBorder="1" applyAlignment="1">
      <alignment vertical="center" wrapText="1"/>
    </xf>
    <xf numFmtId="0" fontId="0" fillId="0" borderId="4" xfId="0" applyFont="1" applyBorder="1" applyAlignment="1">
      <alignment horizontal="center" vertical="center"/>
    </xf>
    <xf numFmtId="1" fontId="0" fillId="0" borderId="4" xfId="0" applyNumberFormat="1" applyFont="1" applyBorder="1" applyAlignment="1">
      <alignment horizontal="center" vertical="center"/>
    </xf>
    <xf numFmtId="164" fontId="0" fillId="0" borderId="1" xfId="0" applyNumberFormat="1" applyFont="1" applyBorder="1" applyAlignment="1">
      <alignment horizontal="center" vertical="center"/>
    </xf>
    <xf numFmtId="0" fontId="3" fillId="0" borderId="1" xfId="0" applyFont="1" applyFill="1" applyBorder="1" applyAlignment="1">
      <alignment vertical="center" wrapText="1"/>
    </xf>
    <xf numFmtId="0" fontId="0" fillId="0" borderId="1" xfId="0" applyBorder="1"/>
    <xf numFmtId="164" fontId="0" fillId="0" borderId="4" xfId="0" applyNumberFormat="1" applyFont="1" applyBorder="1" applyAlignment="1">
      <alignment horizontal="center" vertical="center"/>
    </xf>
    <xf numFmtId="0" fontId="0" fillId="0" borderId="4" xfId="0" applyFont="1" applyBorder="1"/>
    <xf numFmtId="0" fontId="0" fillId="0" borderId="1" xfId="0" applyFill="1" applyBorder="1"/>
    <xf numFmtId="0" fontId="0" fillId="0" borderId="0" xfId="0"/>
    <xf numFmtId="164" fontId="0" fillId="0" borderId="1" xfId="0" applyNumberFormat="1" applyFont="1" applyBorder="1" applyAlignment="1">
      <alignment horizontal="center" vertical="center"/>
    </xf>
    <xf numFmtId="0" fontId="3" fillId="0" borderId="1" xfId="0" applyFont="1" applyFill="1" applyBorder="1" applyAlignment="1">
      <alignment vertical="center" wrapText="1"/>
    </xf>
    <xf numFmtId="164" fontId="4" fillId="0" borderId="1" xfId="0" applyNumberFormat="1" applyFont="1" applyBorder="1" applyAlignment="1">
      <alignment horizontal="center" vertical="center"/>
    </xf>
    <xf numFmtId="0" fontId="6" fillId="3" borderId="1" xfId="1" applyFont="1" applyFill="1" applyBorder="1" applyAlignment="1">
      <alignment vertical="center"/>
    </xf>
    <xf numFmtId="0" fontId="5" fillId="0" borderId="1" xfId="2" applyBorder="1"/>
    <xf numFmtId="0" fontId="6" fillId="3" borderId="5" xfId="1" applyFont="1" applyFill="1" applyBorder="1" applyAlignment="1">
      <alignment vertical="center"/>
    </xf>
    <xf numFmtId="0" fontId="6" fillId="3" borderId="1" xfId="1" applyFont="1" applyFill="1" applyBorder="1"/>
    <xf numFmtId="16" fontId="8" fillId="6" borderId="8" xfId="1" applyNumberFormat="1" applyFont="1" applyFill="1" applyBorder="1" applyAlignment="1">
      <alignment vertical="center"/>
    </xf>
    <xf numFmtId="0" fontId="5" fillId="0" borderId="1" xfId="2" applyFill="1" applyBorder="1"/>
    <xf numFmtId="16" fontId="8" fillId="6" borderId="4" xfId="1" applyNumberFormat="1" applyFont="1" applyFill="1" applyBorder="1" applyAlignment="1">
      <alignment horizontal="left"/>
    </xf>
    <xf numFmtId="16" fontId="8" fillId="6" borderId="7" xfId="1" applyNumberFormat="1" applyFont="1" applyFill="1" applyBorder="1" applyAlignment="1">
      <alignment horizontal="left"/>
    </xf>
    <xf numFmtId="0" fontId="6" fillId="3" borderId="3" xfId="1" applyFont="1" applyFill="1" applyBorder="1" applyAlignment="1">
      <alignment vertical="center"/>
    </xf>
    <xf numFmtId="0" fontId="6" fillId="3" borderId="11" xfId="1" applyFont="1" applyFill="1" applyBorder="1" applyAlignment="1">
      <alignment vertical="center"/>
    </xf>
    <xf numFmtId="0" fontId="7" fillId="5" borderId="1" xfId="1" applyFont="1" applyFill="1" applyBorder="1" applyAlignment="1">
      <alignment horizontal="center" vertical="center"/>
    </xf>
    <xf numFmtId="0" fontId="6" fillId="3" borderId="0" xfId="1" applyFont="1" applyFill="1" applyBorder="1" applyAlignment="1">
      <alignment vertical="center"/>
    </xf>
    <xf numFmtId="0" fontId="6" fillId="8" borderId="1" xfId="2" applyFont="1" applyFill="1" applyBorder="1" applyAlignment="1"/>
    <xf numFmtId="0" fontId="0" fillId="0" borderId="1" xfId="0" applyBorder="1"/>
    <xf numFmtId="0" fontId="0" fillId="0" borderId="1" xfId="0" applyBorder="1" applyAlignment="1">
      <alignment wrapText="1"/>
    </xf>
    <xf numFmtId="0" fontId="6" fillId="4" borderId="14" xfId="2" applyFont="1" applyFill="1" applyBorder="1" applyAlignment="1">
      <alignment horizontal="center"/>
    </xf>
    <xf numFmtId="0" fontId="6" fillId="7" borderId="5" xfId="2" applyFont="1" applyFill="1" applyBorder="1" applyAlignment="1">
      <alignment horizontal="center"/>
    </xf>
    <xf numFmtId="0" fontId="6" fillId="9" borderId="1" xfId="1" applyFont="1" applyFill="1" applyBorder="1"/>
    <xf numFmtId="0" fontId="6" fillId="9" borderId="1" xfId="1" applyFont="1" applyFill="1" applyBorder="1" applyAlignment="1">
      <alignment vertical="center"/>
    </xf>
    <xf numFmtId="0" fontId="6" fillId="9" borderId="5" xfId="1" applyFont="1" applyFill="1" applyBorder="1" applyAlignment="1">
      <alignment vertical="center"/>
    </xf>
    <xf numFmtId="0" fontId="5" fillId="9" borderId="1" xfId="2" applyFill="1" applyBorder="1"/>
    <xf numFmtId="0" fontId="0" fillId="0" borderId="0" xfId="0" applyFont="1" applyFill="1"/>
    <xf numFmtId="0" fontId="0" fillId="0" borderId="1" xfId="0" applyBorder="1" applyAlignment="1">
      <alignment vertical="center" wrapText="1"/>
    </xf>
    <xf numFmtId="0" fontId="9" fillId="2" borderId="1" xfId="0" applyFont="1" applyFill="1" applyBorder="1" applyAlignment="1">
      <alignment horizontal="center" vertical="center" wrapText="1"/>
    </xf>
    <xf numFmtId="0" fontId="0" fillId="0" borderId="1" xfId="0" applyFon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0" fillId="0" borderId="0" xfId="0" applyBorder="1"/>
    <xf numFmtId="0" fontId="3" fillId="0" borderId="4" xfId="0" applyFont="1" applyFill="1" applyBorder="1" applyAlignment="1">
      <alignment vertical="center" wrapText="1"/>
    </xf>
    <xf numFmtId="164" fontId="4" fillId="0" borderId="1" xfId="0" applyNumberFormat="1" applyFont="1" applyFill="1" applyBorder="1" applyAlignment="1">
      <alignment horizontal="center" vertical="center"/>
    </xf>
    <xf numFmtId="0" fontId="2" fillId="2" borderId="3" xfId="0" applyFont="1" applyFill="1" applyBorder="1" applyAlignment="1">
      <alignment vertical="center" wrapText="1"/>
    </xf>
    <xf numFmtId="0" fontId="0" fillId="0" borderId="0" xfId="0" applyFill="1" applyAlignment="1">
      <alignment wrapText="1"/>
    </xf>
    <xf numFmtId="164" fontId="0" fillId="0" borderId="4" xfId="0" applyNumberFormat="1" applyFont="1" applyBorder="1" applyAlignment="1">
      <alignment horizontal="left" vertical="center" wrapText="1"/>
    </xf>
    <xf numFmtId="0" fontId="0" fillId="3" borderId="0" xfId="0" applyFill="1"/>
    <xf numFmtId="0" fontId="0" fillId="3" borderId="1" xfId="0" applyFill="1" applyBorder="1"/>
    <xf numFmtId="164" fontId="4"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10" fillId="0" borderId="0" xfId="0" applyFont="1"/>
    <xf numFmtId="164" fontId="0" fillId="0" borderId="0" xfId="0" applyNumberFormat="1"/>
    <xf numFmtId="0" fontId="7" fillId="5" borderId="6" xfId="1" applyFont="1" applyFill="1" applyBorder="1" applyAlignment="1">
      <alignment horizontal="center" vertical="center"/>
    </xf>
    <xf numFmtId="0" fontId="7" fillId="5" borderId="12" xfId="1" applyFont="1" applyFill="1" applyBorder="1" applyAlignment="1">
      <alignment horizontal="center" vertical="center"/>
    </xf>
    <xf numFmtId="0" fontId="6" fillId="4" borderId="13" xfId="2" applyFont="1" applyFill="1" applyBorder="1" applyAlignment="1">
      <alignment horizontal="center"/>
    </xf>
    <xf numFmtId="0" fontId="6" fillId="4" borderId="14" xfId="2" applyFont="1" applyFill="1" applyBorder="1" applyAlignment="1">
      <alignment horizontal="center"/>
    </xf>
    <xf numFmtId="0" fontId="6" fillId="4" borderId="5" xfId="2" applyFont="1" applyFill="1" applyBorder="1" applyAlignment="1">
      <alignment horizontal="center"/>
    </xf>
    <xf numFmtId="0" fontId="6" fillId="4" borderId="10" xfId="2" applyFont="1" applyFill="1" applyBorder="1" applyAlignment="1">
      <alignment horizontal="center"/>
    </xf>
    <xf numFmtId="0" fontId="6" fillId="4" borderId="9" xfId="2" applyFont="1" applyFill="1" applyBorder="1" applyAlignment="1">
      <alignment horizontal="center"/>
    </xf>
    <xf numFmtId="0" fontId="6" fillId="8" borderId="5" xfId="2" applyFont="1" applyFill="1" applyBorder="1" applyAlignment="1">
      <alignment horizontal="center"/>
    </xf>
    <xf numFmtId="0" fontId="6" fillId="8" borderId="9" xfId="2" applyFont="1" applyFill="1" applyBorder="1" applyAlignment="1">
      <alignment horizontal="center"/>
    </xf>
  </cellXfs>
  <cellStyles count="3">
    <cellStyle name="Normal" xfId="0" builtinId="0"/>
    <cellStyle name="Normal 2" xfId="2" xr:uid="{00000000-0005-0000-0000-000001000000}"/>
    <cellStyle name="Normal_SHEET"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2"/>
  <sheetViews>
    <sheetView tabSelected="1" topLeftCell="B1" zoomScale="82" zoomScaleNormal="82" workbookViewId="0">
      <pane ySplit="3" topLeftCell="A13" activePane="bottomLeft" state="frozen"/>
      <selection activeCell="B1" sqref="B1"/>
      <selection pane="bottomLeft" activeCell="D14" sqref="D14"/>
    </sheetView>
  </sheetViews>
  <sheetFormatPr defaultColWidth="13.7265625" defaultRowHeight="14.5" x14ac:dyDescent="0.35"/>
  <cols>
    <col min="1" max="1" width="16.81640625" hidden="1" customWidth="1"/>
    <col min="2" max="2" width="35.7265625" style="9" customWidth="1"/>
    <col min="3" max="3" width="20.08984375" bestFit="1" customWidth="1"/>
    <col min="4" max="4" width="39.1796875" customWidth="1"/>
    <col min="5" max="7" width="10.7265625" customWidth="1"/>
    <col min="8" max="8" width="10.90625" customWidth="1"/>
    <col min="9" max="10" width="11.08984375" customWidth="1"/>
    <col min="11" max="11" width="11.453125" customWidth="1"/>
    <col min="12" max="12" width="57.90625" customWidth="1"/>
    <col min="13" max="13" width="68.08984375" customWidth="1"/>
  </cols>
  <sheetData>
    <row r="1" spans="1:25" ht="189.5" hidden="1" x14ac:dyDescent="0.45">
      <c r="B1" s="55" t="s">
        <v>97</v>
      </c>
      <c r="C1" s="3"/>
      <c r="M1" s="20"/>
    </row>
    <row r="2" spans="1:25" ht="18.5" x14ac:dyDescent="0.45">
      <c r="L2" s="2"/>
      <c r="M2" s="20"/>
      <c r="N2" s="1"/>
    </row>
    <row r="3" spans="1:25" ht="43.5" x14ac:dyDescent="0.35">
      <c r="A3" s="5" t="s">
        <v>17</v>
      </c>
      <c r="B3" s="5" t="s">
        <v>9</v>
      </c>
      <c r="C3" s="5" t="s">
        <v>3</v>
      </c>
      <c r="D3" s="5" t="s">
        <v>10</v>
      </c>
      <c r="E3" s="5" t="s">
        <v>4</v>
      </c>
      <c r="F3" s="5" t="s">
        <v>8</v>
      </c>
      <c r="G3" s="5" t="s">
        <v>5</v>
      </c>
      <c r="H3" s="5" t="s">
        <v>6</v>
      </c>
      <c r="I3" s="5" t="s">
        <v>11</v>
      </c>
      <c r="J3" s="5" t="s">
        <v>22</v>
      </c>
      <c r="K3" s="5" t="s">
        <v>7</v>
      </c>
      <c r="L3" s="5" t="s">
        <v>0</v>
      </c>
      <c r="M3" s="54"/>
    </row>
    <row r="4" spans="1:25" ht="116" x14ac:dyDescent="0.35">
      <c r="A4" s="16" t="s">
        <v>18</v>
      </c>
      <c r="B4" s="22" t="s">
        <v>72</v>
      </c>
      <c r="C4" s="15" t="s">
        <v>12</v>
      </c>
      <c r="D4" s="22" t="s">
        <v>123</v>
      </c>
      <c r="E4" s="23">
        <v>1</v>
      </c>
      <c r="F4" s="14">
        <v>54</v>
      </c>
      <c r="G4" s="14">
        <v>9</v>
      </c>
      <c r="H4" s="14">
        <v>9</v>
      </c>
      <c r="I4" s="14">
        <f>H4*0.3</f>
        <v>2.6999999999999997</v>
      </c>
      <c r="J4" s="14">
        <v>0</v>
      </c>
      <c r="K4" s="14">
        <f>F4+H4+I4+J4</f>
        <v>65.7</v>
      </c>
      <c r="L4" s="46" t="s">
        <v>134</v>
      </c>
      <c r="M4" s="20"/>
    </row>
    <row r="5" spans="1:25" s="20" customFormat="1" x14ac:dyDescent="0.35">
      <c r="A5" s="37"/>
      <c r="B5" s="22" t="s">
        <v>72</v>
      </c>
      <c r="C5" s="7" t="s">
        <v>73</v>
      </c>
      <c r="D5" s="7" t="s">
        <v>100</v>
      </c>
      <c r="E5" s="23">
        <v>5</v>
      </c>
      <c r="F5" s="21">
        <v>0</v>
      </c>
      <c r="G5" s="8">
        <v>12</v>
      </c>
      <c r="H5" s="21">
        <f t="shared" ref="H5:H10" si="0">E5*G5</f>
        <v>60</v>
      </c>
      <c r="I5" s="21">
        <f t="shared" ref="I5:I9" si="1">H5*0.3</f>
        <v>18</v>
      </c>
      <c r="J5" s="21">
        <v>1</v>
      </c>
      <c r="K5" s="21">
        <f t="shared" ref="K5:K10" si="2">H5+I5+F5+J5</f>
        <v>79</v>
      </c>
      <c r="L5" s="7" t="s">
        <v>135</v>
      </c>
    </row>
    <row r="6" spans="1:25" s="20" customFormat="1" x14ac:dyDescent="0.35">
      <c r="A6" s="37"/>
      <c r="B6" s="22" t="s">
        <v>72</v>
      </c>
      <c r="C6" s="7" t="s">
        <v>73</v>
      </c>
      <c r="D6" s="7" t="s">
        <v>101</v>
      </c>
      <c r="E6" s="23">
        <v>1</v>
      </c>
      <c r="F6" s="21">
        <v>0</v>
      </c>
      <c r="G6" s="8">
        <v>5</v>
      </c>
      <c r="H6" s="21">
        <f t="shared" si="0"/>
        <v>5</v>
      </c>
      <c r="I6" s="21">
        <f t="shared" si="1"/>
        <v>1.5</v>
      </c>
      <c r="J6" s="21">
        <v>0</v>
      </c>
      <c r="K6" s="21">
        <f t="shared" si="2"/>
        <v>6.5</v>
      </c>
      <c r="L6" s="7" t="s">
        <v>106</v>
      </c>
      <c r="Y6" s="62">
        <f>SUM(K5:K9)</f>
        <v>155.69999999999999</v>
      </c>
    </row>
    <row r="7" spans="1:25" s="20" customFormat="1" ht="43.5" x14ac:dyDescent="0.35">
      <c r="A7" s="37"/>
      <c r="B7" s="22" t="s">
        <v>72</v>
      </c>
      <c r="C7" s="7" t="s">
        <v>73</v>
      </c>
      <c r="D7" s="7" t="s">
        <v>99</v>
      </c>
      <c r="E7" s="23">
        <v>1</v>
      </c>
      <c r="F7" s="21">
        <v>0</v>
      </c>
      <c r="G7" s="8">
        <v>9</v>
      </c>
      <c r="H7" s="21">
        <f t="shared" si="0"/>
        <v>9</v>
      </c>
      <c r="I7" s="21">
        <f t="shared" si="1"/>
        <v>2.6999999999999997</v>
      </c>
      <c r="J7" s="21">
        <v>0</v>
      </c>
      <c r="K7" s="21">
        <f t="shared" si="2"/>
        <v>11.7</v>
      </c>
      <c r="L7" s="7" t="s">
        <v>136</v>
      </c>
    </row>
    <row r="8" spans="1:25" s="20" customFormat="1" ht="29" x14ac:dyDescent="0.35">
      <c r="A8" s="37"/>
      <c r="B8" s="22" t="s">
        <v>72</v>
      </c>
      <c r="C8" s="7" t="s">
        <v>73</v>
      </c>
      <c r="D8" s="7" t="s">
        <v>102</v>
      </c>
      <c r="E8" s="23">
        <v>1</v>
      </c>
      <c r="F8" s="21">
        <v>0</v>
      </c>
      <c r="G8" s="8">
        <v>18</v>
      </c>
      <c r="H8" s="21">
        <f t="shared" si="0"/>
        <v>18</v>
      </c>
      <c r="I8" s="21">
        <f t="shared" si="1"/>
        <v>5.3999999999999995</v>
      </c>
      <c r="J8" s="21">
        <v>0</v>
      </c>
      <c r="K8" s="21">
        <f t="shared" si="2"/>
        <v>23.4</v>
      </c>
      <c r="L8" s="7" t="s">
        <v>137</v>
      </c>
    </row>
    <row r="9" spans="1:25" s="20" customFormat="1" ht="87" x14ac:dyDescent="0.35">
      <c r="A9" s="37"/>
      <c r="B9" s="22" t="s">
        <v>72</v>
      </c>
      <c r="C9" s="7" t="s">
        <v>73</v>
      </c>
      <c r="D9" s="7" t="s">
        <v>103</v>
      </c>
      <c r="E9" s="23">
        <v>1</v>
      </c>
      <c r="F9" s="21">
        <v>0</v>
      </c>
      <c r="G9" s="8">
        <v>27</v>
      </c>
      <c r="H9" s="21">
        <f t="shared" si="0"/>
        <v>27</v>
      </c>
      <c r="I9" s="21">
        <f t="shared" si="1"/>
        <v>8.1</v>
      </c>
      <c r="J9" s="21">
        <v>0</v>
      </c>
      <c r="K9" s="21">
        <f t="shared" si="2"/>
        <v>35.1</v>
      </c>
      <c r="L9" s="7" t="s">
        <v>138</v>
      </c>
    </row>
    <row r="10" spans="1:25" s="20" customFormat="1" ht="174" x14ac:dyDescent="0.35">
      <c r="A10" s="37"/>
      <c r="B10" s="22" t="s">
        <v>72</v>
      </c>
      <c r="C10" s="7" t="s">
        <v>124</v>
      </c>
      <c r="D10" s="7" t="s">
        <v>122</v>
      </c>
      <c r="E10" s="23">
        <v>4</v>
      </c>
      <c r="F10" s="21">
        <v>36</v>
      </c>
      <c r="G10" s="8">
        <v>9</v>
      </c>
      <c r="H10" s="21">
        <f t="shared" si="0"/>
        <v>36</v>
      </c>
      <c r="I10" s="21">
        <f>H10*1</f>
        <v>36</v>
      </c>
      <c r="J10" s="21">
        <f t="shared" ref="J10" si="3">0.15*H10</f>
        <v>5.3999999999999995</v>
      </c>
      <c r="K10" s="21">
        <f t="shared" si="2"/>
        <v>113.4</v>
      </c>
      <c r="L10" s="7" t="s">
        <v>125</v>
      </c>
    </row>
    <row r="11" spans="1:25" s="57" customFormat="1" ht="72.5" x14ac:dyDescent="0.35">
      <c r="A11" s="58" t="s">
        <v>18</v>
      </c>
      <c r="B11" s="7" t="s">
        <v>72</v>
      </c>
      <c r="C11" s="7" t="s">
        <v>74</v>
      </c>
      <c r="D11" s="7" t="s">
        <v>75</v>
      </c>
      <c r="E11" s="59">
        <v>20</v>
      </c>
      <c r="F11" s="8">
        <v>0</v>
      </c>
      <c r="G11" s="8">
        <v>2</v>
      </c>
      <c r="H11" s="8">
        <f>E11*G11</f>
        <v>40</v>
      </c>
      <c r="I11" s="8">
        <f>H11*1.5</f>
        <v>60</v>
      </c>
      <c r="J11" s="8">
        <v>1</v>
      </c>
      <c r="K11" s="8">
        <f t="shared" ref="K11:K16" si="4">H11+I11+F11+J11</f>
        <v>101</v>
      </c>
      <c r="L11" s="7" t="s">
        <v>139</v>
      </c>
    </row>
    <row r="12" spans="1:25" s="57" customFormat="1" ht="145" x14ac:dyDescent="0.35">
      <c r="A12" s="58"/>
      <c r="B12" s="7" t="s">
        <v>72</v>
      </c>
      <c r="C12" s="7" t="s">
        <v>94</v>
      </c>
      <c r="D12" s="7" t="s">
        <v>110</v>
      </c>
      <c r="E12" s="59">
        <v>20</v>
      </c>
      <c r="F12" s="60">
        <v>0</v>
      </c>
      <c r="G12" s="60">
        <v>1</v>
      </c>
      <c r="H12" s="60">
        <f t="shared" ref="H12" si="5">E12*G12</f>
        <v>20</v>
      </c>
      <c r="I12" s="60">
        <v>4</v>
      </c>
      <c r="J12" s="60">
        <v>1</v>
      </c>
      <c r="K12" s="60">
        <f t="shared" ref="K12" si="6">H12+I12+F12+J12</f>
        <v>25</v>
      </c>
      <c r="L12" s="7" t="s">
        <v>111</v>
      </c>
    </row>
    <row r="13" spans="1:25" s="9" customFormat="1" ht="58" x14ac:dyDescent="0.35">
      <c r="A13" s="19"/>
      <c r="B13" s="22" t="s">
        <v>72</v>
      </c>
      <c r="C13" s="22" t="s">
        <v>112</v>
      </c>
      <c r="D13" s="22" t="s">
        <v>118</v>
      </c>
      <c r="E13" s="53">
        <v>1</v>
      </c>
      <c r="F13" s="10">
        <v>16</v>
      </c>
      <c r="G13" s="10">
        <v>35</v>
      </c>
      <c r="H13" s="10">
        <f t="shared" ref="H13:H16" si="7">E13*G13</f>
        <v>35</v>
      </c>
      <c r="I13" s="10">
        <f t="shared" ref="I13:I16" si="8">H13*0.3</f>
        <v>10.5</v>
      </c>
      <c r="J13" s="10">
        <v>8</v>
      </c>
      <c r="K13" s="10">
        <f t="shared" si="4"/>
        <v>69.5</v>
      </c>
      <c r="L13" s="7" t="s">
        <v>95</v>
      </c>
    </row>
    <row r="14" spans="1:25" s="9" customFormat="1" ht="101.5" x14ac:dyDescent="0.35">
      <c r="A14" s="19"/>
      <c r="B14" s="22" t="s">
        <v>72</v>
      </c>
      <c r="C14" s="22" t="s">
        <v>112</v>
      </c>
      <c r="D14" s="22" t="s">
        <v>113</v>
      </c>
      <c r="E14" s="53">
        <v>1</v>
      </c>
      <c r="F14" s="10">
        <v>16</v>
      </c>
      <c r="G14" s="10">
        <v>35</v>
      </c>
      <c r="H14" s="10">
        <f t="shared" ref="H14" si="9">E14*G14</f>
        <v>35</v>
      </c>
      <c r="I14" s="10">
        <f t="shared" ref="I14" si="10">H14*0.3</f>
        <v>10.5</v>
      </c>
      <c r="J14" s="10">
        <v>8</v>
      </c>
      <c r="K14" s="10">
        <f t="shared" ref="K14" si="11">H14+I14+F14+J14</f>
        <v>69.5</v>
      </c>
      <c r="L14" s="7" t="s">
        <v>114</v>
      </c>
    </row>
    <row r="15" spans="1:25" s="9" customFormat="1" ht="87" x14ac:dyDescent="0.35">
      <c r="A15" s="19"/>
      <c r="B15" s="22" t="s">
        <v>72</v>
      </c>
      <c r="C15" s="22" t="s">
        <v>112</v>
      </c>
      <c r="D15" s="22" t="s">
        <v>115</v>
      </c>
      <c r="E15" s="53">
        <v>1</v>
      </c>
      <c r="F15" s="10">
        <v>8</v>
      </c>
      <c r="G15" s="10">
        <v>24</v>
      </c>
      <c r="H15" s="10">
        <f t="shared" ref="H15" si="12">E15*G15</f>
        <v>24</v>
      </c>
      <c r="I15" s="10">
        <f t="shared" ref="I15" si="13">H15*0.3</f>
        <v>7.1999999999999993</v>
      </c>
      <c r="J15" s="10">
        <v>8</v>
      </c>
      <c r="K15" s="10">
        <f t="shared" ref="K15" si="14">H15+I15+F15+J15</f>
        <v>47.2</v>
      </c>
      <c r="L15" s="7" t="s">
        <v>116</v>
      </c>
    </row>
    <row r="16" spans="1:25" s="9" customFormat="1" ht="29" x14ac:dyDescent="0.35">
      <c r="A16" s="19"/>
      <c r="B16" s="22" t="s">
        <v>93</v>
      </c>
      <c r="C16" s="22" t="s">
        <v>96</v>
      </c>
      <c r="D16" s="22" t="s">
        <v>126</v>
      </c>
      <c r="E16" s="53">
        <v>1</v>
      </c>
      <c r="F16" s="10">
        <v>8</v>
      </c>
      <c r="G16" s="10">
        <v>5</v>
      </c>
      <c r="H16" s="10">
        <f t="shared" si="7"/>
        <v>5</v>
      </c>
      <c r="I16" s="10">
        <f t="shared" si="8"/>
        <v>1.5</v>
      </c>
      <c r="J16" s="10">
        <v>1</v>
      </c>
      <c r="K16" s="10">
        <f t="shared" si="4"/>
        <v>15.5</v>
      </c>
      <c r="L16" s="22"/>
    </row>
    <row r="17" spans="1:13" s="9" customFormat="1" ht="43.5" x14ac:dyDescent="0.35">
      <c r="A17" s="16" t="s">
        <v>18</v>
      </c>
      <c r="B17" s="22" t="s">
        <v>72</v>
      </c>
      <c r="C17" s="15" t="s">
        <v>98</v>
      </c>
      <c r="D17" s="22" t="s">
        <v>77</v>
      </c>
      <c r="E17" s="23">
        <v>1</v>
      </c>
      <c r="F17" s="14">
        <v>18</v>
      </c>
      <c r="G17" s="14">
        <v>36</v>
      </c>
      <c r="H17" s="14">
        <f t="shared" ref="H17" si="15">E17*G17</f>
        <v>36</v>
      </c>
      <c r="I17" s="14">
        <f t="shared" ref="I17" si="16">H17*0.3</f>
        <v>10.799999999999999</v>
      </c>
      <c r="J17" s="14">
        <f t="shared" ref="J17" si="17">0.15*H17</f>
        <v>5.3999999999999995</v>
      </c>
      <c r="K17" s="14">
        <f t="shared" ref="K17" si="18">H17+I17+F17+J17</f>
        <v>70.2</v>
      </c>
      <c r="L17" s="22" t="s">
        <v>119</v>
      </c>
    </row>
    <row r="18" spans="1:13" s="20" customFormat="1" ht="58" x14ac:dyDescent="0.35">
      <c r="A18" s="37" t="s">
        <v>18</v>
      </c>
      <c r="B18" s="22" t="s">
        <v>72</v>
      </c>
      <c r="C18" s="22" t="s">
        <v>76</v>
      </c>
      <c r="D18" s="22" t="s">
        <v>78</v>
      </c>
      <c r="E18" s="23">
        <v>1</v>
      </c>
      <c r="F18" s="21">
        <v>4</v>
      </c>
      <c r="G18" s="21">
        <v>18</v>
      </c>
      <c r="H18" s="21">
        <f t="shared" ref="H18:H21" si="19">E18*G18</f>
        <v>18</v>
      </c>
      <c r="I18" s="21">
        <f t="shared" ref="I18" si="20">H18*0.3</f>
        <v>5.3999999999999995</v>
      </c>
      <c r="J18" s="21">
        <f t="shared" ref="J18:J21" si="21">0.15*H18</f>
        <v>2.6999999999999997</v>
      </c>
      <c r="K18" s="21">
        <f t="shared" ref="K18:K21" si="22">H18+I18+F18+J18</f>
        <v>30.099999999999998</v>
      </c>
      <c r="L18" s="22" t="s">
        <v>117</v>
      </c>
      <c r="M18" s="20" t="s">
        <v>109</v>
      </c>
    </row>
    <row r="19" spans="1:13" s="20" customFormat="1" ht="29" x14ac:dyDescent="0.35">
      <c r="A19" s="51"/>
      <c r="B19" s="22" t="s">
        <v>72</v>
      </c>
      <c r="C19" s="17" t="s">
        <v>107</v>
      </c>
      <c r="D19" s="56" t="s">
        <v>104</v>
      </c>
      <c r="E19" s="17">
        <v>1</v>
      </c>
      <c r="F19" s="17">
        <v>40</v>
      </c>
      <c r="G19" s="17">
        <v>70</v>
      </c>
      <c r="H19" s="21">
        <f t="shared" si="19"/>
        <v>70</v>
      </c>
      <c r="I19" s="17">
        <f>G19*0.3</f>
        <v>21</v>
      </c>
      <c r="J19" s="21">
        <f t="shared" si="21"/>
        <v>10.5</v>
      </c>
      <c r="K19" s="21">
        <f t="shared" si="22"/>
        <v>141.5</v>
      </c>
      <c r="L19" s="52" t="s">
        <v>108</v>
      </c>
    </row>
    <row r="20" spans="1:13" s="20" customFormat="1" ht="29" x14ac:dyDescent="0.35">
      <c r="A20" s="51"/>
      <c r="B20" s="22" t="s">
        <v>72</v>
      </c>
      <c r="C20" s="17" t="s">
        <v>120</v>
      </c>
      <c r="D20" s="56" t="s">
        <v>121</v>
      </c>
      <c r="E20" s="17"/>
      <c r="F20" s="17"/>
      <c r="G20" s="17"/>
      <c r="H20" s="21"/>
      <c r="I20" s="17"/>
      <c r="J20" s="21"/>
      <c r="K20" s="21">
        <v>90</v>
      </c>
      <c r="L20" s="52" t="s">
        <v>127</v>
      </c>
    </row>
    <row r="21" spans="1:13" s="20" customFormat="1" x14ac:dyDescent="0.35">
      <c r="A21" s="51"/>
      <c r="B21" s="22" t="s">
        <v>72</v>
      </c>
      <c r="C21" s="17" t="s">
        <v>92</v>
      </c>
      <c r="D21" s="17" t="s">
        <v>105</v>
      </c>
      <c r="E21" s="17">
        <v>6</v>
      </c>
      <c r="F21" s="17">
        <v>9</v>
      </c>
      <c r="G21" s="17">
        <v>16</v>
      </c>
      <c r="H21" s="21">
        <f t="shared" si="19"/>
        <v>96</v>
      </c>
      <c r="I21" s="17">
        <f>G21*0.3</f>
        <v>4.8</v>
      </c>
      <c r="J21" s="21">
        <f t="shared" si="21"/>
        <v>14.399999999999999</v>
      </c>
      <c r="K21" s="21">
        <f t="shared" si="22"/>
        <v>124.19999999999999</v>
      </c>
      <c r="L21" s="52" t="s">
        <v>140</v>
      </c>
    </row>
    <row r="22" spans="1:13" x14ac:dyDescent="0.35">
      <c r="B22" s="45"/>
      <c r="C22" s="11" t="s">
        <v>2</v>
      </c>
      <c r="D22" s="4"/>
      <c r="E22" s="17"/>
      <c r="F22" s="17"/>
      <c r="G22" s="12"/>
      <c r="H22" s="13"/>
      <c r="I22" s="13"/>
      <c r="J22" s="13"/>
      <c r="K22" s="17">
        <f>+SUM(K4:K21)</f>
        <v>1118.5</v>
      </c>
      <c r="L22" s="18"/>
    </row>
  </sheetData>
  <autoFilter ref="A3:M22" xr:uid="{B2393A6F-150F-42E2-9FCE-D63B8A27C838}"/>
  <pageMargins left="0.7" right="0.7" top="0.75" bottom="0.75" header="0.3" footer="0.3"/>
  <pageSetup paperSize="9"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D934-6BF5-4FE6-AB53-64FC7D92F2FC}">
  <dimension ref="A1:B12"/>
  <sheetViews>
    <sheetView showGridLines="0" topLeftCell="A3" workbookViewId="0">
      <selection activeCell="B8" sqref="B8"/>
    </sheetView>
  </sheetViews>
  <sheetFormatPr defaultRowHeight="14.5" x14ac:dyDescent="0.35"/>
  <cols>
    <col min="1" max="1" width="4.1796875" style="50" bestFit="1" customWidth="1"/>
    <col min="2" max="2" width="94.1796875" style="6" bestFit="1" customWidth="1"/>
  </cols>
  <sheetData>
    <row r="1" spans="1:2" ht="15.5" x14ac:dyDescent="0.35">
      <c r="A1" s="47" t="s">
        <v>85</v>
      </c>
      <c r="B1" s="47" t="s">
        <v>79</v>
      </c>
    </row>
    <row r="2" spans="1:2" x14ac:dyDescent="0.35">
      <c r="A2" s="49">
        <v>1</v>
      </c>
      <c r="B2" s="38" t="s">
        <v>86</v>
      </c>
    </row>
    <row r="3" spans="1:2" ht="29" x14ac:dyDescent="0.35">
      <c r="A3" s="49">
        <v>2</v>
      </c>
      <c r="B3" s="38" t="s">
        <v>87</v>
      </c>
    </row>
    <row r="4" spans="1:2" x14ac:dyDescent="0.35">
      <c r="A4" s="49">
        <v>3</v>
      </c>
      <c r="B4" s="22" t="s">
        <v>90</v>
      </c>
    </row>
    <row r="5" spans="1:2" ht="29" x14ac:dyDescent="0.35">
      <c r="A5" s="49">
        <v>4</v>
      </c>
      <c r="B5" s="7" t="s">
        <v>89</v>
      </c>
    </row>
    <row r="6" spans="1:2" x14ac:dyDescent="0.35">
      <c r="A6" s="49">
        <v>5</v>
      </c>
      <c r="B6" s="22" t="s">
        <v>82</v>
      </c>
    </row>
    <row r="7" spans="1:2" x14ac:dyDescent="0.35">
      <c r="A7" s="49">
        <v>6</v>
      </c>
      <c r="B7" s="48" t="s">
        <v>83</v>
      </c>
    </row>
    <row r="8" spans="1:2" x14ac:dyDescent="0.35">
      <c r="A8" s="49">
        <v>7</v>
      </c>
      <c r="B8" s="38" t="s">
        <v>84</v>
      </c>
    </row>
    <row r="9" spans="1:2" x14ac:dyDescent="0.35">
      <c r="A9" s="49">
        <v>8</v>
      </c>
      <c r="B9" s="22" t="s">
        <v>80</v>
      </c>
    </row>
    <row r="10" spans="1:2" x14ac:dyDescent="0.35">
      <c r="A10" s="49">
        <v>9</v>
      </c>
      <c r="B10" s="38" t="s">
        <v>88</v>
      </c>
    </row>
    <row r="11" spans="1:2" ht="29" x14ac:dyDescent="0.35">
      <c r="A11" s="49">
        <v>10</v>
      </c>
      <c r="B11" s="7" t="s">
        <v>91</v>
      </c>
    </row>
    <row r="12" spans="1:2" x14ac:dyDescent="0.35">
      <c r="A12" s="49">
        <v>11</v>
      </c>
      <c r="B12" s="22" t="s">
        <v>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EDA7-5CE0-428F-97F0-B89CAC7E3805}">
  <dimension ref="A1:A6"/>
  <sheetViews>
    <sheetView workbookViewId="0">
      <selection activeCell="A7" sqref="A7"/>
    </sheetView>
  </sheetViews>
  <sheetFormatPr defaultRowHeight="14.5" x14ac:dyDescent="0.35"/>
  <cols>
    <col min="1" max="1" width="136.36328125" bestFit="1" customWidth="1"/>
  </cols>
  <sheetData>
    <row r="1" spans="1:1" x14ac:dyDescent="0.35">
      <c r="A1" s="61" t="s">
        <v>128</v>
      </c>
    </row>
    <row r="2" spans="1:1" ht="29" x14ac:dyDescent="0.35">
      <c r="A2" s="6" t="s">
        <v>129</v>
      </c>
    </row>
    <row r="3" spans="1:1" x14ac:dyDescent="0.35">
      <c r="A3" t="s">
        <v>130</v>
      </c>
    </row>
    <row r="4" spans="1:1" x14ac:dyDescent="0.35">
      <c r="A4" t="s">
        <v>131</v>
      </c>
    </row>
    <row r="5" spans="1:1" x14ac:dyDescent="0.35">
      <c r="A5" t="s">
        <v>132</v>
      </c>
    </row>
    <row r="6" spans="1:1" x14ac:dyDescent="0.35">
      <c r="A6" t="s">
        <v>133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activeCell="A2" sqref="A2:A4"/>
    </sheetView>
  </sheetViews>
  <sheetFormatPr defaultRowHeight="14.5" x14ac:dyDescent="0.35"/>
  <cols>
    <col min="2" max="2" width="25" customWidth="1"/>
    <col min="3" max="3" width="48.1796875" customWidth="1"/>
    <col min="4" max="4" width="57.453125" customWidth="1"/>
  </cols>
  <sheetData>
    <row r="1" spans="1:4" x14ac:dyDescent="0.35">
      <c r="A1" t="s">
        <v>13</v>
      </c>
      <c r="B1" t="s">
        <v>16</v>
      </c>
      <c r="C1" t="s">
        <v>14</v>
      </c>
      <c r="D1" t="s">
        <v>15</v>
      </c>
    </row>
    <row r="2" spans="1:4" ht="29" x14ac:dyDescent="0.35">
      <c r="A2" s="20">
        <v>1</v>
      </c>
      <c r="B2" t="s">
        <v>19</v>
      </c>
      <c r="C2" s="6" t="s">
        <v>21</v>
      </c>
    </row>
    <row r="3" spans="1:4" ht="43.5" x14ac:dyDescent="0.35">
      <c r="A3" s="20">
        <v>2</v>
      </c>
      <c r="B3" t="s">
        <v>1</v>
      </c>
      <c r="C3" s="6" t="s">
        <v>23</v>
      </c>
    </row>
    <row r="4" spans="1:4" ht="29" x14ac:dyDescent="0.35">
      <c r="A4" s="20">
        <v>3</v>
      </c>
      <c r="B4" t="s">
        <v>19</v>
      </c>
      <c r="C4" s="6" t="s">
        <v>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B7BB-8133-4A0A-84CD-1EE9F9B357EF}">
  <dimension ref="A1:T17"/>
  <sheetViews>
    <sheetView topLeftCell="A5" workbookViewId="0">
      <selection activeCell="D20" sqref="D20:D22"/>
    </sheetView>
  </sheetViews>
  <sheetFormatPr defaultRowHeight="14.5" x14ac:dyDescent="0.35"/>
  <cols>
    <col min="4" max="4" width="21.90625" bestFit="1" customWidth="1"/>
    <col min="5" max="5" width="36.1796875" bestFit="1" customWidth="1"/>
    <col min="14" max="16" width="8.7265625" style="20"/>
  </cols>
  <sheetData>
    <row r="1" spans="1:20" x14ac:dyDescent="0.35">
      <c r="A1" s="63" t="s">
        <v>24</v>
      </c>
      <c r="B1" s="63" t="s">
        <v>25</v>
      </c>
      <c r="C1" s="63" t="s">
        <v>26</v>
      </c>
      <c r="D1" s="64" t="s">
        <v>27</v>
      </c>
      <c r="E1" s="30"/>
      <c r="F1" s="31"/>
      <c r="G1" s="31"/>
      <c r="H1" s="31"/>
      <c r="I1" s="31"/>
      <c r="J1" s="31"/>
      <c r="K1" s="31"/>
      <c r="L1" s="31"/>
      <c r="M1" s="31"/>
      <c r="N1" s="31"/>
      <c r="O1" s="31"/>
      <c r="P1" s="31"/>
      <c r="Q1" s="31"/>
      <c r="R1" s="31"/>
      <c r="S1" s="31"/>
      <c r="T1" s="31"/>
    </row>
    <row r="2" spans="1:20" x14ac:dyDescent="0.35">
      <c r="A2" s="63"/>
      <c r="B2" s="63"/>
      <c r="C2" s="63"/>
      <c r="D2" s="64"/>
      <c r="E2" s="28" t="s">
        <v>28</v>
      </c>
      <c r="F2" s="28" t="s">
        <v>29</v>
      </c>
      <c r="G2" s="28" t="s">
        <v>30</v>
      </c>
      <c r="H2" s="28" t="s">
        <v>31</v>
      </c>
      <c r="I2" s="28" t="s">
        <v>32</v>
      </c>
      <c r="J2" s="28" t="s">
        <v>33</v>
      </c>
      <c r="K2" s="28" t="s">
        <v>34</v>
      </c>
      <c r="L2" s="28" t="s">
        <v>35</v>
      </c>
      <c r="M2" s="28" t="s">
        <v>36</v>
      </c>
      <c r="N2" s="28" t="s">
        <v>37</v>
      </c>
      <c r="O2" s="28" t="s">
        <v>38</v>
      </c>
      <c r="P2" s="28" t="s">
        <v>39</v>
      </c>
      <c r="Q2" s="28" t="s">
        <v>40</v>
      </c>
      <c r="R2" s="28" t="s">
        <v>41</v>
      </c>
      <c r="S2" s="28" t="s">
        <v>42</v>
      </c>
      <c r="T2" s="28" t="s">
        <v>43</v>
      </c>
    </row>
    <row r="3" spans="1:20" x14ac:dyDescent="0.35">
      <c r="A3" s="63"/>
      <c r="B3" s="63"/>
      <c r="C3" s="63"/>
      <c r="D3" s="64"/>
      <c r="E3" s="40" t="s">
        <v>44</v>
      </c>
      <c r="F3" s="65" t="s">
        <v>45</v>
      </c>
      <c r="G3" s="66"/>
      <c r="H3" s="66"/>
      <c r="I3" s="66"/>
      <c r="J3" s="66"/>
      <c r="K3" s="66"/>
      <c r="L3" s="66"/>
      <c r="M3" s="66"/>
      <c r="N3" s="39"/>
      <c r="O3" s="39"/>
      <c r="P3" s="39"/>
      <c r="Q3" s="70" t="s">
        <v>46</v>
      </c>
      <c r="R3" s="71"/>
      <c r="S3" s="36" t="s">
        <v>47</v>
      </c>
      <c r="T3" s="36" t="s">
        <v>48</v>
      </c>
    </row>
    <row r="4" spans="1:20" x14ac:dyDescent="0.35">
      <c r="A4" s="34"/>
      <c r="B4" s="34"/>
      <c r="C4" s="34"/>
      <c r="D4" s="34"/>
      <c r="E4" s="40" t="s">
        <v>49</v>
      </c>
      <c r="F4" s="67" t="s">
        <v>50</v>
      </c>
      <c r="G4" s="68"/>
      <c r="H4" s="68"/>
      <c r="I4" s="68" t="s">
        <v>66</v>
      </c>
      <c r="J4" s="68"/>
      <c r="K4" s="68"/>
      <c r="L4" s="68" t="s">
        <v>67</v>
      </c>
      <c r="M4" s="68"/>
      <c r="N4" s="69"/>
      <c r="O4" s="67" t="s">
        <v>68</v>
      </c>
      <c r="P4" s="69"/>
      <c r="Q4" s="36"/>
      <c r="R4" s="36"/>
      <c r="S4" s="36"/>
      <c r="T4" s="36"/>
    </row>
    <row r="5" spans="1:20" x14ac:dyDescent="0.35">
      <c r="A5" s="24" t="s">
        <v>51</v>
      </c>
      <c r="B5" s="24" t="s">
        <v>53</v>
      </c>
      <c r="C5" s="24" t="s">
        <v>54</v>
      </c>
      <c r="D5" s="26" t="s">
        <v>52</v>
      </c>
      <c r="E5" s="25">
        <v>9</v>
      </c>
      <c r="F5" s="25">
        <v>9</v>
      </c>
      <c r="G5" s="25">
        <v>9</v>
      </c>
      <c r="H5" s="25">
        <v>9</v>
      </c>
      <c r="I5" s="25">
        <v>9</v>
      </c>
      <c r="J5" s="25">
        <v>9</v>
      </c>
      <c r="K5" s="25">
        <v>9</v>
      </c>
      <c r="L5" s="25">
        <v>9</v>
      </c>
      <c r="M5" s="25">
        <v>9</v>
      </c>
      <c r="N5" s="25">
        <v>9</v>
      </c>
      <c r="O5" s="25">
        <v>9</v>
      </c>
      <c r="P5" s="25">
        <v>9</v>
      </c>
      <c r="Q5" s="25">
        <v>9</v>
      </c>
      <c r="R5" s="25">
        <v>9</v>
      </c>
      <c r="S5" s="25">
        <v>9</v>
      </c>
      <c r="T5" s="25">
        <v>9</v>
      </c>
    </row>
    <row r="6" spans="1:20" x14ac:dyDescent="0.35">
      <c r="A6" s="27" t="s">
        <v>55</v>
      </c>
      <c r="B6" s="32" t="s">
        <v>53</v>
      </c>
      <c r="C6" s="32" t="s">
        <v>56</v>
      </c>
      <c r="D6" s="33" t="s">
        <v>55</v>
      </c>
      <c r="E6" s="25">
        <v>45</v>
      </c>
      <c r="F6" s="25">
        <v>45</v>
      </c>
      <c r="G6" s="25">
        <v>45</v>
      </c>
      <c r="H6" s="25">
        <v>45</v>
      </c>
      <c r="I6" s="25">
        <v>45</v>
      </c>
      <c r="J6" s="25">
        <v>45</v>
      </c>
      <c r="K6" s="25">
        <v>45</v>
      </c>
      <c r="L6" s="25">
        <v>45</v>
      </c>
      <c r="M6" s="25">
        <v>45</v>
      </c>
      <c r="N6" s="25">
        <v>45</v>
      </c>
      <c r="O6" s="25">
        <v>45</v>
      </c>
      <c r="P6" s="25">
        <v>45</v>
      </c>
      <c r="Q6" s="25">
        <v>45</v>
      </c>
      <c r="R6" s="25">
        <v>45</v>
      </c>
      <c r="S6" s="25">
        <v>45</v>
      </c>
      <c r="T6" s="25">
        <v>45</v>
      </c>
    </row>
    <row r="7" spans="1:20" x14ac:dyDescent="0.35">
      <c r="A7" s="41" t="s">
        <v>57</v>
      </c>
      <c r="B7" s="42" t="s">
        <v>53</v>
      </c>
      <c r="C7" s="42" t="s">
        <v>56</v>
      </c>
      <c r="D7" s="43" t="s">
        <v>58</v>
      </c>
      <c r="E7" s="44">
        <v>45</v>
      </c>
      <c r="F7" s="44">
        <v>45</v>
      </c>
      <c r="G7" s="44">
        <v>45</v>
      </c>
      <c r="H7" s="44">
        <v>45</v>
      </c>
      <c r="I7" s="44">
        <v>45</v>
      </c>
      <c r="J7" s="44">
        <v>45</v>
      </c>
      <c r="K7" s="44">
        <v>45</v>
      </c>
      <c r="L7" s="44">
        <v>45</v>
      </c>
      <c r="M7" s="44">
        <v>45</v>
      </c>
      <c r="N7" s="25">
        <v>45</v>
      </c>
      <c r="O7" s="25">
        <v>45</v>
      </c>
      <c r="P7" s="25">
        <v>45</v>
      </c>
      <c r="Q7" s="44">
        <v>45</v>
      </c>
      <c r="R7" s="44">
        <v>45</v>
      </c>
      <c r="S7" s="44">
        <v>45</v>
      </c>
      <c r="T7" s="44">
        <v>45</v>
      </c>
    </row>
    <row r="8" spans="1:20" x14ac:dyDescent="0.35">
      <c r="A8" s="27" t="s">
        <v>59</v>
      </c>
      <c r="B8" s="24" t="s">
        <v>53</v>
      </c>
      <c r="C8" s="24" t="s">
        <v>56</v>
      </c>
      <c r="D8" s="26" t="s">
        <v>60</v>
      </c>
      <c r="E8" s="37">
        <v>45</v>
      </c>
      <c r="F8" s="25">
        <v>45</v>
      </c>
      <c r="G8" s="29">
        <v>45</v>
      </c>
      <c r="H8" s="29">
        <v>45</v>
      </c>
      <c r="I8" s="29">
        <v>45</v>
      </c>
      <c r="J8" s="29">
        <v>45</v>
      </c>
      <c r="K8" s="29">
        <v>45</v>
      </c>
      <c r="L8" s="29">
        <v>45</v>
      </c>
      <c r="M8" s="29">
        <v>45</v>
      </c>
      <c r="N8" s="25">
        <v>45</v>
      </c>
      <c r="O8" s="25">
        <v>45</v>
      </c>
      <c r="P8" s="25">
        <v>45</v>
      </c>
      <c r="Q8" s="29">
        <v>45</v>
      </c>
      <c r="R8" s="29">
        <v>45</v>
      </c>
      <c r="S8" s="29">
        <v>45</v>
      </c>
      <c r="T8" s="29">
        <v>45</v>
      </c>
    </row>
    <row r="9" spans="1:20" x14ac:dyDescent="0.35">
      <c r="A9" s="27" t="s">
        <v>59</v>
      </c>
      <c r="B9" s="24" t="s">
        <v>53</v>
      </c>
      <c r="C9" s="24" t="s">
        <v>56</v>
      </c>
      <c r="D9" s="26" t="s">
        <v>61</v>
      </c>
      <c r="E9" s="37">
        <v>45</v>
      </c>
      <c r="F9" s="25">
        <v>45</v>
      </c>
      <c r="G9" s="29">
        <v>45</v>
      </c>
      <c r="H9" s="29">
        <v>45</v>
      </c>
      <c r="I9" s="29">
        <v>45</v>
      </c>
      <c r="J9" s="29">
        <v>45</v>
      </c>
      <c r="K9" s="29">
        <v>45</v>
      </c>
      <c r="L9" s="29">
        <v>45</v>
      </c>
      <c r="M9" s="29">
        <v>45</v>
      </c>
      <c r="N9" s="25">
        <v>45</v>
      </c>
      <c r="O9" s="25">
        <v>45</v>
      </c>
      <c r="P9" s="25">
        <v>45</v>
      </c>
      <c r="Q9" s="29">
        <v>45</v>
      </c>
      <c r="R9" s="29">
        <v>45</v>
      </c>
      <c r="S9" s="29">
        <v>45</v>
      </c>
      <c r="T9" s="29">
        <v>45</v>
      </c>
    </row>
    <row r="10" spans="1:20" x14ac:dyDescent="0.35">
      <c r="A10" s="27" t="s">
        <v>59</v>
      </c>
      <c r="B10" s="24" t="s">
        <v>53</v>
      </c>
      <c r="C10" s="24" t="s">
        <v>56</v>
      </c>
      <c r="D10" s="26" t="s">
        <v>63</v>
      </c>
      <c r="E10" s="25"/>
      <c r="F10" s="29">
        <v>45</v>
      </c>
      <c r="G10" s="29">
        <v>45</v>
      </c>
      <c r="H10" s="29">
        <v>45</v>
      </c>
      <c r="I10" s="29">
        <v>45</v>
      </c>
      <c r="J10" s="29">
        <v>45</v>
      </c>
      <c r="K10" s="29">
        <v>45</v>
      </c>
      <c r="L10" s="29">
        <v>45</v>
      </c>
      <c r="M10" s="29">
        <v>45</v>
      </c>
      <c r="N10" s="25">
        <v>45</v>
      </c>
      <c r="O10" s="25">
        <v>45</v>
      </c>
      <c r="P10" s="25">
        <v>45</v>
      </c>
      <c r="Q10" s="29">
        <v>45</v>
      </c>
      <c r="R10" s="29">
        <v>45</v>
      </c>
      <c r="S10" s="29"/>
      <c r="T10" s="29"/>
    </row>
    <row r="11" spans="1:20" x14ac:dyDescent="0.35">
      <c r="A11" s="27" t="s">
        <v>62</v>
      </c>
      <c r="B11" s="24" t="s">
        <v>53</v>
      </c>
      <c r="C11" s="24" t="s">
        <v>56</v>
      </c>
      <c r="D11" s="26" t="s">
        <v>70</v>
      </c>
      <c r="E11" s="37"/>
      <c r="F11" s="25"/>
      <c r="G11" s="29"/>
      <c r="H11" s="29"/>
      <c r="I11" s="29">
        <v>45</v>
      </c>
      <c r="J11" s="29">
        <v>45</v>
      </c>
      <c r="K11" s="29">
        <v>45</v>
      </c>
      <c r="L11" s="29">
        <v>45</v>
      </c>
      <c r="M11" s="29">
        <v>45</v>
      </c>
      <c r="N11" s="25">
        <v>45</v>
      </c>
      <c r="O11" s="25">
        <v>45</v>
      </c>
      <c r="P11" s="25">
        <v>45</v>
      </c>
      <c r="Q11" s="29">
        <v>45</v>
      </c>
      <c r="R11" s="29"/>
      <c r="S11" s="29"/>
      <c r="T11" s="29"/>
    </row>
    <row r="12" spans="1:20" x14ac:dyDescent="0.35">
      <c r="A12" s="27" t="s">
        <v>62</v>
      </c>
      <c r="B12" s="24" t="s">
        <v>53</v>
      </c>
      <c r="C12" s="24" t="s">
        <v>56</v>
      </c>
      <c r="D12" s="26" t="s">
        <v>69</v>
      </c>
      <c r="E12" s="25"/>
      <c r="F12" s="29"/>
      <c r="G12" s="29"/>
      <c r="H12" s="29"/>
      <c r="I12" s="29">
        <v>45</v>
      </c>
      <c r="J12" s="29">
        <v>45</v>
      </c>
      <c r="K12" s="29">
        <v>45</v>
      </c>
      <c r="L12" s="29">
        <v>45</v>
      </c>
      <c r="M12" s="29">
        <v>45</v>
      </c>
      <c r="N12" s="25">
        <v>45</v>
      </c>
      <c r="O12" s="25">
        <v>45</v>
      </c>
      <c r="P12" s="25">
        <v>45</v>
      </c>
      <c r="Q12" s="29"/>
      <c r="R12" s="29"/>
      <c r="S12" s="29"/>
      <c r="T12" s="29"/>
    </row>
    <row r="13" spans="1:20" x14ac:dyDescent="0.35">
      <c r="A13" s="27" t="s">
        <v>57</v>
      </c>
      <c r="B13" s="24" t="s">
        <v>53</v>
      </c>
      <c r="C13" s="24" t="s">
        <v>56</v>
      </c>
      <c r="D13" s="26" t="s">
        <v>64</v>
      </c>
      <c r="E13" s="25">
        <v>45</v>
      </c>
      <c r="F13" s="25">
        <v>45</v>
      </c>
      <c r="G13" s="29">
        <v>45</v>
      </c>
      <c r="H13" s="29">
        <v>45</v>
      </c>
      <c r="I13" s="29">
        <v>45</v>
      </c>
      <c r="J13" s="29">
        <v>45</v>
      </c>
      <c r="K13" s="29">
        <v>45</v>
      </c>
      <c r="L13" s="29">
        <v>45</v>
      </c>
      <c r="M13" s="29">
        <v>45</v>
      </c>
      <c r="N13" s="25">
        <v>45</v>
      </c>
      <c r="O13" s="25">
        <v>45</v>
      </c>
      <c r="P13" s="25">
        <v>45</v>
      </c>
      <c r="Q13" s="29">
        <v>45</v>
      </c>
      <c r="R13" s="29">
        <v>45</v>
      </c>
      <c r="S13" s="29">
        <v>45</v>
      </c>
      <c r="T13" s="29"/>
    </row>
    <row r="14" spans="1:20" x14ac:dyDescent="0.35">
      <c r="A14" s="27" t="s">
        <v>59</v>
      </c>
      <c r="B14" s="24" t="s">
        <v>53</v>
      </c>
      <c r="C14" s="24" t="s">
        <v>56</v>
      </c>
      <c r="D14" s="26" t="s">
        <v>65</v>
      </c>
      <c r="E14" s="25"/>
      <c r="F14" s="25">
        <v>45</v>
      </c>
      <c r="G14" s="29">
        <v>45</v>
      </c>
      <c r="H14" s="29">
        <v>45</v>
      </c>
      <c r="I14" s="29">
        <v>45</v>
      </c>
      <c r="J14" s="29">
        <v>45</v>
      </c>
      <c r="K14" s="29">
        <v>45</v>
      </c>
      <c r="L14" s="29">
        <v>45</v>
      </c>
      <c r="M14" s="29">
        <v>45</v>
      </c>
      <c r="N14" s="25">
        <v>45</v>
      </c>
      <c r="O14" s="25">
        <v>45</v>
      </c>
      <c r="P14" s="25">
        <v>45</v>
      </c>
      <c r="Q14" s="29">
        <v>45</v>
      </c>
      <c r="R14" s="29">
        <v>45</v>
      </c>
      <c r="S14" s="29"/>
      <c r="T14" s="29"/>
    </row>
    <row r="17" spans="4:4" x14ac:dyDescent="0.35">
      <c r="D17" s="35" t="s">
        <v>71</v>
      </c>
    </row>
  </sheetData>
  <mergeCells count="10">
    <mergeCell ref="F4:H4"/>
    <mergeCell ref="I4:K4"/>
    <mergeCell ref="L4:N4"/>
    <mergeCell ref="O4:P4"/>
    <mergeCell ref="Q3:R3"/>
    <mergeCell ref="A1:A3"/>
    <mergeCell ref="B1:B3"/>
    <mergeCell ref="C1:C3"/>
    <mergeCell ref="D1:D3"/>
    <mergeCell ref="F3:M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Development_Effort</vt:lpstr>
      <vt:lpstr>Dependencies</vt:lpstr>
      <vt:lpstr>Question</vt:lpstr>
      <vt:lpstr>Questions</vt:lpstr>
      <vt:lpstr>RampPlan</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Singal, Sidharth</dc:creator>
  <cp:lastModifiedBy>Kashyap, Akshay</cp:lastModifiedBy>
  <dcterms:created xsi:type="dcterms:W3CDTF">2018-08-24T13:29:27Z</dcterms:created>
  <dcterms:modified xsi:type="dcterms:W3CDTF">2021-06-09T09:08:05Z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2021-05-17T08:11:53Z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52e9f57c-8605-44e5-a6c0-19e7345de134</vt:lpwstr>
  </property>
  <property fmtid="{D5CDD505-2E9C-101B-9397-08002B2CF9AE}" pid="8" name="MSIP_Label_ea60d57e-af5b-4752-ac57-3e4f28ca11dc_ContentBits">
    <vt:lpwstr>0</vt:lpwstr>
  </property>
</Properties>
</file>