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730" windowHeight="11760" tabRatio="643" firstSheet="2" activeTab="2"/>
  </bookViews>
  <sheets>
    <sheet name="LAND" sheetId="88" r:id="rId1"/>
    <sheet name="sum of expdr revenue head " sheetId="87" r:id="rId2"/>
    <sheet name="CONSOLIDATED" sheetId="59" r:id="rId3"/>
    <sheet name="COMPARATIVE ANALYSIS" sheetId="78" r:id="rId4"/>
    <sheet name="OB" sheetId="79" r:id="rId5"/>
    <sheet name="RB" sheetId="80" r:id="rId6"/>
    <sheet name="BOP" sheetId="81" r:id="rId7"/>
    <sheet name="SAP" sheetId="82" r:id="rId8"/>
    <sheet name="MINOR " sheetId="83" r:id="rId9"/>
    <sheet name="BM(MCEW) " sheetId="84" r:id="rId10"/>
    <sheet name="BIMW-IA" sheetId="86" r:id="rId11"/>
    <sheet name="BM(OE)" sheetId="85" r:id="rId12"/>
  </sheets>
  <externalReferences>
    <externalReference r:id="rId13"/>
  </externalReferences>
  <definedNames>
    <definedName name="_xlnm.Print_Area" localSheetId="2">CONSOLIDATED!$A$1:$Q$78</definedName>
    <definedName name="_xlnm.Print_Area" localSheetId="1">'sum of expdr revenue head '!$A$1:$I$7</definedName>
    <definedName name="_xlnm.Print_Titles" localSheetId="2">CONSOLIDATED!$2:$2</definedName>
  </definedNames>
  <calcPr calcId="152511"/>
</workbook>
</file>

<file path=xl/calcChain.xml><?xml version="1.0" encoding="utf-8"?>
<calcChain xmlns="http://schemas.openxmlformats.org/spreadsheetml/2006/main">
  <c r="O74" i="59" l="1"/>
  <c r="P74" i="59" s="1"/>
  <c r="L74" i="59"/>
  <c r="L47" i="59"/>
  <c r="O47" i="59"/>
  <c r="P47" i="59" s="1"/>
  <c r="L34" i="59"/>
  <c r="O34" i="59"/>
  <c r="P34" i="59" s="1"/>
  <c r="O33" i="59"/>
  <c r="Q74" i="59" l="1"/>
  <c r="I10" i="59"/>
  <c r="O78" i="59" l="1"/>
  <c r="Q78" i="59" s="1"/>
  <c r="L78" i="59"/>
  <c r="I78" i="59"/>
  <c r="O77" i="59"/>
  <c r="P77" i="59" s="1"/>
  <c r="L77" i="59"/>
  <c r="I77" i="59"/>
  <c r="P78" i="59" l="1"/>
  <c r="Q77" i="59"/>
  <c r="D7" i="86"/>
  <c r="D6" i="86"/>
  <c r="D3" i="86"/>
  <c r="D4" i="86"/>
  <c r="D5" i="86"/>
  <c r="F5" i="86"/>
  <c r="F6" i="86"/>
  <c r="F7" i="86"/>
  <c r="G5" i="86"/>
  <c r="O10" i="59"/>
  <c r="P10" i="59" s="1"/>
  <c r="L10" i="59"/>
  <c r="Q10" i="59" l="1"/>
  <c r="G11" i="79" l="1"/>
  <c r="F11" i="79"/>
  <c r="D11" i="79"/>
  <c r="C11" i="79"/>
  <c r="H11" i="79" l="1"/>
  <c r="I11" i="79" s="1"/>
  <c r="E11" i="79"/>
  <c r="I6" i="59"/>
  <c r="C7" i="86" l="1"/>
  <c r="C6" i="86"/>
  <c r="C5" i="86"/>
  <c r="C4" i="86"/>
  <c r="G4" i="86" l="1"/>
  <c r="G6" i="86" l="1"/>
  <c r="O45" i="59"/>
  <c r="Q45" i="59" s="1"/>
  <c r="L45" i="59"/>
  <c r="I45" i="59"/>
  <c r="P45" i="59" l="1"/>
  <c r="O32" i="59"/>
  <c r="O31" i="59"/>
  <c r="G5" i="88" l="1"/>
  <c r="F5" i="88"/>
  <c r="D5" i="88"/>
  <c r="C5" i="88"/>
  <c r="G4" i="88"/>
  <c r="F4" i="88"/>
  <c r="E4" i="88"/>
  <c r="D4" i="88"/>
  <c r="C4" i="88"/>
  <c r="D8" i="88" l="1"/>
  <c r="F8" i="88"/>
  <c r="C8" i="88"/>
  <c r="G8" i="88"/>
  <c r="O73" i="59"/>
  <c r="Q73" i="59" s="1"/>
  <c r="L73" i="59"/>
  <c r="I73" i="59"/>
  <c r="E8" i="88" l="1"/>
  <c r="P73" i="59"/>
  <c r="G11" i="82" l="1"/>
  <c r="F11" i="82"/>
  <c r="D11" i="82"/>
  <c r="C11" i="82"/>
  <c r="H11" i="82" l="1"/>
  <c r="I11" i="82" s="1"/>
  <c r="E11" i="82"/>
  <c r="O37" i="59"/>
  <c r="L37" i="59"/>
  <c r="E5" i="88" s="1"/>
  <c r="P37" i="59" l="1"/>
  <c r="I5" i="88" s="1"/>
  <c r="H5" i="88"/>
  <c r="H5" i="87"/>
  <c r="G7" i="86" l="1"/>
  <c r="I68" i="59" l="1"/>
  <c r="E8" i="80" l="1"/>
  <c r="E9" i="80"/>
  <c r="E10" i="80"/>
  <c r="G9" i="82" l="1"/>
  <c r="C4" i="85"/>
  <c r="G7" i="84"/>
  <c r="F7" i="84"/>
  <c r="D7" i="84"/>
  <c r="C7" i="84"/>
  <c r="G6" i="84"/>
  <c r="F6" i="84"/>
  <c r="D6" i="84"/>
  <c r="C6" i="84"/>
  <c r="G5" i="84"/>
  <c r="F5" i="84"/>
  <c r="D5" i="84"/>
  <c r="C5" i="84"/>
  <c r="G12" i="83"/>
  <c r="F12" i="83"/>
  <c r="D12" i="83"/>
  <c r="C12" i="83"/>
  <c r="G11" i="83"/>
  <c r="F11" i="83"/>
  <c r="D11" i="83"/>
  <c r="C11" i="83"/>
  <c r="G10" i="83"/>
  <c r="F10" i="83"/>
  <c r="D10" i="83"/>
  <c r="C10" i="83"/>
  <c r="G9" i="83"/>
  <c r="F9" i="83"/>
  <c r="D9" i="83"/>
  <c r="C9" i="83"/>
  <c r="G8" i="83"/>
  <c r="F8" i="83"/>
  <c r="D8" i="83"/>
  <c r="C8" i="83"/>
  <c r="G7" i="83"/>
  <c r="F7" i="83"/>
  <c r="D7" i="83"/>
  <c r="C7" i="83"/>
  <c r="G6" i="83"/>
  <c r="F6" i="83"/>
  <c r="D6" i="83"/>
  <c r="C6" i="83"/>
  <c r="G5" i="83"/>
  <c r="F5" i="83"/>
  <c r="D5" i="83"/>
  <c r="C5" i="83"/>
  <c r="G4" i="83"/>
  <c r="F4" i="83"/>
  <c r="D4" i="83"/>
  <c r="C4" i="83"/>
  <c r="G10" i="82"/>
  <c r="F10" i="82"/>
  <c r="D10" i="82"/>
  <c r="C10" i="82"/>
  <c r="F8" i="82"/>
  <c r="D8" i="82"/>
  <c r="C8" i="82"/>
  <c r="F9" i="82"/>
  <c r="D9" i="82"/>
  <c r="C9" i="82"/>
  <c r="G7" i="82"/>
  <c r="F7" i="82"/>
  <c r="D7" i="82"/>
  <c r="C7" i="82"/>
  <c r="G6" i="82" l="1"/>
  <c r="F6" i="82"/>
  <c r="D6" i="82"/>
  <c r="C6" i="82"/>
  <c r="G5" i="82"/>
  <c r="F5" i="82"/>
  <c r="D5" i="82"/>
  <c r="C5" i="82"/>
  <c r="G7" i="81"/>
  <c r="F7" i="81"/>
  <c r="D7" i="81"/>
  <c r="C7" i="81"/>
  <c r="G6" i="81"/>
  <c r="F6" i="81"/>
  <c r="D6" i="81"/>
  <c r="C6" i="81"/>
  <c r="G5" i="81"/>
  <c r="F5" i="81"/>
  <c r="D5" i="81"/>
  <c r="C5" i="81"/>
  <c r="G7" i="80"/>
  <c r="F7" i="80"/>
  <c r="D7" i="80"/>
  <c r="C7" i="80"/>
  <c r="G6" i="80"/>
  <c r="F6" i="80"/>
  <c r="D6" i="80"/>
  <c r="C6" i="80"/>
  <c r="G5" i="80"/>
  <c r="F5" i="80"/>
  <c r="D5" i="80"/>
  <c r="C5" i="80"/>
  <c r="E5" i="80" l="1"/>
  <c r="I39" i="59" l="1"/>
  <c r="L8" i="59" l="1"/>
  <c r="F71" i="59" l="1"/>
  <c r="F72" i="59"/>
  <c r="F69" i="59"/>
  <c r="F67" i="59"/>
  <c r="F68" i="59"/>
  <c r="F66" i="59"/>
  <c r="F65" i="59"/>
  <c r="F64" i="59"/>
  <c r="Q34" i="59" l="1"/>
  <c r="D10" i="79" l="1"/>
  <c r="F10" i="79"/>
  <c r="G10" i="79"/>
  <c r="C10" i="79"/>
  <c r="D9" i="79"/>
  <c r="F9" i="79"/>
  <c r="G9" i="79"/>
  <c r="C9" i="79"/>
  <c r="D8" i="79"/>
  <c r="F8" i="79"/>
  <c r="G8" i="79"/>
  <c r="C8" i="79"/>
  <c r="D7" i="79"/>
  <c r="F7" i="79"/>
  <c r="G7" i="79"/>
  <c r="C7" i="79"/>
  <c r="D6" i="79"/>
  <c r="F6" i="79"/>
  <c r="G6" i="79"/>
  <c r="C6" i="79"/>
  <c r="D5" i="79"/>
  <c r="F5" i="79"/>
  <c r="G5" i="79"/>
  <c r="C5" i="79"/>
  <c r="D4" i="79"/>
  <c r="F4" i="79"/>
  <c r="G4" i="79"/>
  <c r="C4" i="79"/>
  <c r="D3" i="79"/>
  <c r="F3" i="79"/>
  <c r="G3" i="79"/>
  <c r="G12" i="79" l="1"/>
  <c r="F12" i="79"/>
  <c r="D12" i="79"/>
  <c r="E9" i="79"/>
  <c r="H9" i="79"/>
  <c r="I9" i="79" s="1"/>
  <c r="E5" i="79"/>
  <c r="H5" i="79"/>
  <c r="H3" i="79"/>
  <c r="E4" i="79"/>
  <c r="H4" i="79"/>
  <c r="I4" i="79" s="1"/>
  <c r="E6" i="79"/>
  <c r="E8" i="79"/>
  <c r="H8" i="79"/>
  <c r="I8" i="79" s="1"/>
  <c r="H7" i="79"/>
  <c r="I7" i="79" s="1"/>
  <c r="E7" i="79"/>
  <c r="E10" i="79"/>
  <c r="H10" i="79"/>
  <c r="I10" i="79" s="1"/>
  <c r="H6" i="79"/>
  <c r="I6" i="79" s="1"/>
  <c r="I26" i="59"/>
  <c r="L26" i="59"/>
  <c r="O26" i="59"/>
  <c r="I38" i="59"/>
  <c r="L38" i="59"/>
  <c r="O38" i="59"/>
  <c r="I50" i="59"/>
  <c r="L50" i="59"/>
  <c r="O50" i="59"/>
  <c r="I61" i="59"/>
  <c r="L61" i="59"/>
  <c r="O61" i="59"/>
  <c r="I66" i="59"/>
  <c r="I65" i="59"/>
  <c r="I64" i="59"/>
  <c r="I63" i="59"/>
  <c r="I62" i="59"/>
  <c r="I60" i="59"/>
  <c r="I59" i="59"/>
  <c r="I58" i="59"/>
  <c r="I57" i="59"/>
  <c r="I56" i="59"/>
  <c r="I55" i="59"/>
  <c r="I54" i="59"/>
  <c r="I53" i="59"/>
  <c r="I52" i="59"/>
  <c r="I51" i="59"/>
  <c r="I49" i="59"/>
  <c r="I48" i="59"/>
  <c r="I44" i="59"/>
  <c r="I43" i="59"/>
  <c r="I42" i="59"/>
  <c r="I41" i="59"/>
  <c r="I40" i="59"/>
  <c r="I36" i="59"/>
  <c r="I35" i="59"/>
  <c r="I34" i="59"/>
  <c r="I33" i="59"/>
  <c r="I32" i="59"/>
  <c r="I31" i="59"/>
  <c r="I30" i="59"/>
  <c r="I29" i="59"/>
  <c r="I28" i="59"/>
  <c r="I27" i="59"/>
  <c r="I25" i="59"/>
  <c r="I24" i="59"/>
  <c r="I23" i="59"/>
  <c r="I22" i="59"/>
  <c r="I21" i="59"/>
  <c r="I20" i="59"/>
  <c r="I19" i="59"/>
  <c r="I18" i="59"/>
  <c r="I17" i="59"/>
  <c r="I16" i="59"/>
  <c r="I15" i="59"/>
  <c r="I14" i="59"/>
  <c r="I13" i="59"/>
  <c r="I12" i="59"/>
  <c r="I11" i="59"/>
  <c r="I9" i="59"/>
  <c r="I8" i="59"/>
  <c r="I7" i="59"/>
  <c r="I5" i="59"/>
  <c r="I4" i="59"/>
  <c r="I3" i="59"/>
  <c r="I5" i="79" l="1"/>
  <c r="H12" i="79"/>
  <c r="P26" i="59"/>
  <c r="Q26" i="59"/>
  <c r="P50" i="59"/>
  <c r="Q50" i="59"/>
  <c r="P38" i="59"/>
  <c r="Q38" i="59"/>
  <c r="P61" i="59"/>
  <c r="Q61" i="59"/>
  <c r="O76" i="59"/>
  <c r="L76" i="59"/>
  <c r="I76" i="59"/>
  <c r="O75" i="59"/>
  <c r="L75" i="59"/>
  <c r="I75" i="59"/>
  <c r="O71" i="59"/>
  <c r="L71" i="59"/>
  <c r="I71" i="59"/>
  <c r="O72" i="59"/>
  <c r="L72" i="59"/>
  <c r="I72" i="59"/>
  <c r="O70" i="59"/>
  <c r="L70" i="59"/>
  <c r="I70" i="59"/>
  <c r="O69" i="59"/>
  <c r="L69" i="59"/>
  <c r="I69" i="59"/>
  <c r="O67" i="59"/>
  <c r="L67" i="59"/>
  <c r="I67" i="59"/>
  <c r="O68" i="59"/>
  <c r="L68" i="59"/>
  <c r="O66" i="59"/>
  <c r="L66" i="59"/>
  <c r="O65" i="59"/>
  <c r="P65" i="59" s="1"/>
  <c r="L65" i="59"/>
  <c r="O64" i="59"/>
  <c r="L64" i="59"/>
  <c r="O63" i="59"/>
  <c r="L63" i="59"/>
  <c r="O62" i="59"/>
  <c r="L62" i="59"/>
  <c r="O60" i="59"/>
  <c r="L60" i="59"/>
  <c r="O59" i="59"/>
  <c r="L59" i="59"/>
  <c r="O58" i="59"/>
  <c r="L58" i="59"/>
  <c r="O57" i="59"/>
  <c r="L57" i="59"/>
  <c r="O56" i="59"/>
  <c r="L56" i="59"/>
  <c r="O55" i="59"/>
  <c r="L55" i="59"/>
  <c r="O54" i="59"/>
  <c r="L54" i="59"/>
  <c r="O53" i="59"/>
  <c r="L53" i="59"/>
  <c r="O52" i="59"/>
  <c r="L52" i="59"/>
  <c r="O51" i="59"/>
  <c r="L51" i="59"/>
  <c r="O49" i="59"/>
  <c r="L49" i="59"/>
  <c r="O48" i="59"/>
  <c r="L48" i="59"/>
  <c r="O44" i="59"/>
  <c r="L44" i="59"/>
  <c r="O43" i="59"/>
  <c r="L43" i="59"/>
  <c r="O42" i="59"/>
  <c r="L42" i="59"/>
  <c r="O41" i="59"/>
  <c r="L41" i="59"/>
  <c r="O40" i="59"/>
  <c r="L40" i="59"/>
  <c r="O39" i="59"/>
  <c r="L39" i="59"/>
  <c r="O36" i="59"/>
  <c r="L36" i="59"/>
  <c r="O35" i="59"/>
  <c r="L35" i="59"/>
  <c r="L33" i="59"/>
  <c r="L32" i="59"/>
  <c r="L31" i="59"/>
  <c r="O30" i="59"/>
  <c r="L30" i="59"/>
  <c r="O29" i="59"/>
  <c r="L29" i="59"/>
  <c r="O28" i="59"/>
  <c r="L28" i="59"/>
  <c r="O27" i="59"/>
  <c r="L27" i="59"/>
  <c r="O25" i="59"/>
  <c r="H4" i="88" s="1"/>
  <c r="H8" i="88" s="1"/>
  <c r="I8" i="88" s="1"/>
  <c r="L25" i="59"/>
  <c r="O24" i="59"/>
  <c r="L24" i="59"/>
  <c r="O23" i="59"/>
  <c r="L23" i="59"/>
  <c r="O22" i="59"/>
  <c r="L22" i="59"/>
  <c r="F4" i="86"/>
  <c r="O21" i="59"/>
  <c r="L21" i="59"/>
  <c r="O20" i="59"/>
  <c r="L20" i="59"/>
  <c r="O19" i="59"/>
  <c r="L19" i="59"/>
  <c r="O18" i="59"/>
  <c r="L18" i="59"/>
  <c r="O17" i="59"/>
  <c r="L17" i="59"/>
  <c r="O16" i="59"/>
  <c r="L16" i="59"/>
  <c r="O15" i="59"/>
  <c r="L15" i="59"/>
  <c r="O14" i="59"/>
  <c r="L14" i="59"/>
  <c r="O13" i="59"/>
  <c r="L13" i="59"/>
  <c r="O12" i="59"/>
  <c r="L12" i="59"/>
  <c r="O11" i="59"/>
  <c r="Q11" i="59" s="1"/>
  <c r="L11" i="59"/>
  <c r="O9" i="59"/>
  <c r="L9" i="59"/>
  <c r="G3" i="86"/>
  <c r="C3" i="86"/>
  <c r="O8" i="59"/>
  <c r="O7" i="59"/>
  <c r="L7" i="59"/>
  <c r="O6" i="59"/>
  <c r="L6" i="59"/>
  <c r="O5" i="59"/>
  <c r="L5" i="59"/>
  <c r="O4" i="59"/>
  <c r="L4" i="59"/>
  <c r="O3" i="59"/>
  <c r="L3" i="59"/>
  <c r="Q30" i="59" l="1"/>
  <c r="F3" i="86"/>
  <c r="P71" i="59"/>
  <c r="Q71" i="59"/>
  <c r="P63" i="59"/>
  <c r="Q63" i="59"/>
  <c r="P12" i="59"/>
  <c r="Q12" i="59"/>
  <c r="P18" i="59"/>
  <c r="Q18" i="59"/>
  <c r="P22" i="59"/>
  <c r="Q22" i="59"/>
  <c r="P29" i="59"/>
  <c r="Q29" i="59"/>
  <c r="P41" i="59"/>
  <c r="Q41" i="59"/>
  <c r="P56" i="59"/>
  <c r="Q56" i="59"/>
  <c r="P64" i="59"/>
  <c r="Q64" i="59"/>
  <c r="P69" i="59"/>
  <c r="Q69" i="59"/>
  <c r="P75" i="59"/>
  <c r="Q75" i="59"/>
  <c r="P8" i="59"/>
  <c r="Q8" i="59"/>
  <c r="P19" i="59"/>
  <c r="Q19" i="59"/>
  <c r="P23" i="59"/>
  <c r="Q23" i="59"/>
  <c r="P48" i="59"/>
  <c r="Q48" i="59"/>
  <c r="P51" i="59"/>
  <c r="Q51" i="59"/>
  <c r="P57" i="59"/>
  <c r="Q57" i="59"/>
  <c r="P60" i="59"/>
  <c r="Q60" i="59"/>
  <c r="Q65" i="59"/>
  <c r="P40" i="59"/>
  <c r="Q40" i="59"/>
  <c r="P55" i="59"/>
  <c r="Q55" i="59"/>
  <c r="P14" i="59"/>
  <c r="Q14" i="59"/>
  <c r="P20" i="59"/>
  <c r="Q20" i="59"/>
  <c r="P24" i="59"/>
  <c r="Q24" i="59"/>
  <c r="P35" i="59"/>
  <c r="Q35" i="59"/>
  <c r="P42" i="59"/>
  <c r="Q42" i="59"/>
  <c r="P49" i="59"/>
  <c r="Q49" i="59"/>
  <c r="P58" i="59"/>
  <c r="Q58" i="59"/>
  <c r="P66" i="59"/>
  <c r="Q66" i="59"/>
  <c r="P70" i="59"/>
  <c r="Q70" i="59"/>
  <c r="P76" i="59"/>
  <c r="Q76" i="59"/>
  <c r="P7" i="59"/>
  <c r="Q7" i="59"/>
  <c r="P17" i="59"/>
  <c r="Q17" i="59"/>
  <c r="P25" i="59"/>
  <c r="I4" i="88" s="1"/>
  <c r="Q25" i="59"/>
  <c r="P36" i="59"/>
  <c r="Q36" i="59"/>
  <c r="P53" i="59"/>
  <c r="Q53" i="59"/>
  <c r="P59" i="59"/>
  <c r="Q59" i="59"/>
  <c r="P21" i="59"/>
  <c r="Q21" i="59"/>
  <c r="P43" i="59"/>
  <c r="Q43" i="59"/>
  <c r="P72" i="59"/>
  <c r="Q72" i="59"/>
  <c r="P16" i="59"/>
  <c r="Q16" i="59"/>
  <c r="P33" i="59"/>
  <c r="Q33" i="59"/>
  <c r="P44" i="59"/>
  <c r="Q44" i="59"/>
  <c r="P62" i="59"/>
  <c r="Q62" i="59"/>
  <c r="P54" i="59"/>
  <c r="Q54" i="59"/>
  <c r="P52" i="59"/>
  <c r="Q52" i="59"/>
  <c r="P39" i="59"/>
  <c r="Q39" i="59"/>
  <c r="P32" i="59"/>
  <c r="Q32" i="59"/>
  <c r="P31" i="59"/>
  <c r="Q31" i="59"/>
  <c r="P28" i="59"/>
  <c r="Q28" i="59"/>
  <c r="P27" i="59"/>
  <c r="Q27" i="59"/>
  <c r="P13" i="59"/>
  <c r="Q13" i="59"/>
  <c r="P67" i="59"/>
  <c r="Q67" i="59"/>
  <c r="P68" i="59"/>
  <c r="Q68" i="59"/>
  <c r="P15" i="59"/>
  <c r="Q15" i="59"/>
  <c r="P9" i="59"/>
  <c r="Q9" i="59"/>
  <c r="P6" i="59"/>
  <c r="Q6" i="59"/>
  <c r="P5" i="59"/>
  <c r="Q5" i="59"/>
  <c r="P4" i="59"/>
  <c r="Q4" i="59"/>
  <c r="P3" i="59"/>
  <c r="Q3" i="59"/>
  <c r="P11" i="59"/>
  <c r="P30" i="59"/>
  <c r="F21" i="78" l="1"/>
  <c r="F20" i="78"/>
  <c r="F19" i="78"/>
  <c r="O14" i="78"/>
  <c r="I13" i="78" l="1"/>
  <c r="G7" i="78"/>
  <c r="P21" i="78"/>
  <c r="L19" i="78" l="1"/>
  <c r="D6" i="78" l="1"/>
  <c r="N19" i="78" l="1"/>
  <c r="M19" i="78"/>
  <c r="Q14" i="78" l="1"/>
  <c r="P14" i="78"/>
  <c r="D5" i="78" l="1"/>
  <c r="G21" i="78" l="1"/>
  <c r="G20" i="78"/>
  <c r="G19" i="78"/>
  <c r="J13" i="78"/>
  <c r="D7" i="78"/>
  <c r="D8" i="78"/>
  <c r="D13" i="78"/>
  <c r="D9" i="78"/>
  <c r="D10" i="78"/>
  <c r="E5" i="78"/>
  <c r="E10" i="78" l="1"/>
  <c r="M21" i="78" l="1"/>
  <c r="I5" i="78" l="1"/>
  <c r="J5" i="78" l="1"/>
  <c r="K5" i="78" l="1"/>
  <c r="I21" i="78" l="1"/>
  <c r="I19" i="78"/>
  <c r="N5" i="78"/>
  <c r="L5" i="78"/>
  <c r="G14" i="78" l="1"/>
  <c r="J19" i="78" l="1"/>
  <c r="J21" i="78"/>
  <c r="M5" i="78"/>
  <c r="C19" i="78"/>
  <c r="D19" i="78" l="1"/>
  <c r="E19" i="78" l="1"/>
  <c r="G7" i="85"/>
  <c r="F7" i="85"/>
  <c r="D7" i="85"/>
  <c r="C7" i="85"/>
  <c r="G6" i="85"/>
  <c r="F6" i="85"/>
  <c r="D6" i="85"/>
  <c r="C6" i="85"/>
  <c r="G5" i="85"/>
  <c r="F5" i="85"/>
  <c r="D5" i="85"/>
  <c r="C5" i="85"/>
  <c r="G4" i="85"/>
  <c r="F4" i="85"/>
  <c r="D4" i="85"/>
  <c r="G4" i="84"/>
  <c r="F4" i="84"/>
  <c r="D4" i="84"/>
  <c r="C4" i="84"/>
  <c r="G8" i="82"/>
  <c r="G4" i="82"/>
  <c r="F4" i="82"/>
  <c r="D4" i="82"/>
  <c r="C4" i="82"/>
  <c r="G4" i="81"/>
  <c r="F4" i="81"/>
  <c r="D4" i="81"/>
  <c r="C4" i="81"/>
  <c r="G4" i="80"/>
  <c r="F4" i="80"/>
  <c r="D4" i="80"/>
  <c r="C4" i="80"/>
  <c r="G3" i="82"/>
  <c r="F3" i="82"/>
  <c r="D3" i="82"/>
  <c r="C3" i="82"/>
  <c r="C3" i="85"/>
  <c r="G3" i="83"/>
  <c r="F3" i="83"/>
  <c r="D3" i="83"/>
  <c r="C3" i="83"/>
  <c r="G3" i="81"/>
  <c r="F3" i="81"/>
  <c r="D3" i="81"/>
  <c r="C3" i="81"/>
  <c r="G3" i="80"/>
  <c r="F3" i="80"/>
  <c r="D3" i="80"/>
  <c r="C3" i="80"/>
  <c r="C3" i="79"/>
  <c r="H10" i="80"/>
  <c r="I10" i="80" s="1"/>
  <c r="H9" i="80"/>
  <c r="I9" i="80" s="1"/>
  <c r="H8" i="80"/>
  <c r="I8" i="80" s="1"/>
  <c r="C12" i="82" l="1"/>
  <c r="D12" i="82"/>
  <c r="F12" i="82"/>
  <c r="G12" i="82"/>
  <c r="E3" i="79"/>
  <c r="I3" i="79"/>
  <c r="D11" i="80"/>
  <c r="F11" i="80"/>
  <c r="G11" i="80"/>
  <c r="E8" i="82"/>
  <c r="E5" i="81"/>
  <c r="E9" i="82"/>
  <c r="E6" i="81"/>
  <c r="E6" i="82"/>
  <c r="E10" i="82"/>
  <c r="E7" i="83"/>
  <c r="E8" i="83"/>
  <c r="E9" i="83"/>
  <c r="E10" i="83"/>
  <c r="E11" i="83"/>
  <c r="E4" i="80"/>
  <c r="E5" i="82"/>
  <c r="E3" i="82"/>
  <c r="E3" i="86"/>
  <c r="E3" i="80"/>
  <c r="G8" i="85"/>
  <c r="F8" i="85"/>
  <c r="E5" i="85"/>
  <c r="E5" i="84"/>
  <c r="E5" i="83"/>
  <c r="E7" i="81"/>
  <c r="E7" i="85"/>
  <c r="E7" i="84"/>
  <c r="G8" i="84"/>
  <c r="G4" i="87" s="1"/>
  <c r="F8" i="84"/>
  <c r="F4" i="87" s="1"/>
  <c r="E6" i="83"/>
  <c r="F8" i="81"/>
  <c r="F6" i="87" s="1"/>
  <c r="E3" i="81"/>
  <c r="C8" i="81"/>
  <c r="C6" i="87" s="1"/>
  <c r="G13" i="83"/>
  <c r="G3" i="87" s="1"/>
  <c r="E12" i="83"/>
  <c r="E7" i="86"/>
  <c r="E7" i="82"/>
  <c r="E7" i="80"/>
  <c r="E6" i="84"/>
  <c r="E6" i="85"/>
  <c r="E6" i="80"/>
  <c r="C11" i="80"/>
  <c r="D8" i="85"/>
  <c r="H5" i="84"/>
  <c r="I5" i="84" s="1"/>
  <c r="D8" i="84"/>
  <c r="D4" i="87" s="1"/>
  <c r="G8" i="81"/>
  <c r="G6" i="87" s="1"/>
  <c r="F13" i="83"/>
  <c r="E4" i="86"/>
  <c r="E4" i="85"/>
  <c r="E4" i="84"/>
  <c r="C8" i="84"/>
  <c r="C4" i="87" s="1"/>
  <c r="C13" i="83"/>
  <c r="C3" i="87" s="1"/>
  <c r="E4" i="83"/>
  <c r="E4" i="82"/>
  <c r="E4" i="81"/>
  <c r="D8" i="81"/>
  <c r="D6" i="87" s="1"/>
  <c r="D13" i="83"/>
  <c r="D3" i="87" s="1"/>
  <c r="E3" i="83"/>
  <c r="C12" i="79"/>
  <c r="C8" i="85"/>
  <c r="H6" i="80"/>
  <c r="I6" i="80" s="1"/>
  <c r="H7" i="81"/>
  <c r="I7" i="81" s="1"/>
  <c r="H6" i="82"/>
  <c r="I6" i="82" s="1"/>
  <c r="H5" i="85"/>
  <c r="I5" i="85" s="1"/>
  <c r="H7" i="85"/>
  <c r="I7" i="85" s="1"/>
  <c r="H8" i="83"/>
  <c r="I8" i="83" s="1"/>
  <c r="H11" i="83"/>
  <c r="I11" i="83" s="1"/>
  <c r="H12" i="83"/>
  <c r="I12" i="83" s="1"/>
  <c r="H9" i="83"/>
  <c r="I9" i="83" s="1"/>
  <c r="H5" i="81"/>
  <c r="I5" i="81" s="1"/>
  <c r="H5" i="82"/>
  <c r="I5" i="82" s="1"/>
  <c r="H6" i="85"/>
  <c r="I6" i="85" s="1"/>
  <c r="H8" i="82"/>
  <c r="I8" i="82" s="1"/>
  <c r="H10" i="82"/>
  <c r="I10" i="82" s="1"/>
  <c r="H7" i="84"/>
  <c r="I7" i="84" s="1"/>
  <c r="H7" i="86"/>
  <c r="I7" i="86" s="1"/>
  <c r="H4" i="86"/>
  <c r="H4" i="85"/>
  <c r="H6" i="84"/>
  <c r="I6" i="84" s="1"/>
  <c r="H4" i="84"/>
  <c r="H10" i="83"/>
  <c r="I10" i="83" s="1"/>
  <c r="H7" i="83"/>
  <c r="I7" i="83" s="1"/>
  <c r="H6" i="83"/>
  <c r="I6" i="83" s="1"/>
  <c r="H5" i="83"/>
  <c r="I5" i="83" s="1"/>
  <c r="H4" i="83"/>
  <c r="I4" i="83" s="1"/>
  <c r="H7" i="82"/>
  <c r="H4" i="82"/>
  <c r="H6" i="81"/>
  <c r="I6" i="81" s="1"/>
  <c r="H7" i="80"/>
  <c r="I7" i="80" s="1"/>
  <c r="H5" i="80"/>
  <c r="H4" i="80"/>
  <c r="I4" i="80" s="1"/>
  <c r="H3" i="82"/>
  <c r="I3" i="82" s="1"/>
  <c r="H3" i="86"/>
  <c r="I3" i="86" s="1"/>
  <c r="H3" i="84"/>
  <c r="H3" i="80"/>
  <c r="H3" i="83"/>
  <c r="H3" i="81"/>
  <c r="H4" i="81"/>
  <c r="I4" i="81" s="1"/>
  <c r="F3" i="87" l="1"/>
  <c r="I7" i="82"/>
  <c r="E12" i="82"/>
  <c r="E8" i="81"/>
  <c r="E6" i="87" s="1"/>
  <c r="E11" i="80"/>
  <c r="E13" i="83"/>
  <c r="E3" i="87" s="1"/>
  <c r="E8" i="84"/>
  <c r="E4" i="87" s="1"/>
  <c r="E12" i="79"/>
  <c r="I12" i="79"/>
  <c r="I3" i="80"/>
  <c r="H11" i="80"/>
  <c r="I11" i="80" s="1"/>
  <c r="H8" i="85"/>
  <c r="H8" i="84"/>
  <c r="I5" i="80"/>
  <c r="I4" i="86"/>
  <c r="I4" i="85"/>
  <c r="I4" i="84"/>
  <c r="I4" i="82"/>
  <c r="H8" i="81"/>
  <c r="I3" i="81"/>
  <c r="I3" i="83"/>
  <c r="H13" i="83"/>
  <c r="I8" i="81" l="1"/>
  <c r="I6" i="87" s="1"/>
  <c r="H6" i="87"/>
  <c r="I8" i="84"/>
  <c r="I4" i="87" s="1"/>
  <c r="H4" i="87"/>
  <c r="I13" i="83"/>
  <c r="I3" i="87" s="1"/>
  <c r="H3" i="87"/>
  <c r="P13" i="78"/>
  <c r="O13" i="78"/>
  <c r="F13" i="78"/>
  <c r="G8" i="86" l="1"/>
  <c r="F8" i="86"/>
  <c r="M13" i="78"/>
  <c r="H5" i="86"/>
  <c r="L13" i="78"/>
  <c r="H6" i="86"/>
  <c r="G13" i="78"/>
  <c r="E6" i="86" l="1"/>
  <c r="I6" i="86"/>
  <c r="C8" i="86"/>
  <c r="E5" i="86"/>
  <c r="D8" i="86"/>
  <c r="I5" i="86"/>
  <c r="H8" i="86"/>
  <c r="E8" i="86" l="1"/>
  <c r="I8" i="86"/>
  <c r="K13" i="78"/>
  <c r="H13" i="78"/>
  <c r="K21" i="78" l="1"/>
  <c r="F14" i="78" l="1"/>
  <c r="H14" i="78" l="1"/>
  <c r="F5" i="78"/>
  <c r="G5" i="78" l="1"/>
  <c r="Q13" i="78" l="1"/>
  <c r="H5" i="78" l="1"/>
  <c r="M20" i="78" l="1"/>
  <c r="D21" i="78"/>
  <c r="D20" i="78"/>
  <c r="N13" i="78" l="1"/>
  <c r="O21" i="78"/>
  <c r="O20" i="78"/>
  <c r="P20" i="78"/>
  <c r="E21" i="78" l="1"/>
  <c r="L21" i="78"/>
  <c r="L20" i="78"/>
  <c r="J20" i="78"/>
  <c r="I20" i="78"/>
  <c r="C21" i="78"/>
  <c r="C20" i="78"/>
  <c r="P12" i="78"/>
  <c r="P11" i="78"/>
  <c r="P9" i="78"/>
  <c r="P8" i="78"/>
  <c r="P7" i="78"/>
  <c r="P6" i="78"/>
  <c r="O12" i="78"/>
  <c r="O11" i="78"/>
  <c r="O9" i="78"/>
  <c r="O8" i="78"/>
  <c r="O7" i="78"/>
  <c r="O6" i="78"/>
  <c r="O5" i="78"/>
  <c r="M12" i="78"/>
  <c r="M11" i="78"/>
  <c r="M9" i="78"/>
  <c r="M8" i="78"/>
  <c r="M7" i="78"/>
  <c r="M6" i="78"/>
  <c r="L12" i="78"/>
  <c r="L11" i="78"/>
  <c r="L9" i="78"/>
  <c r="L8" i="78"/>
  <c r="L7" i="78"/>
  <c r="L6" i="78"/>
  <c r="J12" i="78"/>
  <c r="J11" i="78"/>
  <c r="J9" i="78"/>
  <c r="J8" i="78"/>
  <c r="J7" i="78"/>
  <c r="J6" i="78"/>
  <c r="I12" i="78"/>
  <c r="I11" i="78"/>
  <c r="I9" i="78"/>
  <c r="I8" i="78"/>
  <c r="I7" i="78"/>
  <c r="I6" i="78"/>
  <c r="G12" i="78"/>
  <c r="G11" i="78"/>
  <c r="G9" i="78"/>
  <c r="G8" i="78"/>
  <c r="G6" i="78"/>
  <c r="F12" i="78"/>
  <c r="F11" i="78"/>
  <c r="F9" i="78"/>
  <c r="F8" i="78"/>
  <c r="F7" i="78"/>
  <c r="F6" i="78" l="1"/>
  <c r="C10" i="78"/>
  <c r="C9" i="78"/>
  <c r="C13" i="78"/>
  <c r="C8" i="78"/>
  <c r="C7" i="78"/>
  <c r="C6" i="78"/>
  <c r="C5" i="78"/>
  <c r="N12" i="78" l="1"/>
  <c r="N6" i="78"/>
  <c r="N9" i="78"/>
  <c r="N11" i="78"/>
  <c r="N8" i="78"/>
  <c r="N7" i="78"/>
  <c r="E13" i="78" l="1"/>
  <c r="H21" i="78" l="1"/>
  <c r="H20" i="78"/>
  <c r="H19" i="78"/>
  <c r="P5" i="78"/>
  <c r="K19" i="78" l="1"/>
  <c r="Q21" i="78"/>
  <c r="Q12" i="78"/>
  <c r="K8" i="78"/>
  <c r="H9" i="78"/>
  <c r="Q5" i="78"/>
  <c r="N21" i="78"/>
  <c r="K9" i="78"/>
  <c r="Q6" i="78"/>
  <c r="E20" i="78"/>
  <c r="H12" i="78"/>
  <c r="K12" i="78"/>
  <c r="Q11" i="78"/>
  <c r="H7" i="78"/>
  <c r="Q8" i="78"/>
  <c r="N20" i="78"/>
  <c r="K7" i="78"/>
  <c r="K6" i="78"/>
  <c r="H8" i="78"/>
  <c r="Q9" i="78"/>
  <c r="H6" i="78"/>
  <c r="K11" i="78"/>
  <c r="Q7" i="78"/>
  <c r="H9" i="82" l="1"/>
  <c r="H11" i="78"/>
  <c r="Q20" i="78"/>
  <c r="K20" i="78"/>
  <c r="I9" i="82" l="1"/>
  <c r="H12" i="82"/>
  <c r="I12" i="82" s="1"/>
  <c r="E7" i="78" l="1"/>
  <c r="E8" i="78" l="1"/>
  <c r="E9" i="78" l="1"/>
  <c r="E6" i="78"/>
</calcChain>
</file>

<file path=xl/sharedStrings.xml><?xml version="1.0" encoding="utf-8"?>
<sst xmlns="http://schemas.openxmlformats.org/spreadsheetml/2006/main" count="490" uniqueCount="117">
  <si>
    <t>SAP</t>
  </si>
  <si>
    <t>HEAD OF ACCOUNT</t>
  </si>
  <si>
    <t>OB</t>
  </si>
  <si>
    <t>RB</t>
  </si>
  <si>
    <t xml:space="preserve">ALLOTMENT (In lakh) </t>
  </si>
  <si>
    <t>% Age of expdr as per e-lekha</t>
  </si>
  <si>
    <t>Bill pending with PAD</t>
  </si>
  <si>
    <t>Bill pending with HQrs</t>
  </si>
  <si>
    <t>% Age of total Expdr</t>
  </si>
  <si>
    <t>M&amp;E Gen</t>
  </si>
  <si>
    <t xml:space="preserve">Minor works </t>
  </si>
  <si>
    <t>-</t>
  </si>
  <si>
    <t>FTR HQ KMR</t>
  </si>
  <si>
    <t>FTR HQ JMU</t>
  </si>
  <si>
    <t>FTR HQ PB</t>
  </si>
  <si>
    <t>FTR HQ RAJ</t>
  </si>
  <si>
    <t>S/
NO.</t>
  </si>
  <si>
    <t>FTR HQ GUJ</t>
  </si>
  <si>
    <t>STC BSF KMR</t>
  </si>
  <si>
    <t>STC BSF U/PUR</t>
  </si>
  <si>
    <t>STC BSF K/CAMP</t>
  </si>
  <si>
    <t>ARTY HQ FDK</t>
  </si>
  <si>
    <t>HQ SDG BSF (WC)</t>
  </si>
  <si>
    <t>Allotment 
(in lakh)</t>
  </si>
  <si>
    <t xml:space="preserve">Allotment (In lakh) </t>
  </si>
  <si>
    <t>LAND</t>
  </si>
  <si>
    <t>OB- BS</t>
  </si>
  <si>
    <t>RB- BS</t>
  </si>
  <si>
    <t>BOP(IA)</t>
  </si>
  <si>
    <t>BM(OE)/ BFL Elect</t>
  </si>
  <si>
    <t>BM (MCEW)</t>
  </si>
  <si>
    <t>BMIW (C/o Mahila barrack, Porta toilet, OP Sheters, Puff shetlers, solarization at FDL etc</t>
  </si>
  <si>
    <t>NAME OF HQ</t>
  </si>
  <si>
    <t>BUDGET ALLOTMENT</t>
  </si>
  <si>
    <t>EXPDR BOOKED    AS PER E-LEKHA</t>
  </si>
  <si>
    <t>% AGE OF EXPDR  AS PER E-LEKHA</t>
  </si>
  <si>
    <t>BILLS PENDING WITH PAD</t>
  </si>
  <si>
    <t>TOTAL % AGE OF EXPDR</t>
  </si>
  <si>
    <t xml:space="preserve">KASHMIR </t>
  </si>
  <si>
    <t>JAMMU</t>
  </si>
  <si>
    <t xml:space="preserve">PUNJAB </t>
  </si>
  <si>
    <t xml:space="preserve">RAJASTHAN </t>
  </si>
  <si>
    <t>GUJARAT</t>
  </si>
  <si>
    <t xml:space="preserve">STC KASHMIR </t>
  </si>
  <si>
    <t>STC UDHAMPUR</t>
  </si>
  <si>
    <t>STC K/CAMP</t>
  </si>
  <si>
    <t>TOTAL</t>
  </si>
  <si>
    <t xml:space="preserve">BILL PENDING WITH FTR/SHQ </t>
  </si>
  <si>
    <t>EXPDR AS PER CONTENCITY REGISTER</t>
  </si>
  <si>
    <t>EXPENDITURE STATEMENT UNDER  HEAD SAP  – (IN LAKH)</t>
  </si>
  <si>
    <t>HQ SDG(WC)</t>
  </si>
  <si>
    <t>EXPENDITURE STATEMENT UNDER  MINOR BM(MCEW)/IPBW (Maint) – (IN LAKH)</t>
  </si>
  <si>
    <t>EXPENDITURE STATEMENT UNDER  IPBW (BFL ELECT) – (IN LAKH)</t>
  </si>
  <si>
    <t>EXPENDITURE STATEMENT UNDER  HEAD OB (BS) – (IN LAKH)</t>
  </si>
  <si>
    <t>EXPENDITURE STATEMENT UNDER  HEAD RB (BS) – (IN LAKH)</t>
  </si>
  <si>
    <t>EXPENDITURE STATEMENT UNDER  HEAD BOP (IA) – (IN LAKH)</t>
  </si>
  <si>
    <t>EXPENDITURE STATEMENT UNDER  MINOR(CIVIL &amp; ELECT) WORKS  – (IN LAKH)</t>
  </si>
  <si>
    <t>EXPENDITURE STATEMENT UNDER  BIMW(IA) c/o MAHILA BARRAK,PORTA TOILT &amp; OP SHELTER, PUF SHETLERS, SOLER PLANTS AT FDL ETC– (IN LAKH)</t>
  </si>
  <si>
    <t>OB(BS)</t>
  </si>
  <si>
    <t xml:space="preserve">% Age of  Expr as per contengency register </t>
  </si>
  <si>
    <t>BOP -IA / FRP</t>
  </si>
  <si>
    <t xml:space="preserve">BILL PENDING WITH HQ </t>
  </si>
  <si>
    <t>BILL PENDING WITH HQ</t>
  </si>
  <si>
    <t xml:space="preserve">TOTAL EXPDR  AS PER CONTENVEY REGISTER </t>
  </si>
  <si>
    <t xml:space="preserve">TOTAL EXPDR AS PER CONTINGENCY REGSITER </t>
  </si>
  <si>
    <t>BILLS PENDING WITH HQ/UNIT</t>
  </si>
  <si>
    <t>BILL PENDING WITH HQ/UNIT</t>
  </si>
  <si>
    <t xml:space="preserve">TOTAL EXPDR AS PER CONT REGISTER </t>
  </si>
  <si>
    <t>TOTAL EXPDR AS PER CONT REGISTER</t>
  </si>
  <si>
    <t>S/No.</t>
  </si>
  <si>
    <t>Head of Accounts</t>
  </si>
  <si>
    <t>Allotment</t>
  </si>
  <si>
    <t xml:space="preserve">Liabilities
</t>
  </si>
  <si>
    <t>Fresh Sanction issued during CFY</t>
  </si>
  <si>
    <t>Land</t>
  </si>
  <si>
    <t xml:space="preserve"> COMPARATIVE ANALYSIS OF MONTHLY EXPENDITURE STATEMENT OF ENGG HEADS PERTAINING  TO ALL FTRs UNDER WESTERN COMMAND 
AS ON 19-09-2024</t>
  </si>
  <si>
    <r>
      <t>PERCENTAGE OF BUDGET REQUIRED TO BE BOOKED TILL DATE</t>
    </r>
    <r>
      <rPr>
        <b/>
        <u/>
        <sz val="14"/>
        <color rgb="FFFF0000"/>
        <rFont val="Calibri"/>
        <family val="2"/>
        <scheme val="minor"/>
      </rPr>
      <t xml:space="preserve"> </t>
    </r>
    <r>
      <rPr>
        <b/>
        <u/>
        <sz val="14"/>
        <rFont val="Calibri"/>
        <family val="2"/>
        <scheme val="minor"/>
      </rPr>
      <t>- 49.98</t>
    </r>
  </si>
  <si>
    <t>BIMW(IA)</t>
  </si>
  <si>
    <t xml:space="preserve">Land </t>
  </si>
  <si>
    <t>Solar water heaters at BOPs</t>
  </si>
  <si>
    <t xml:space="preserve">Balance fund </t>
  </si>
  <si>
    <t xml:space="preserve">Allotment Previous Financila year </t>
  </si>
  <si>
    <t>Expdr previous year</t>
  </si>
  <si>
    <t xml:space="preserve">Effective sanction
 </t>
  </si>
  <si>
    <t xml:space="preserve">Total Expdr </t>
  </si>
  <si>
    <t xml:space="preserve">Head of account </t>
  </si>
  <si>
    <t xml:space="preserve">Minor (Civil &amp; Elect works) </t>
  </si>
  <si>
    <t xml:space="preserve">BM (MCEW) </t>
  </si>
  <si>
    <t xml:space="preserve">BOP(IA) </t>
  </si>
  <si>
    <t>EXPENDITURE STATEMENT OF OTHER RENENUE/MINOR HEAD -2055 – (IN LAKH)</t>
  </si>
  <si>
    <t xml:space="preserve">EXPENDITURE STATEMENT FOR THE YEAR 2025-26 OF ENGG HEADS 
 </t>
  </si>
  <si>
    <t>EXPENDITURE STATEMENT UNDER  LAND– (IN LAKH)</t>
  </si>
  <si>
    <t>Expdr booked as per e-lekha as on 22/07/25</t>
  </si>
  <si>
    <t>BM(MCEW)</t>
  </si>
  <si>
    <t xml:space="preserve">Kashmir </t>
  </si>
  <si>
    <t xml:space="preserve">Sub head </t>
  </si>
  <si>
    <t xml:space="preserve">Puf shelters </t>
  </si>
  <si>
    <t>Solarization FDLs</t>
  </si>
  <si>
    <t>MCEW</t>
  </si>
  <si>
    <t xml:space="preserve">Jammu </t>
  </si>
  <si>
    <t>SAP(BS)</t>
  </si>
  <si>
    <t xml:space="preserve">Mahila Barrack </t>
  </si>
  <si>
    <t xml:space="preserve">Porta toilet </t>
  </si>
  <si>
    <t>Solar plants at BOPs</t>
  </si>
  <si>
    <t>349 FDPs</t>
  </si>
  <si>
    <t xml:space="preserve">Punjab </t>
  </si>
  <si>
    <t>RB(BS)</t>
  </si>
  <si>
    <t>OP/ACP Sehlters</t>
  </si>
  <si>
    <t xml:space="preserve">Rajasthan </t>
  </si>
  <si>
    <t>Gujarat</t>
  </si>
  <si>
    <t>STC U/Pur</t>
  </si>
  <si>
    <t>STC KMR</t>
  </si>
  <si>
    <t>STC K/Camp</t>
  </si>
  <si>
    <t>Arty HQ FDK</t>
  </si>
  <si>
    <t>R&amp;M</t>
  </si>
  <si>
    <t>M&amp;E(Gen)</t>
  </si>
  <si>
    <t xml:space="preserve">Establishment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</si>
</sst>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%"/>
    <numFmt numFmtId="165" formatCode="0.00\ &quot;%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3"/>
      <name val="Arial Narrow"/>
      <family val="2"/>
    </font>
    <font>
      <b/>
      <sz val="13"/>
      <color rgb="FF000000"/>
      <name val="Arial Narrow"/>
      <family val="2"/>
    </font>
    <font>
      <b/>
      <sz val="13"/>
      <name val="Arial Narrow"/>
      <family val="2"/>
    </font>
    <font>
      <sz val="13"/>
      <color rgb="FFFF0000"/>
      <name val="Arial Narrow"/>
      <family val="2"/>
    </font>
    <font>
      <b/>
      <u/>
      <sz val="14"/>
      <color rgb="FFFF0000"/>
      <name val="Calibri"/>
      <family val="2"/>
      <scheme val="minor"/>
    </font>
    <font>
      <b/>
      <sz val="10"/>
      <name val="Bookman Old Style"/>
      <family val="1"/>
    </font>
    <font>
      <sz val="10"/>
      <name val="Bookman Old Style"/>
      <family val="1"/>
    </font>
    <font>
      <sz val="8"/>
      <name val="Calibri"/>
      <family val="2"/>
      <scheme val="minor"/>
    </font>
    <font>
      <b/>
      <sz val="10"/>
      <color rgb="FFFF0000"/>
      <name val="Bookman Old Style"/>
      <family val="1"/>
    </font>
    <font>
      <b/>
      <u/>
      <sz val="14"/>
      <name val="Bookman Old Style"/>
      <family val="1"/>
    </font>
    <font>
      <sz val="14"/>
      <name val="Bookman Old Style"/>
      <family val="1"/>
    </font>
    <font>
      <sz val="11"/>
      <name val="Bookman Old Style"/>
      <family val="1"/>
    </font>
    <font>
      <b/>
      <sz val="11"/>
      <name val="Bookman Old Style"/>
      <family val="1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139">
    <xf numFmtId="0" fontId="0" fillId="0" borderId="0" xfId="0"/>
    <xf numFmtId="2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7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3" fillId="0" borderId="0" xfId="0" applyFont="1"/>
    <xf numFmtId="0" fontId="10" fillId="0" borderId="2" xfId="0" applyFont="1" applyBorder="1" applyAlignment="1">
      <alignment vertical="top"/>
    </xf>
    <xf numFmtId="0" fontId="13" fillId="0" borderId="0" xfId="0" applyFont="1" applyAlignment="1">
      <alignment vertical="top"/>
    </xf>
    <xf numFmtId="2" fontId="9" fillId="0" borderId="1" xfId="0" applyNumberFormat="1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10" fontId="7" fillId="0" borderId="0" xfId="0" applyNumberFormat="1" applyFont="1"/>
    <xf numFmtId="0" fontId="3" fillId="0" borderId="5" xfId="0" applyFont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center" vertical="top" wrapText="1"/>
    </xf>
    <xf numFmtId="2" fontId="7" fillId="0" borderId="5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 vertical="top"/>
    </xf>
    <xf numFmtId="2" fontId="7" fillId="0" borderId="5" xfId="0" applyNumberFormat="1" applyFont="1" applyBorder="1"/>
    <xf numFmtId="2" fontId="2" fillId="0" borderId="5" xfId="0" applyNumberFormat="1" applyFont="1" applyBorder="1" applyAlignment="1">
      <alignment horizontal="center" vertical="top" wrapText="1"/>
    </xf>
    <xf numFmtId="0" fontId="15" fillId="2" borderId="7" xfId="0" applyFont="1" applyFill="1" applyBorder="1" applyAlignment="1">
      <alignment horizontal="center" vertical="top" wrapText="1" readingOrder="1"/>
    </xf>
    <xf numFmtId="2" fontId="16" fillId="2" borderId="1" xfId="0" applyNumberFormat="1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left" wrapText="1" readingOrder="1"/>
    </xf>
    <xf numFmtId="2" fontId="18" fillId="2" borderId="1" xfId="0" applyNumberFormat="1" applyFont="1" applyFill="1" applyBorder="1" applyAlignment="1">
      <alignment horizontal="center" vertical="center" wrapText="1" readingOrder="1"/>
    </xf>
    <xf numFmtId="2" fontId="19" fillId="2" borderId="1" xfId="0" applyNumberFormat="1" applyFont="1" applyFill="1" applyBorder="1" applyAlignment="1">
      <alignment horizontal="center" vertical="center" wrapText="1" readingOrder="1"/>
    </xf>
    <xf numFmtId="164" fontId="9" fillId="0" borderId="1" xfId="6" applyNumberFormat="1" applyFont="1" applyBorder="1" applyAlignment="1">
      <alignment horizontal="center" vertical="top"/>
    </xf>
    <xf numFmtId="10" fontId="9" fillId="0" borderId="1" xfId="6" applyNumberFormat="1" applyFont="1" applyBorder="1" applyAlignment="1">
      <alignment horizontal="center" vertical="top"/>
    </xf>
    <xf numFmtId="164" fontId="8" fillId="0" borderId="1" xfId="6" applyNumberFormat="1" applyFont="1" applyBorder="1" applyAlignment="1">
      <alignment horizontal="center" vertical="top"/>
    </xf>
    <xf numFmtId="2" fontId="7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2" fontId="7" fillId="0" borderId="0" xfId="0" applyNumberFormat="1" applyFont="1"/>
    <xf numFmtId="0" fontId="10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 wrapText="1"/>
    </xf>
    <xf numFmtId="10" fontId="7" fillId="0" borderId="8" xfId="0" applyNumberFormat="1" applyFont="1" applyBorder="1" applyAlignment="1">
      <alignment horizontal="center" vertical="top"/>
    </xf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10" fontId="7" fillId="0" borderId="8" xfId="0" applyNumberFormat="1" applyFont="1" applyBorder="1"/>
    <xf numFmtId="2" fontId="3" fillId="0" borderId="8" xfId="0" applyNumberFormat="1" applyFont="1" applyBorder="1" applyAlignment="1">
      <alignment horizontal="center" vertical="top" wrapText="1"/>
    </xf>
    <xf numFmtId="10" fontId="0" fillId="0" borderId="8" xfId="0" applyNumberFormat="1" applyBorder="1" applyAlignment="1">
      <alignment horizontal="center" vertical="top"/>
    </xf>
    <xf numFmtId="2" fontId="9" fillId="0" borderId="1" xfId="0" applyNumberFormat="1" applyFont="1" applyBorder="1"/>
    <xf numFmtId="10" fontId="9" fillId="0" borderId="1" xfId="6" applyNumberFormat="1" applyFont="1" applyBorder="1" applyAlignment="1">
      <alignment horizontal="center"/>
    </xf>
    <xf numFmtId="0" fontId="9" fillId="0" borderId="1" xfId="0" applyFont="1" applyBorder="1"/>
    <xf numFmtId="0" fontId="10" fillId="0" borderId="0" xfId="0" applyFont="1" applyAlignment="1">
      <alignment vertical="top"/>
    </xf>
    <xf numFmtId="9" fontId="19" fillId="2" borderId="1" xfId="6" applyFont="1" applyFill="1" applyBorder="1" applyAlignment="1">
      <alignment horizontal="center" vertical="center" wrapText="1" readingOrder="1"/>
    </xf>
    <xf numFmtId="9" fontId="16" fillId="2" borderId="1" xfId="6" applyFont="1" applyFill="1" applyBorder="1" applyAlignment="1">
      <alignment horizontal="center" vertical="center" wrapText="1" readingOrder="1"/>
    </xf>
    <xf numFmtId="10" fontId="8" fillId="0" borderId="1" xfId="6" applyNumberFormat="1" applyFont="1" applyBorder="1" applyAlignment="1">
      <alignment horizontal="center" vertical="top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vertical="top"/>
    </xf>
    <xf numFmtId="165" fontId="21" fillId="0" borderId="1" xfId="6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24" fillId="0" borderId="1" xfId="6" applyNumberFormat="1" applyFont="1" applyFill="1" applyBorder="1" applyAlignment="1">
      <alignment horizontal="center" vertical="center"/>
    </xf>
    <xf numFmtId="165" fontId="24" fillId="0" borderId="1" xfId="6" applyNumberFormat="1" applyFont="1" applyFill="1" applyBorder="1" applyAlignment="1">
      <alignment horizontal="center" vertical="top"/>
    </xf>
    <xf numFmtId="2" fontId="21" fillId="0" borderId="1" xfId="7" applyNumberFormat="1" applyFont="1" applyFill="1" applyBorder="1" applyAlignment="1">
      <alignment horizontal="center" vertical="center" wrapText="1"/>
    </xf>
    <xf numFmtId="0" fontId="21" fillId="0" borderId="0" xfId="7" applyFont="1" applyFill="1" applyAlignment="1">
      <alignment horizontal="center" vertical="top"/>
    </xf>
    <xf numFmtId="0" fontId="26" fillId="0" borderId="0" xfId="0" applyFont="1" applyAlignment="1">
      <alignment vertical="center"/>
    </xf>
    <xf numFmtId="165" fontId="11" fillId="0" borderId="8" xfId="0" applyNumberFormat="1" applyFont="1" applyBorder="1" applyAlignment="1">
      <alignment horizontal="center" vertical="top"/>
    </xf>
    <xf numFmtId="165" fontId="9" fillId="0" borderId="1" xfId="6" applyNumberFormat="1" applyFont="1" applyBorder="1" applyAlignment="1">
      <alignment horizontal="center" vertical="top"/>
    </xf>
    <xf numFmtId="165" fontId="7" fillId="0" borderId="8" xfId="0" applyNumberFormat="1" applyFont="1" applyBorder="1" applyAlignment="1">
      <alignment horizontal="center" vertical="top"/>
    </xf>
    <xf numFmtId="165" fontId="7" fillId="0" borderId="1" xfId="6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0" fontId="16" fillId="2" borderId="1" xfId="0" applyFont="1" applyFill="1" applyBorder="1" applyAlignment="1">
      <alignment horizontal="left" vertical="top" wrapText="1" readingOrder="1"/>
    </xf>
    <xf numFmtId="0" fontId="16" fillId="2" borderId="1" xfId="0" applyFont="1" applyFill="1" applyBorder="1" applyAlignment="1">
      <alignment horizontal="left" wrapText="1" readingOrder="1"/>
    </xf>
    <xf numFmtId="0" fontId="7" fillId="0" borderId="0" xfId="0" applyFont="1" applyAlignment="1">
      <alignment vertical="center"/>
    </xf>
    <xf numFmtId="0" fontId="18" fillId="2" borderId="1" xfId="0" applyFont="1" applyFill="1" applyBorder="1" applyAlignment="1">
      <alignment horizontal="left" wrapText="1" readingOrder="1"/>
    </xf>
    <xf numFmtId="0" fontId="29" fillId="2" borderId="7" xfId="0" applyFont="1" applyFill="1" applyBorder="1" applyAlignment="1">
      <alignment horizontal="center" vertical="top" wrapText="1" readingOrder="1"/>
    </xf>
    <xf numFmtId="0" fontId="22" fillId="4" borderId="0" xfId="0" applyFont="1" applyFill="1" applyAlignment="1">
      <alignment horizontal="center" vertical="top"/>
    </xf>
    <xf numFmtId="0" fontId="21" fillId="5" borderId="0" xfId="0" applyFont="1" applyFill="1" applyAlignment="1">
      <alignment horizontal="center" vertical="top"/>
    </xf>
    <xf numFmtId="0" fontId="22" fillId="5" borderId="0" xfId="0" applyFont="1" applyFill="1" applyAlignment="1">
      <alignment vertical="center"/>
    </xf>
    <xf numFmtId="0" fontId="21" fillId="5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2" fontId="22" fillId="0" borderId="1" xfId="0" applyNumberFormat="1" applyFont="1" applyFill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top"/>
    </xf>
    <xf numFmtId="2" fontId="22" fillId="0" borderId="1" xfId="0" applyNumberFormat="1" applyFont="1" applyFill="1" applyBorder="1" applyAlignment="1">
      <alignment horizontal="center" vertical="center" wrapText="1"/>
    </xf>
    <xf numFmtId="2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top"/>
    </xf>
    <xf numFmtId="0" fontId="15" fillId="2" borderId="1" xfId="0" applyFont="1" applyFill="1" applyBorder="1" applyAlignment="1">
      <alignment horizontal="center" vertical="top" wrapText="1" readingOrder="1"/>
    </xf>
    <xf numFmtId="0" fontId="16" fillId="2" borderId="1" xfId="0" applyFont="1" applyFill="1" applyBorder="1" applyAlignment="1">
      <alignment horizontal="center" vertical="top" wrapText="1" readingOrder="1"/>
    </xf>
    <xf numFmtId="0" fontId="17" fillId="2" borderId="1" xfId="0" applyFont="1" applyFill="1" applyBorder="1" applyAlignment="1">
      <alignment horizontal="left" vertical="top" wrapText="1" readingOrder="1"/>
    </xf>
    <xf numFmtId="10" fontId="16" fillId="2" borderId="1" xfId="6" applyNumberFormat="1" applyFont="1" applyFill="1" applyBorder="1" applyAlignment="1">
      <alignment horizontal="center" vertical="center" wrapText="1" readingOrder="1"/>
    </xf>
    <xf numFmtId="2" fontId="21" fillId="4" borderId="1" xfId="7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2" fontId="27" fillId="0" borderId="1" xfId="0" applyNumberFormat="1" applyFont="1" applyFill="1" applyBorder="1" applyAlignment="1">
      <alignment horizontal="center" vertical="center" wrapText="1"/>
    </xf>
    <xf numFmtId="2" fontId="28" fillId="0" borderId="1" xfId="0" applyNumberFormat="1" applyFont="1" applyFill="1" applyBorder="1" applyAlignment="1">
      <alignment horizontal="center" vertical="center" wrapText="1"/>
    </xf>
    <xf numFmtId="2" fontId="28" fillId="4" borderId="1" xfId="7" applyNumberFormat="1" applyFont="1" applyFill="1" applyBorder="1" applyAlignment="1">
      <alignment horizontal="center" vertical="center" wrapText="1"/>
    </xf>
    <xf numFmtId="165" fontId="28" fillId="0" borderId="1" xfId="6" applyNumberFormat="1" applyFont="1" applyFill="1" applyBorder="1" applyAlignment="1">
      <alignment horizontal="center" vertical="center"/>
    </xf>
    <xf numFmtId="2" fontId="28" fillId="0" borderId="1" xfId="7" applyNumberFormat="1" applyFont="1" applyFill="1" applyBorder="1" applyAlignment="1">
      <alignment horizontal="center" vertical="center" wrapText="1"/>
    </xf>
    <xf numFmtId="165" fontId="28" fillId="0" borderId="10" xfId="6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2" fontId="22" fillId="0" borderId="11" xfId="0" applyNumberFormat="1" applyFont="1" applyFill="1" applyBorder="1" applyAlignment="1">
      <alignment horizontal="center" vertical="center" wrapText="1"/>
    </xf>
    <xf numFmtId="2" fontId="21" fillId="0" borderId="11" xfId="0" applyNumberFormat="1" applyFont="1" applyFill="1" applyBorder="1" applyAlignment="1">
      <alignment horizontal="center" vertical="center" wrapText="1"/>
    </xf>
    <xf numFmtId="2" fontId="21" fillId="4" borderId="11" xfId="7" applyNumberFormat="1" applyFont="1" applyFill="1" applyBorder="1" applyAlignment="1">
      <alignment horizontal="center" vertical="center" wrapText="1"/>
    </xf>
    <xf numFmtId="165" fontId="21" fillId="0" borderId="11" xfId="6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2" fontId="22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27" fillId="0" borderId="1" xfId="7" applyNumberFormat="1" applyFont="1" applyFill="1" applyBorder="1" applyAlignment="1">
      <alignment horizontal="center" vertical="center" wrapText="1"/>
    </xf>
    <xf numFmtId="2" fontId="27" fillId="0" borderId="1" xfId="0" applyNumberFormat="1" applyFont="1" applyFill="1" applyBorder="1" applyAlignment="1">
      <alignment horizontal="center" vertical="center"/>
    </xf>
    <xf numFmtId="2" fontId="28" fillId="0" borderId="4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top" wrapText="1"/>
    </xf>
    <xf numFmtId="0" fontId="21" fillId="4" borderId="4" xfId="7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center" vertical="top" wrapText="1"/>
    </xf>
    <xf numFmtId="0" fontId="21" fillId="0" borderId="4" xfId="7" applyFont="1" applyFill="1" applyBorder="1" applyAlignment="1">
      <alignment horizontal="center" vertical="top" wrapText="1"/>
    </xf>
    <xf numFmtId="2" fontId="21" fillId="0" borderId="4" xfId="0" applyNumberFormat="1" applyFont="1" applyFill="1" applyBorder="1" applyAlignment="1">
      <alignment horizontal="center" vertical="top" wrapText="1"/>
    </xf>
    <xf numFmtId="0" fontId="22" fillId="0" borderId="0" xfId="0" applyFont="1" applyFill="1" applyAlignment="1">
      <alignment horizontal="center" vertical="top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8" fillId="0" borderId="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2" fontId="27" fillId="0" borderId="4" xfId="0" applyNumberFormat="1" applyFont="1" applyFill="1" applyBorder="1" applyAlignment="1">
      <alignment horizontal="center" vertical="center" wrapText="1"/>
    </xf>
    <xf numFmtId="2" fontId="28" fillId="4" borderId="4" xfId="7" applyNumberFormat="1" applyFont="1" applyFill="1" applyBorder="1" applyAlignment="1">
      <alignment horizontal="center" vertical="center" wrapText="1"/>
    </xf>
    <xf numFmtId="165" fontId="28" fillId="0" borderId="4" xfId="6" applyNumberFormat="1" applyFont="1" applyFill="1" applyBorder="1" applyAlignment="1">
      <alignment horizontal="center" vertical="center"/>
    </xf>
    <xf numFmtId="2" fontId="28" fillId="0" borderId="4" xfId="7" applyNumberFormat="1" applyFont="1" applyFill="1" applyBorder="1" applyAlignment="1">
      <alignment horizontal="center" vertical="center" wrapText="1"/>
    </xf>
    <xf numFmtId="165" fontId="28" fillId="0" borderId="12" xfId="6" applyNumberFormat="1" applyFont="1" applyFill="1" applyBorder="1" applyAlignment="1">
      <alignment horizontal="center" vertical="center"/>
    </xf>
    <xf numFmtId="2" fontId="22" fillId="0" borderId="4" xfId="0" applyNumberFormat="1" applyFont="1" applyFill="1" applyBorder="1" applyAlignment="1">
      <alignment vertical="center"/>
    </xf>
    <xf numFmtId="0" fontId="14" fillId="0" borderId="6" xfId="0" applyFont="1" applyBorder="1" applyAlignment="1">
      <alignment horizontal="center" vertical="center" readingOrder="1"/>
    </xf>
    <xf numFmtId="0" fontId="25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center" readingOrder="1"/>
    </xf>
    <xf numFmtId="0" fontId="14" fillId="0" borderId="1" xfId="0" applyFont="1" applyBorder="1" applyAlignment="1">
      <alignment horizontal="center" vertical="center" readingOrder="1"/>
    </xf>
    <xf numFmtId="0" fontId="14" fillId="0" borderId="6" xfId="0" applyFont="1" applyBorder="1" applyAlignment="1">
      <alignment horizontal="center" vertical="center" wrapText="1" readingOrder="1"/>
    </xf>
  </cellXfs>
  <cellStyles count="8">
    <cellStyle name="40% - Accent3" xfId="7" builtinId="39"/>
    <cellStyle name="Comma 2" xfId="2"/>
    <cellStyle name="Comma 3" xfId="3"/>
    <cellStyle name="Normal" xfId="0" builtinId="0"/>
    <cellStyle name="Normal 2" xfId="1"/>
    <cellStyle name="Normal 2 2" xfId="4"/>
    <cellStyle name="Percent" xfId="6" builtinId="5"/>
    <cellStyle name="Percent 2" xfId="5"/>
  </cellStyles>
  <dxfs count="81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colors>
    <mruColors>
      <color rgb="FF99FFCC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88.105\d\Engg%20Br%202019-20\PPT%20Folder\PPT%20on%2004%20Sept%202023%20%20Arrival%20of%20new%20SDG\PPT%20on%2012.09.2023\budget%20stat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MW-IA"/>
      <sheetName val="IPBW ELECT"/>
      <sheetName val="BM(MCEW) "/>
      <sheetName val="MINOR "/>
      <sheetName val="SAP"/>
      <sheetName val="BOP"/>
      <sheetName val="RB"/>
      <sheetName val="O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view="pageBreakPreview" zoomScale="115" zoomScaleNormal="100" zoomScaleSheetLayoutView="115" workbookViewId="0">
      <selection activeCell="E4" sqref="E4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8" width="14.28515625" customWidth="1"/>
    <col min="9" max="9" width="13.140625" customWidth="1"/>
    <col min="10" max="10" width="10.5703125" bestFit="1" customWidth="1"/>
  </cols>
  <sheetData>
    <row r="1" spans="2:10" ht="49.5" customHeight="1" thickBot="1" x14ac:dyDescent="0.3">
      <c r="B1" s="125" t="s">
        <v>91</v>
      </c>
      <c r="C1" s="125"/>
      <c r="D1" s="125"/>
      <c r="E1" s="125"/>
      <c r="F1" s="125"/>
      <c r="G1" s="125"/>
      <c r="H1" s="125"/>
      <c r="I1" s="125"/>
    </row>
    <row r="2" spans="2:10" ht="63" x14ac:dyDescent="0.25">
      <c r="B2" s="22" t="s">
        <v>32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61</v>
      </c>
      <c r="H2" s="22" t="s">
        <v>67</v>
      </c>
      <c r="I2" s="22" t="s">
        <v>37</v>
      </c>
    </row>
    <row r="3" spans="2:10" s="10" customFormat="1" ht="27" customHeight="1" x14ac:dyDescent="0.25">
      <c r="B3" s="63" t="s">
        <v>38</v>
      </c>
      <c r="C3" s="26"/>
      <c r="D3" s="26"/>
      <c r="E3" s="45"/>
      <c r="F3" s="26"/>
      <c r="G3" s="26"/>
      <c r="H3" s="26"/>
      <c r="I3" s="45"/>
      <c r="J3" s="12"/>
    </row>
    <row r="4" spans="2:10" s="10" customFormat="1" ht="27" customHeight="1" x14ac:dyDescent="0.25">
      <c r="B4" s="63" t="s">
        <v>39</v>
      </c>
      <c r="C4" s="23">
        <f>CONSOLIDATED!J25</f>
        <v>1876.65</v>
      </c>
      <c r="D4" s="23">
        <f>CONSOLIDATED!K25</f>
        <v>1876.64</v>
      </c>
      <c r="E4" s="46">
        <f>CONSOLIDATED!K25</f>
        <v>1876.64</v>
      </c>
      <c r="F4" s="23">
        <f>CONSOLIDATED!M25</f>
        <v>0</v>
      </c>
      <c r="G4" s="23">
        <f>CONSOLIDATED!N25</f>
        <v>0</v>
      </c>
      <c r="H4" s="23">
        <f>CONSOLIDATED!O25</f>
        <v>1876.64</v>
      </c>
      <c r="I4" s="46">
        <f>CONSOLIDATED!P25</f>
        <v>100</v>
      </c>
    </row>
    <row r="5" spans="2:10" s="10" customFormat="1" ht="27" customHeight="1" x14ac:dyDescent="0.25">
      <c r="B5" s="63" t="s">
        <v>40</v>
      </c>
      <c r="C5" s="23">
        <f>CONSOLIDATED!J37</f>
        <v>127.74</v>
      </c>
      <c r="D5" s="23">
        <f>CONSOLIDATED!K37</f>
        <v>127.72</v>
      </c>
      <c r="E5" s="46">
        <f>CONSOLIDATED!L37</f>
        <v>99.98</v>
      </c>
      <c r="F5" s="23">
        <f>CONSOLIDATED!M37</f>
        <v>0</v>
      </c>
      <c r="G5" s="23">
        <f>CONSOLIDATED!N37</f>
        <v>0</v>
      </c>
      <c r="H5" s="23">
        <f>CONSOLIDATED!O37</f>
        <v>127.72</v>
      </c>
      <c r="I5" s="46">
        <f>CONSOLIDATED!P37</f>
        <v>99.98</v>
      </c>
    </row>
    <row r="6" spans="2:10" s="10" customFormat="1" ht="27" customHeight="1" x14ac:dyDescent="0.25">
      <c r="B6" s="63" t="s">
        <v>41</v>
      </c>
      <c r="C6" s="23"/>
      <c r="D6" s="23"/>
      <c r="E6" s="46"/>
      <c r="F6" s="23"/>
      <c r="G6" s="23"/>
      <c r="H6" s="23"/>
      <c r="I6" s="46"/>
    </row>
    <row r="7" spans="2:10" s="10" customFormat="1" ht="27" customHeight="1" x14ac:dyDescent="0.25">
      <c r="B7" s="63" t="s">
        <v>42</v>
      </c>
      <c r="C7" s="23"/>
      <c r="D7" s="23"/>
      <c r="E7" s="46"/>
      <c r="F7" s="23"/>
      <c r="G7" s="23"/>
      <c r="H7" s="23"/>
      <c r="I7" s="46"/>
    </row>
    <row r="8" spans="2:10" ht="27" customHeight="1" x14ac:dyDescent="0.3">
      <c r="B8" s="24" t="s">
        <v>46</v>
      </c>
      <c r="C8" s="25">
        <f>SUM(C3:C7)</f>
        <v>2004.39</v>
      </c>
      <c r="D8" s="25">
        <f t="shared" ref="D8:H8" si="0">SUM(D3:D7)</f>
        <v>2004.3600000000001</v>
      </c>
      <c r="E8" s="46">
        <f t="shared" ref="E8" si="1">D8/C8</f>
        <v>0.99998503285288798</v>
      </c>
      <c r="F8" s="25">
        <f t="shared" si="0"/>
        <v>0</v>
      </c>
      <c r="G8" s="25">
        <f t="shared" si="0"/>
        <v>0</v>
      </c>
      <c r="H8" s="25">
        <f t="shared" si="0"/>
        <v>2004.3600000000001</v>
      </c>
      <c r="I8" s="46">
        <f t="shared" ref="I8" si="2">H8/C8</f>
        <v>0.99998503285288798</v>
      </c>
    </row>
  </sheetData>
  <mergeCells count="1">
    <mergeCell ref="B1:I1"/>
  </mergeCells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view="pageBreakPreview" zoomScaleNormal="100" zoomScaleSheetLayoutView="100" workbookViewId="0">
      <selection activeCell="B3" sqref="B3:I6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8" width="14.28515625" customWidth="1"/>
    <col min="9" max="9" width="13.140625" customWidth="1"/>
    <col min="10" max="10" width="10.5703125" bestFit="1" customWidth="1"/>
    <col min="11" max="11" width="12" customWidth="1"/>
  </cols>
  <sheetData>
    <row r="1" spans="2:10" ht="49.5" customHeight="1" thickBot="1" x14ac:dyDescent="0.3">
      <c r="B1" s="125" t="s">
        <v>89</v>
      </c>
      <c r="C1" s="125"/>
      <c r="D1" s="125"/>
      <c r="E1" s="125"/>
      <c r="F1" s="125"/>
      <c r="G1" s="125"/>
      <c r="H1" s="125"/>
      <c r="I1" s="125"/>
    </row>
    <row r="2" spans="2:10" ht="63" x14ac:dyDescent="0.25">
      <c r="B2" s="22" t="s">
        <v>85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61</v>
      </c>
      <c r="H2" s="22" t="s">
        <v>68</v>
      </c>
      <c r="I2" s="22" t="s">
        <v>37</v>
      </c>
    </row>
    <row r="3" spans="2:10" s="10" customFormat="1" ht="49.5" customHeight="1" x14ac:dyDescent="0.25">
      <c r="B3" s="63" t="s">
        <v>86</v>
      </c>
      <c r="C3" s="23">
        <f>'MINOR '!C13</f>
        <v>4157.97</v>
      </c>
      <c r="D3" s="23">
        <f>'MINOR '!D13</f>
        <v>2151.85</v>
      </c>
      <c r="E3" s="85">
        <f>'MINOR '!E13</f>
        <v>0.5175241764611096</v>
      </c>
      <c r="F3" s="23">
        <f>'MINOR '!F13</f>
        <v>199.03</v>
      </c>
      <c r="G3" s="23">
        <f>'MINOR '!G13</f>
        <v>238.79000000000002</v>
      </c>
      <c r="H3" s="23">
        <f>'MINOR '!H13</f>
        <v>2589.6700000000005</v>
      </c>
      <c r="I3" s="85">
        <f>'MINOR '!I13</f>
        <v>0.6228207514724734</v>
      </c>
      <c r="J3" s="12"/>
    </row>
    <row r="4" spans="2:10" s="10" customFormat="1" ht="27" customHeight="1" x14ac:dyDescent="0.25">
      <c r="B4" s="63" t="s">
        <v>87</v>
      </c>
      <c r="C4" s="23">
        <f>'BM(MCEW) '!C8</f>
        <v>2955.77</v>
      </c>
      <c r="D4" s="23">
        <f>'BM(MCEW) '!D8</f>
        <v>1018.19</v>
      </c>
      <c r="E4" s="85">
        <f>'BM(MCEW) '!E8</f>
        <v>0.34447538204934758</v>
      </c>
      <c r="F4" s="23">
        <f>'BM(MCEW) '!F8</f>
        <v>2.77</v>
      </c>
      <c r="G4" s="23">
        <f>'BM(MCEW) '!G8</f>
        <v>244.74</v>
      </c>
      <c r="H4" s="23">
        <f>'BM(MCEW) '!H8</f>
        <v>1265.7</v>
      </c>
      <c r="I4" s="85">
        <f>'BM(MCEW) '!I8</f>
        <v>0.428213291291271</v>
      </c>
    </row>
    <row r="5" spans="2:10" s="10" customFormat="1" ht="27" customHeight="1" x14ac:dyDescent="0.25">
      <c r="B5" s="63" t="s">
        <v>74</v>
      </c>
      <c r="C5" s="23">
        <v>3369.15</v>
      </c>
      <c r="D5" s="23">
        <v>3367.86</v>
      </c>
      <c r="E5" s="85">
        <v>0.99960000000000004</v>
      </c>
      <c r="F5" s="23">
        <v>0</v>
      </c>
      <c r="G5" s="23">
        <v>0</v>
      </c>
      <c r="H5" s="23">
        <f>SUM(D5+F5+G5)</f>
        <v>3367.86</v>
      </c>
      <c r="I5" s="85">
        <v>0.99960000000000004</v>
      </c>
    </row>
    <row r="6" spans="2:10" ht="17.25" x14ac:dyDescent="0.25">
      <c r="B6" s="63" t="s">
        <v>88</v>
      </c>
      <c r="C6" s="23">
        <f>BOP!C8</f>
        <v>2693.09</v>
      </c>
      <c r="D6" s="23">
        <f>BOP!D8</f>
        <v>1575.54</v>
      </c>
      <c r="E6" s="85">
        <f>BOP!E8</f>
        <v>0.58503057825768912</v>
      </c>
      <c r="F6" s="23">
        <f>BOP!F8</f>
        <v>55.9</v>
      </c>
      <c r="G6" s="23">
        <f>BOP!G8</f>
        <v>57.86</v>
      </c>
      <c r="H6" s="23">
        <f>BOP!H8</f>
        <v>1689.3000000000002</v>
      </c>
      <c r="I6" s="85">
        <f>BOP!I8</f>
        <v>0.62727201838779989</v>
      </c>
    </row>
  </sheetData>
  <mergeCells count="1">
    <mergeCell ref="B1:I1"/>
  </mergeCells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78"/>
  <sheetViews>
    <sheetView tabSelected="1" view="pageBreakPreview" zoomScale="70" zoomScaleNormal="100" zoomScaleSheetLayoutView="70" zoomScalePageLayoutView="85" workbookViewId="0">
      <pane xSplit="10" ySplit="2" topLeftCell="K3" activePane="bottomRight" state="frozen"/>
      <selection pane="topRight" activeCell="J1" sqref="J1"/>
      <selection pane="bottomLeft" activeCell="A6" sqref="A6"/>
      <selection pane="bottomRight" activeCell="J8" sqref="J8"/>
    </sheetView>
  </sheetViews>
  <sheetFormatPr defaultColWidth="9.140625" defaultRowHeight="15" x14ac:dyDescent="0.25"/>
  <cols>
    <col min="1" max="1" width="7.140625" style="49" customWidth="1"/>
    <col min="2" max="2" width="16.7109375" style="114" customWidth="1"/>
    <col min="3" max="3" width="19.140625" style="49" customWidth="1"/>
    <col min="4" max="4" width="19.5703125" style="114" customWidth="1"/>
    <col min="5" max="6" width="10.85546875" style="49" customWidth="1"/>
    <col min="7" max="8" width="12.140625" style="49" customWidth="1"/>
    <col min="9" max="9" width="14.28515625" style="49" customWidth="1"/>
    <col min="10" max="10" width="11.140625" style="69" customWidth="1"/>
    <col min="11" max="11" width="13.7109375" style="68" customWidth="1"/>
    <col min="12" max="12" width="13.85546875" style="56" customWidth="1"/>
    <col min="13" max="13" width="12.5703125" style="49" customWidth="1"/>
    <col min="14" max="14" width="9.28515625" style="50" bestFit="1" customWidth="1"/>
    <col min="15" max="15" width="9.7109375" style="50" bestFit="1" customWidth="1"/>
    <col min="16" max="16" width="15.28515625" style="50" customWidth="1"/>
    <col min="17" max="17" width="9.42578125" style="50" bestFit="1" customWidth="1"/>
    <col min="18" max="248" width="9.140625" style="50"/>
    <col min="249" max="249" width="12.7109375" style="50" customWidth="1"/>
    <col min="250" max="250" width="26.7109375" style="50" customWidth="1"/>
    <col min="251" max="252" width="10.85546875" style="50" customWidth="1"/>
    <col min="253" max="254" width="12.140625" style="50" customWidth="1"/>
    <col min="255" max="255" width="14.28515625" style="50" customWidth="1"/>
    <col min="256" max="256" width="11.140625" style="50" customWidth="1"/>
    <col min="257" max="257" width="12.5703125" style="50" customWidth="1"/>
    <col min="258" max="258" width="11.7109375" style="50" customWidth="1"/>
    <col min="259" max="260" width="10.7109375" style="50" customWidth="1"/>
    <col min="261" max="261" width="13.85546875" style="50" customWidth="1"/>
    <col min="262" max="262" width="12.5703125" style="50" customWidth="1"/>
    <col min="263" max="265" width="9.140625" style="50"/>
    <col min="266" max="266" width="9.28515625" style="50" bestFit="1" customWidth="1"/>
    <col min="267" max="504" width="9.140625" style="50"/>
    <col min="505" max="505" width="12.7109375" style="50" customWidth="1"/>
    <col min="506" max="506" width="26.7109375" style="50" customWidth="1"/>
    <col min="507" max="508" width="10.85546875" style="50" customWidth="1"/>
    <col min="509" max="510" width="12.140625" style="50" customWidth="1"/>
    <col min="511" max="511" width="14.28515625" style="50" customWidth="1"/>
    <col min="512" max="512" width="11.140625" style="50" customWidth="1"/>
    <col min="513" max="513" width="12.5703125" style="50" customWidth="1"/>
    <col min="514" max="514" width="11.7109375" style="50" customWidth="1"/>
    <col min="515" max="516" width="10.7109375" style="50" customWidth="1"/>
    <col min="517" max="517" width="13.85546875" style="50" customWidth="1"/>
    <col min="518" max="518" width="12.5703125" style="50" customWidth="1"/>
    <col min="519" max="521" width="9.140625" style="50"/>
    <col min="522" max="522" width="9.28515625" style="50" bestFit="1" customWidth="1"/>
    <col min="523" max="760" width="9.140625" style="50"/>
    <col min="761" max="761" width="12.7109375" style="50" customWidth="1"/>
    <col min="762" max="762" width="26.7109375" style="50" customWidth="1"/>
    <col min="763" max="764" width="10.85546875" style="50" customWidth="1"/>
    <col min="765" max="766" width="12.140625" style="50" customWidth="1"/>
    <col min="767" max="767" width="14.28515625" style="50" customWidth="1"/>
    <col min="768" max="768" width="11.140625" style="50" customWidth="1"/>
    <col min="769" max="769" width="12.5703125" style="50" customWidth="1"/>
    <col min="770" max="770" width="11.7109375" style="50" customWidth="1"/>
    <col min="771" max="772" width="10.7109375" style="50" customWidth="1"/>
    <col min="773" max="773" width="13.85546875" style="50" customWidth="1"/>
    <col min="774" max="774" width="12.5703125" style="50" customWidth="1"/>
    <col min="775" max="777" width="9.140625" style="50"/>
    <col min="778" max="778" width="9.28515625" style="50" bestFit="1" customWidth="1"/>
    <col min="779" max="1016" width="9.140625" style="50"/>
    <col min="1017" max="1017" width="12.7109375" style="50" customWidth="1"/>
    <col min="1018" max="1018" width="26.7109375" style="50" customWidth="1"/>
    <col min="1019" max="1020" width="10.85546875" style="50" customWidth="1"/>
    <col min="1021" max="1022" width="12.140625" style="50" customWidth="1"/>
    <col min="1023" max="1023" width="14.28515625" style="50" customWidth="1"/>
    <col min="1024" max="1024" width="11.140625" style="50" customWidth="1"/>
    <col min="1025" max="1025" width="12.5703125" style="50" customWidth="1"/>
    <col min="1026" max="1026" width="11.7109375" style="50" customWidth="1"/>
    <col min="1027" max="1028" width="10.7109375" style="50" customWidth="1"/>
    <col min="1029" max="1029" width="13.85546875" style="50" customWidth="1"/>
    <col min="1030" max="1030" width="12.5703125" style="50" customWidth="1"/>
    <col min="1031" max="1033" width="9.140625" style="50"/>
    <col min="1034" max="1034" width="9.28515625" style="50" bestFit="1" customWidth="1"/>
    <col min="1035" max="1272" width="9.140625" style="50"/>
    <col min="1273" max="1273" width="12.7109375" style="50" customWidth="1"/>
    <col min="1274" max="1274" width="26.7109375" style="50" customWidth="1"/>
    <col min="1275" max="1276" width="10.85546875" style="50" customWidth="1"/>
    <col min="1277" max="1278" width="12.140625" style="50" customWidth="1"/>
    <col min="1279" max="1279" width="14.28515625" style="50" customWidth="1"/>
    <col min="1280" max="1280" width="11.140625" style="50" customWidth="1"/>
    <col min="1281" max="1281" width="12.5703125" style="50" customWidth="1"/>
    <col min="1282" max="1282" width="11.7109375" style="50" customWidth="1"/>
    <col min="1283" max="1284" width="10.7109375" style="50" customWidth="1"/>
    <col min="1285" max="1285" width="13.85546875" style="50" customWidth="1"/>
    <col min="1286" max="1286" width="12.5703125" style="50" customWidth="1"/>
    <col min="1287" max="1289" width="9.140625" style="50"/>
    <col min="1290" max="1290" width="9.28515625" style="50" bestFit="1" customWidth="1"/>
    <col min="1291" max="1528" width="9.140625" style="50"/>
    <col min="1529" max="1529" width="12.7109375" style="50" customWidth="1"/>
    <col min="1530" max="1530" width="26.7109375" style="50" customWidth="1"/>
    <col min="1531" max="1532" width="10.85546875" style="50" customWidth="1"/>
    <col min="1533" max="1534" width="12.140625" style="50" customWidth="1"/>
    <col min="1535" max="1535" width="14.28515625" style="50" customWidth="1"/>
    <col min="1536" max="1536" width="11.140625" style="50" customWidth="1"/>
    <col min="1537" max="1537" width="12.5703125" style="50" customWidth="1"/>
    <col min="1538" max="1538" width="11.7109375" style="50" customWidth="1"/>
    <col min="1539" max="1540" width="10.7109375" style="50" customWidth="1"/>
    <col min="1541" max="1541" width="13.85546875" style="50" customWidth="1"/>
    <col min="1542" max="1542" width="12.5703125" style="50" customWidth="1"/>
    <col min="1543" max="1545" width="9.140625" style="50"/>
    <col min="1546" max="1546" width="9.28515625" style="50" bestFit="1" customWidth="1"/>
    <col min="1547" max="1784" width="9.140625" style="50"/>
    <col min="1785" max="1785" width="12.7109375" style="50" customWidth="1"/>
    <col min="1786" max="1786" width="26.7109375" style="50" customWidth="1"/>
    <col min="1787" max="1788" width="10.85546875" style="50" customWidth="1"/>
    <col min="1789" max="1790" width="12.140625" style="50" customWidth="1"/>
    <col min="1791" max="1791" width="14.28515625" style="50" customWidth="1"/>
    <col min="1792" max="1792" width="11.140625" style="50" customWidth="1"/>
    <col min="1793" max="1793" width="12.5703125" style="50" customWidth="1"/>
    <col min="1794" max="1794" width="11.7109375" style="50" customWidth="1"/>
    <col min="1795" max="1796" width="10.7109375" style="50" customWidth="1"/>
    <col min="1797" max="1797" width="13.85546875" style="50" customWidth="1"/>
    <col min="1798" max="1798" width="12.5703125" style="50" customWidth="1"/>
    <col min="1799" max="1801" width="9.140625" style="50"/>
    <col min="1802" max="1802" width="9.28515625" style="50" bestFit="1" customWidth="1"/>
    <col min="1803" max="2040" width="9.140625" style="50"/>
    <col min="2041" max="2041" width="12.7109375" style="50" customWidth="1"/>
    <col min="2042" max="2042" width="26.7109375" style="50" customWidth="1"/>
    <col min="2043" max="2044" width="10.85546875" style="50" customWidth="1"/>
    <col min="2045" max="2046" width="12.140625" style="50" customWidth="1"/>
    <col min="2047" max="2047" width="14.28515625" style="50" customWidth="1"/>
    <col min="2048" max="2048" width="11.140625" style="50" customWidth="1"/>
    <col min="2049" max="2049" width="12.5703125" style="50" customWidth="1"/>
    <col min="2050" max="2050" width="11.7109375" style="50" customWidth="1"/>
    <col min="2051" max="2052" width="10.7109375" style="50" customWidth="1"/>
    <col min="2053" max="2053" width="13.85546875" style="50" customWidth="1"/>
    <col min="2054" max="2054" width="12.5703125" style="50" customWidth="1"/>
    <col min="2055" max="2057" width="9.140625" style="50"/>
    <col min="2058" max="2058" width="9.28515625" style="50" bestFit="1" customWidth="1"/>
    <col min="2059" max="2296" width="9.140625" style="50"/>
    <col min="2297" max="2297" width="12.7109375" style="50" customWidth="1"/>
    <col min="2298" max="2298" width="26.7109375" style="50" customWidth="1"/>
    <col min="2299" max="2300" width="10.85546875" style="50" customWidth="1"/>
    <col min="2301" max="2302" width="12.140625" style="50" customWidth="1"/>
    <col min="2303" max="2303" width="14.28515625" style="50" customWidth="1"/>
    <col min="2304" max="2304" width="11.140625" style="50" customWidth="1"/>
    <col min="2305" max="2305" width="12.5703125" style="50" customWidth="1"/>
    <col min="2306" max="2306" width="11.7109375" style="50" customWidth="1"/>
    <col min="2307" max="2308" width="10.7109375" style="50" customWidth="1"/>
    <col min="2309" max="2309" width="13.85546875" style="50" customWidth="1"/>
    <col min="2310" max="2310" width="12.5703125" style="50" customWidth="1"/>
    <col min="2311" max="2313" width="9.140625" style="50"/>
    <col min="2314" max="2314" width="9.28515625" style="50" bestFit="1" customWidth="1"/>
    <col min="2315" max="2552" width="9.140625" style="50"/>
    <col min="2553" max="2553" width="12.7109375" style="50" customWidth="1"/>
    <col min="2554" max="2554" width="26.7109375" style="50" customWidth="1"/>
    <col min="2555" max="2556" width="10.85546875" style="50" customWidth="1"/>
    <col min="2557" max="2558" width="12.140625" style="50" customWidth="1"/>
    <col min="2559" max="2559" width="14.28515625" style="50" customWidth="1"/>
    <col min="2560" max="2560" width="11.140625" style="50" customWidth="1"/>
    <col min="2561" max="2561" width="12.5703125" style="50" customWidth="1"/>
    <col min="2562" max="2562" width="11.7109375" style="50" customWidth="1"/>
    <col min="2563" max="2564" width="10.7109375" style="50" customWidth="1"/>
    <col min="2565" max="2565" width="13.85546875" style="50" customWidth="1"/>
    <col min="2566" max="2566" width="12.5703125" style="50" customWidth="1"/>
    <col min="2567" max="2569" width="9.140625" style="50"/>
    <col min="2570" max="2570" width="9.28515625" style="50" bestFit="1" customWidth="1"/>
    <col min="2571" max="2808" width="9.140625" style="50"/>
    <col min="2809" max="2809" width="12.7109375" style="50" customWidth="1"/>
    <col min="2810" max="2810" width="26.7109375" style="50" customWidth="1"/>
    <col min="2811" max="2812" width="10.85546875" style="50" customWidth="1"/>
    <col min="2813" max="2814" width="12.140625" style="50" customWidth="1"/>
    <col min="2815" max="2815" width="14.28515625" style="50" customWidth="1"/>
    <col min="2816" max="2816" width="11.140625" style="50" customWidth="1"/>
    <col min="2817" max="2817" width="12.5703125" style="50" customWidth="1"/>
    <col min="2818" max="2818" width="11.7109375" style="50" customWidth="1"/>
    <col min="2819" max="2820" width="10.7109375" style="50" customWidth="1"/>
    <col min="2821" max="2821" width="13.85546875" style="50" customWidth="1"/>
    <col min="2822" max="2822" width="12.5703125" style="50" customWidth="1"/>
    <col min="2823" max="2825" width="9.140625" style="50"/>
    <col min="2826" max="2826" width="9.28515625" style="50" bestFit="1" customWidth="1"/>
    <col min="2827" max="3064" width="9.140625" style="50"/>
    <col min="3065" max="3065" width="12.7109375" style="50" customWidth="1"/>
    <col min="3066" max="3066" width="26.7109375" style="50" customWidth="1"/>
    <col min="3067" max="3068" width="10.85546875" style="50" customWidth="1"/>
    <col min="3069" max="3070" width="12.140625" style="50" customWidth="1"/>
    <col min="3071" max="3071" width="14.28515625" style="50" customWidth="1"/>
    <col min="3072" max="3072" width="11.140625" style="50" customWidth="1"/>
    <col min="3073" max="3073" width="12.5703125" style="50" customWidth="1"/>
    <col min="3074" max="3074" width="11.7109375" style="50" customWidth="1"/>
    <col min="3075" max="3076" width="10.7109375" style="50" customWidth="1"/>
    <col min="3077" max="3077" width="13.85546875" style="50" customWidth="1"/>
    <col min="3078" max="3078" width="12.5703125" style="50" customWidth="1"/>
    <col min="3079" max="3081" width="9.140625" style="50"/>
    <col min="3082" max="3082" width="9.28515625" style="50" bestFit="1" customWidth="1"/>
    <col min="3083" max="3320" width="9.140625" style="50"/>
    <col min="3321" max="3321" width="12.7109375" style="50" customWidth="1"/>
    <col min="3322" max="3322" width="26.7109375" style="50" customWidth="1"/>
    <col min="3323" max="3324" width="10.85546875" style="50" customWidth="1"/>
    <col min="3325" max="3326" width="12.140625" style="50" customWidth="1"/>
    <col min="3327" max="3327" width="14.28515625" style="50" customWidth="1"/>
    <col min="3328" max="3328" width="11.140625" style="50" customWidth="1"/>
    <col min="3329" max="3329" width="12.5703125" style="50" customWidth="1"/>
    <col min="3330" max="3330" width="11.7109375" style="50" customWidth="1"/>
    <col min="3331" max="3332" width="10.7109375" style="50" customWidth="1"/>
    <col min="3333" max="3333" width="13.85546875" style="50" customWidth="1"/>
    <col min="3334" max="3334" width="12.5703125" style="50" customWidth="1"/>
    <col min="3335" max="3337" width="9.140625" style="50"/>
    <col min="3338" max="3338" width="9.28515625" style="50" bestFit="1" customWidth="1"/>
    <col min="3339" max="3576" width="9.140625" style="50"/>
    <col min="3577" max="3577" width="12.7109375" style="50" customWidth="1"/>
    <col min="3578" max="3578" width="26.7109375" style="50" customWidth="1"/>
    <col min="3579" max="3580" width="10.85546875" style="50" customWidth="1"/>
    <col min="3581" max="3582" width="12.140625" style="50" customWidth="1"/>
    <col min="3583" max="3583" width="14.28515625" style="50" customWidth="1"/>
    <col min="3584" max="3584" width="11.140625" style="50" customWidth="1"/>
    <col min="3585" max="3585" width="12.5703125" style="50" customWidth="1"/>
    <col min="3586" max="3586" width="11.7109375" style="50" customWidth="1"/>
    <col min="3587" max="3588" width="10.7109375" style="50" customWidth="1"/>
    <col min="3589" max="3589" width="13.85546875" style="50" customWidth="1"/>
    <col min="3590" max="3590" width="12.5703125" style="50" customWidth="1"/>
    <col min="3591" max="3593" width="9.140625" style="50"/>
    <col min="3594" max="3594" width="9.28515625" style="50" bestFit="1" customWidth="1"/>
    <col min="3595" max="3832" width="9.140625" style="50"/>
    <col min="3833" max="3833" width="12.7109375" style="50" customWidth="1"/>
    <col min="3834" max="3834" width="26.7109375" style="50" customWidth="1"/>
    <col min="3835" max="3836" width="10.85546875" style="50" customWidth="1"/>
    <col min="3837" max="3838" width="12.140625" style="50" customWidth="1"/>
    <col min="3839" max="3839" width="14.28515625" style="50" customWidth="1"/>
    <col min="3840" max="3840" width="11.140625" style="50" customWidth="1"/>
    <col min="3841" max="3841" width="12.5703125" style="50" customWidth="1"/>
    <col min="3842" max="3842" width="11.7109375" style="50" customWidth="1"/>
    <col min="3843" max="3844" width="10.7109375" style="50" customWidth="1"/>
    <col min="3845" max="3845" width="13.85546875" style="50" customWidth="1"/>
    <col min="3846" max="3846" width="12.5703125" style="50" customWidth="1"/>
    <col min="3847" max="3849" width="9.140625" style="50"/>
    <col min="3850" max="3850" width="9.28515625" style="50" bestFit="1" customWidth="1"/>
    <col min="3851" max="4088" width="9.140625" style="50"/>
    <col min="4089" max="4089" width="12.7109375" style="50" customWidth="1"/>
    <col min="4090" max="4090" width="26.7109375" style="50" customWidth="1"/>
    <col min="4091" max="4092" width="10.85546875" style="50" customWidth="1"/>
    <col min="4093" max="4094" width="12.140625" style="50" customWidth="1"/>
    <col min="4095" max="4095" width="14.28515625" style="50" customWidth="1"/>
    <col min="4096" max="4096" width="11.140625" style="50" customWidth="1"/>
    <col min="4097" max="4097" width="12.5703125" style="50" customWidth="1"/>
    <col min="4098" max="4098" width="11.7109375" style="50" customWidth="1"/>
    <col min="4099" max="4100" width="10.7109375" style="50" customWidth="1"/>
    <col min="4101" max="4101" width="13.85546875" style="50" customWidth="1"/>
    <col min="4102" max="4102" width="12.5703125" style="50" customWidth="1"/>
    <col min="4103" max="4105" width="9.140625" style="50"/>
    <col min="4106" max="4106" width="9.28515625" style="50" bestFit="1" customWidth="1"/>
    <col min="4107" max="4344" width="9.140625" style="50"/>
    <col min="4345" max="4345" width="12.7109375" style="50" customWidth="1"/>
    <col min="4346" max="4346" width="26.7109375" style="50" customWidth="1"/>
    <col min="4347" max="4348" width="10.85546875" style="50" customWidth="1"/>
    <col min="4349" max="4350" width="12.140625" style="50" customWidth="1"/>
    <col min="4351" max="4351" width="14.28515625" style="50" customWidth="1"/>
    <col min="4352" max="4352" width="11.140625" style="50" customWidth="1"/>
    <col min="4353" max="4353" width="12.5703125" style="50" customWidth="1"/>
    <col min="4354" max="4354" width="11.7109375" style="50" customWidth="1"/>
    <col min="4355" max="4356" width="10.7109375" style="50" customWidth="1"/>
    <col min="4357" max="4357" width="13.85546875" style="50" customWidth="1"/>
    <col min="4358" max="4358" width="12.5703125" style="50" customWidth="1"/>
    <col min="4359" max="4361" width="9.140625" style="50"/>
    <col min="4362" max="4362" width="9.28515625" style="50" bestFit="1" customWidth="1"/>
    <col min="4363" max="4600" width="9.140625" style="50"/>
    <col min="4601" max="4601" width="12.7109375" style="50" customWidth="1"/>
    <col min="4602" max="4602" width="26.7109375" style="50" customWidth="1"/>
    <col min="4603" max="4604" width="10.85546875" style="50" customWidth="1"/>
    <col min="4605" max="4606" width="12.140625" style="50" customWidth="1"/>
    <col min="4607" max="4607" width="14.28515625" style="50" customWidth="1"/>
    <col min="4608" max="4608" width="11.140625" style="50" customWidth="1"/>
    <col min="4609" max="4609" width="12.5703125" style="50" customWidth="1"/>
    <col min="4610" max="4610" width="11.7109375" style="50" customWidth="1"/>
    <col min="4611" max="4612" width="10.7109375" style="50" customWidth="1"/>
    <col min="4613" max="4613" width="13.85546875" style="50" customWidth="1"/>
    <col min="4614" max="4614" width="12.5703125" style="50" customWidth="1"/>
    <col min="4615" max="4617" width="9.140625" style="50"/>
    <col min="4618" max="4618" width="9.28515625" style="50" bestFit="1" customWidth="1"/>
    <col min="4619" max="4856" width="9.140625" style="50"/>
    <col min="4857" max="4857" width="12.7109375" style="50" customWidth="1"/>
    <col min="4858" max="4858" width="26.7109375" style="50" customWidth="1"/>
    <col min="4859" max="4860" width="10.85546875" style="50" customWidth="1"/>
    <col min="4861" max="4862" width="12.140625" style="50" customWidth="1"/>
    <col min="4863" max="4863" width="14.28515625" style="50" customWidth="1"/>
    <col min="4864" max="4864" width="11.140625" style="50" customWidth="1"/>
    <col min="4865" max="4865" width="12.5703125" style="50" customWidth="1"/>
    <col min="4866" max="4866" width="11.7109375" style="50" customWidth="1"/>
    <col min="4867" max="4868" width="10.7109375" style="50" customWidth="1"/>
    <col min="4869" max="4869" width="13.85546875" style="50" customWidth="1"/>
    <col min="4870" max="4870" width="12.5703125" style="50" customWidth="1"/>
    <col min="4871" max="4873" width="9.140625" style="50"/>
    <col min="4874" max="4874" width="9.28515625" style="50" bestFit="1" customWidth="1"/>
    <col min="4875" max="5112" width="9.140625" style="50"/>
    <col min="5113" max="5113" width="12.7109375" style="50" customWidth="1"/>
    <col min="5114" max="5114" width="26.7109375" style="50" customWidth="1"/>
    <col min="5115" max="5116" width="10.85546875" style="50" customWidth="1"/>
    <col min="5117" max="5118" width="12.140625" style="50" customWidth="1"/>
    <col min="5119" max="5119" width="14.28515625" style="50" customWidth="1"/>
    <col min="5120" max="5120" width="11.140625" style="50" customWidth="1"/>
    <col min="5121" max="5121" width="12.5703125" style="50" customWidth="1"/>
    <col min="5122" max="5122" width="11.7109375" style="50" customWidth="1"/>
    <col min="5123" max="5124" width="10.7109375" style="50" customWidth="1"/>
    <col min="5125" max="5125" width="13.85546875" style="50" customWidth="1"/>
    <col min="5126" max="5126" width="12.5703125" style="50" customWidth="1"/>
    <col min="5127" max="5129" width="9.140625" style="50"/>
    <col min="5130" max="5130" width="9.28515625" style="50" bestFit="1" customWidth="1"/>
    <col min="5131" max="5368" width="9.140625" style="50"/>
    <col min="5369" max="5369" width="12.7109375" style="50" customWidth="1"/>
    <col min="5370" max="5370" width="26.7109375" style="50" customWidth="1"/>
    <col min="5371" max="5372" width="10.85546875" style="50" customWidth="1"/>
    <col min="5373" max="5374" width="12.140625" style="50" customWidth="1"/>
    <col min="5375" max="5375" width="14.28515625" style="50" customWidth="1"/>
    <col min="5376" max="5376" width="11.140625" style="50" customWidth="1"/>
    <col min="5377" max="5377" width="12.5703125" style="50" customWidth="1"/>
    <col min="5378" max="5378" width="11.7109375" style="50" customWidth="1"/>
    <col min="5379" max="5380" width="10.7109375" style="50" customWidth="1"/>
    <col min="5381" max="5381" width="13.85546875" style="50" customWidth="1"/>
    <col min="5382" max="5382" width="12.5703125" style="50" customWidth="1"/>
    <col min="5383" max="5385" width="9.140625" style="50"/>
    <col min="5386" max="5386" width="9.28515625" style="50" bestFit="1" customWidth="1"/>
    <col min="5387" max="5624" width="9.140625" style="50"/>
    <col min="5625" max="5625" width="12.7109375" style="50" customWidth="1"/>
    <col min="5626" max="5626" width="26.7109375" style="50" customWidth="1"/>
    <col min="5627" max="5628" width="10.85546875" style="50" customWidth="1"/>
    <col min="5629" max="5630" width="12.140625" style="50" customWidth="1"/>
    <col min="5631" max="5631" width="14.28515625" style="50" customWidth="1"/>
    <col min="5632" max="5632" width="11.140625" style="50" customWidth="1"/>
    <col min="5633" max="5633" width="12.5703125" style="50" customWidth="1"/>
    <col min="5634" max="5634" width="11.7109375" style="50" customWidth="1"/>
    <col min="5635" max="5636" width="10.7109375" style="50" customWidth="1"/>
    <col min="5637" max="5637" width="13.85546875" style="50" customWidth="1"/>
    <col min="5638" max="5638" width="12.5703125" style="50" customWidth="1"/>
    <col min="5639" max="5641" width="9.140625" style="50"/>
    <col min="5642" max="5642" width="9.28515625" style="50" bestFit="1" customWidth="1"/>
    <col min="5643" max="5880" width="9.140625" style="50"/>
    <col min="5881" max="5881" width="12.7109375" style="50" customWidth="1"/>
    <col min="5882" max="5882" width="26.7109375" style="50" customWidth="1"/>
    <col min="5883" max="5884" width="10.85546875" style="50" customWidth="1"/>
    <col min="5885" max="5886" width="12.140625" style="50" customWidth="1"/>
    <col min="5887" max="5887" width="14.28515625" style="50" customWidth="1"/>
    <col min="5888" max="5888" width="11.140625" style="50" customWidth="1"/>
    <col min="5889" max="5889" width="12.5703125" style="50" customWidth="1"/>
    <col min="5890" max="5890" width="11.7109375" style="50" customWidth="1"/>
    <col min="5891" max="5892" width="10.7109375" style="50" customWidth="1"/>
    <col min="5893" max="5893" width="13.85546875" style="50" customWidth="1"/>
    <col min="5894" max="5894" width="12.5703125" style="50" customWidth="1"/>
    <col min="5895" max="5897" width="9.140625" style="50"/>
    <col min="5898" max="5898" width="9.28515625" style="50" bestFit="1" customWidth="1"/>
    <col min="5899" max="6136" width="9.140625" style="50"/>
    <col min="6137" max="6137" width="12.7109375" style="50" customWidth="1"/>
    <col min="6138" max="6138" width="26.7109375" style="50" customWidth="1"/>
    <col min="6139" max="6140" width="10.85546875" style="50" customWidth="1"/>
    <col min="6141" max="6142" width="12.140625" style="50" customWidth="1"/>
    <col min="6143" max="6143" width="14.28515625" style="50" customWidth="1"/>
    <col min="6144" max="6144" width="11.140625" style="50" customWidth="1"/>
    <col min="6145" max="6145" width="12.5703125" style="50" customWidth="1"/>
    <col min="6146" max="6146" width="11.7109375" style="50" customWidth="1"/>
    <col min="6147" max="6148" width="10.7109375" style="50" customWidth="1"/>
    <col min="6149" max="6149" width="13.85546875" style="50" customWidth="1"/>
    <col min="6150" max="6150" width="12.5703125" style="50" customWidth="1"/>
    <col min="6151" max="6153" width="9.140625" style="50"/>
    <col min="6154" max="6154" width="9.28515625" style="50" bestFit="1" customWidth="1"/>
    <col min="6155" max="6392" width="9.140625" style="50"/>
    <col min="6393" max="6393" width="12.7109375" style="50" customWidth="1"/>
    <col min="6394" max="6394" width="26.7109375" style="50" customWidth="1"/>
    <col min="6395" max="6396" width="10.85546875" style="50" customWidth="1"/>
    <col min="6397" max="6398" width="12.140625" style="50" customWidth="1"/>
    <col min="6399" max="6399" width="14.28515625" style="50" customWidth="1"/>
    <col min="6400" max="6400" width="11.140625" style="50" customWidth="1"/>
    <col min="6401" max="6401" width="12.5703125" style="50" customWidth="1"/>
    <col min="6402" max="6402" width="11.7109375" style="50" customWidth="1"/>
    <col min="6403" max="6404" width="10.7109375" style="50" customWidth="1"/>
    <col min="6405" max="6405" width="13.85546875" style="50" customWidth="1"/>
    <col min="6406" max="6406" width="12.5703125" style="50" customWidth="1"/>
    <col min="6407" max="6409" width="9.140625" style="50"/>
    <col min="6410" max="6410" width="9.28515625" style="50" bestFit="1" customWidth="1"/>
    <col min="6411" max="6648" width="9.140625" style="50"/>
    <col min="6649" max="6649" width="12.7109375" style="50" customWidth="1"/>
    <col min="6650" max="6650" width="26.7109375" style="50" customWidth="1"/>
    <col min="6651" max="6652" width="10.85546875" style="50" customWidth="1"/>
    <col min="6653" max="6654" width="12.140625" style="50" customWidth="1"/>
    <col min="6655" max="6655" width="14.28515625" style="50" customWidth="1"/>
    <col min="6656" max="6656" width="11.140625" style="50" customWidth="1"/>
    <col min="6657" max="6657" width="12.5703125" style="50" customWidth="1"/>
    <col min="6658" max="6658" width="11.7109375" style="50" customWidth="1"/>
    <col min="6659" max="6660" width="10.7109375" style="50" customWidth="1"/>
    <col min="6661" max="6661" width="13.85546875" style="50" customWidth="1"/>
    <col min="6662" max="6662" width="12.5703125" style="50" customWidth="1"/>
    <col min="6663" max="6665" width="9.140625" style="50"/>
    <col min="6666" max="6666" width="9.28515625" style="50" bestFit="1" customWidth="1"/>
    <col min="6667" max="6904" width="9.140625" style="50"/>
    <col min="6905" max="6905" width="12.7109375" style="50" customWidth="1"/>
    <col min="6906" max="6906" width="26.7109375" style="50" customWidth="1"/>
    <col min="6907" max="6908" width="10.85546875" style="50" customWidth="1"/>
    <col min="6909" max="6910" width="12.140625" style="50" customWidth="1"/>
    <col min="6911" max="6911" width="14.28515625" style="50" customWidth="1"/>
    <col min="6912" max="6912" width="11.140625" style="50" customWidth="1"/>
    <col min="6913" max="6913" width="12.5703125" style="50" customWidth="1"/>
    <col min="6914" max="6914" width="11.7109375" style="50" customWidth="1"/>
    <col min="6915" max="6916" width="10.7109375" style="50" customWidth="1"/>
    <col min="6917" max="6917" width="13.85546875" style="50" customWidth="1"/>
    <col min="6918" max="6918" width="12.5703125" style="50" customWidth="1"/>
    <col min="6919" max="6921" width="9.140625" style="50"/>
    <col min="6922" max="6922" width="9.28515625" style="50" bestFit="1" customWidth="1"/>
    <col min="6923" max="7160" width="9.140625" style="50"/>
    <col min="7161" max="7161" width="12.7109375" style="50" customWidth="1"/>
    <col min="7162" max="7162" width="26.7109375" style="50" customWidth="1"/>
    <col min="7163" max="7164" width="10.85546875" style="50" customWidth="1"/>
    <col min="7165" max="7166" width="12.140625" style="50" customWidth="1"/>
    <col min="7167" max="7167" width="14.28515625" style="50" customWidth="1"/>
    <col min="7168" max="7168" width="11.140625" style="50" customWidth="1"/>
    <col min="7169" max="7169" width="12.5703125" style="50" customWidth="1"/>
    <col min="7170" max="7170" width="11.7109375" style="50" customWidth="1"/>
    <col min="7171" max="7172" width="10.7109375" style="50" customWidth="1"/>
    <col min="7173" max="7173" width="13.85546875" style="50" customWidth="1"/>
    <col min="7174" max="7174" width="12.5703125" style="50" customWidth="1"/>
    <col min="7175" max="7177" width="9.140625" style="50"/>
    <col min="7178" max="7178" width="9.28515625" style="50" bestFit="1" customWidth="1"/>
    <col min="7179" max="7416" width="9.140625" style="50"/>
    <col min="7417" max="7417" width="12.7109375" style="50" customWidth="1"/>
    <col min="7418" max="7418" width="26.7109375" style="50" customWidth="1"/>
    <col min="7419" max="7420" width="10.85546875" style="50" customWidth="1"/>
    <col min="7421" max="7422" width="12.140625" style="50" customWidth="1"/>
    <col min="7423" max="7423" width="14.28515625" style="50" customWidth="1"/>
    <col min="7424" max="7424" width="11.140625" style="50" customWidth="1"/>
    <col min="7425" max="7425" width="12.5703125" style="50" customWidth="1"/>
    <col min="7426" max="7426" width="11.7109375" style="50" customWidth="1"/>
    <col min="7427" max="7428" width="10.7109375" style="50" customWidth="1"/>
    <col min="7429" max="7429" width="13.85546875" style="50" customWidth="1"/>
    <col min="7430" max="7430" width="12.5703125" style="50" customWidth="1"/>
    <col min="7431" max="7433" width="9.140625" style="50"/>
    <col min="7434" max="7434" width="9.28515625" style="50" bestFit="1" customWidth="1"/>
    <col min="7435" max="7672" width="9.140625" style="50"/>
    <col min="7673" max="7673" width="12.7109375" style="50" customWidth="1"/>
    <col min="7674" max="7674" width="26.7109375" style="50" customWidth="1"/>
    <col min="7675" max="7676" width="10.85546875" style="50" customWidth="1"/>
    <col min="7677" max="7678" width="12.140625" style="50" customWidth="1"/>
    <col min="7679" max="7679" width="14.28515625" style="50" customWidth="1"/>
    <col min="7680" max="7680" width="11.140625" style="50" customWidth="1"/>
    <col min="7681" max="7681" width="12.5703125" style="50" customWidth="1"/>
    <col min="7682" max="7682" width="11.7109375" style="50" customWidth="1"/>
    <col min="7683" max="7684" width="10.7109375" style="50" customWidth="1"/>
    <col min="7685" max="7685" width="13.85546875" style="50" customWidth="1"/>
    <col min="7686" max="7686" width="12.5703125" style="50" customWidth="1"/>
    <col min="7687" max="7689" width="9.140625" style="50"/>
    <col min="7690" max="7690" width="9.28515625" style="50" bestFit="1" customWidth="1"/>
    <col min="7691" max="7928" width="9.140625" style="50"/>
    <col min="7929" max="7929" width="12.7109375" style="50" customWidth="1"/>
    <col min="7930" max="7930" width="26.7109375" style="50" customWidth="1"/>
    <col min="7931" max="7932" width="10.85546875" style="50" customWidth="1"/>
    <col min="7933" max="7934" width="12.140625" style="50" customWidth="1"/>
    <col min="7935" max="7935" width="14.28515625" style="50" customWidth="1"/>
    <col min="7936" max="7936" width="11.140625" style="50" customWidth="1"/>
    <col min="7937" max="7937" width="12.5703125" style="50" customWidth="1"/>
    <col min="7938" max="7938" width="11.7109375" style="50" customWidth="1"/>
    <col min="7939" max="7940" width="10.7109375" style="50" customWidth="1"/>
    <col min="7941" max="7941" width="13.85546875" style="50" customWidth="1"/>
    <col min="7942" max="7942" width="12.5703125" style="50" customWidth="1"/>
    <col min="7943" max="7945" width="9.140625" style="50"/>
    <col min="7946" max="7946" width="9.28515625" style="50" bestFit="1" customWidth="1"/>
    <col min="7947" max="8184" width="9.140625" style="50"/>
    <col min="8185" max="8185" width="12.7109375" style="50" customWidth="1"/>
    <col min="8186" max="8186" width="26.7109375" style="50" customWidth="1"/>
    <col min="8187" max="8188" width="10.85546875" style="50" customWidth="1"/>
    <col min="8189" max="8190" width="12.140625" style="50" customWidth="1"/>
    <col min="8191" max="8191" width="14.28515625" style="50" customWidth="1"/>
    <col min="8192" max="8192" width="11.140625" style="50" customWidth="1"/>
    <col min="8193" max="8193" width="12.5703125" style="50" customWidth="1"/>
    <col min="8194" max="8194" width="11.7109375" style="50" customWidth="1"/>
    <col min="8195" max="8196" width="10.7109375" style="50" customWidth="1"/>
    <col min="8197" max="8197" width="13.85546875" style="50" customWidth="1"/>
    <col min="8198" max="8198" width="12.5703125" style="50" customWidth="1"/>
    <col min="8199" max="8201" width="9.140625" style="50"/>
    <col min="8202" max="8202" width="9.28515625" style="50" bestFit="1" customWidth="1"/>
    <col min="8203" max="8440" width="9.140625" style="50"/>
    <col min="8441" max="8441" width="12.7109375" style="50" customWidth="1"/>
    <col min="8442" max="8442" width="26.7109375" style="50" customWidth="1"/>
    <col min="8443" max="8444" width="10.85546875" style="50" customWidth="1"/>
    <col min="8445" max="8446" width="12.140625" style="50" customWidth="1"/>
    <col min="8447" max="8447" width="14.28515625" style="50" customWidth="1"/>
    <col min="8448" max="8448" width="11.140625" style="50" customWidth="1"/>
    <col min="8449" max="8449" width="12.5703125" style="50" customWidth="1"/>
    <col min="8450" max="8450" width="11.7109375" style="50" customWidth="1"/>
    <col min="8451" max="8452" width="10.7109375" style="50" customWidth="1"/>
    <col min="8453" max="8453" width="13.85546875" style="50" customWidth="1"/>
    <col min="8454" max="8454" width="12.5703125" style="50" customWidth="1"/>
    <col min="8455" max="8457" width="9.140625" style="50"/>
    <col min="8458" max="8458" width="9.28515625" style="50" bestFit="1" customWidth="1"/>
    <col min="8459" max="8696" width="9.140625" style="50"/>
    <col min="8697" max="8697" width="12.7109375" style="50" customWidth="1"/>
    <col min="8698" max="8698" width="26.7109375" style="50" customWidth="1"/>
    <col min="8699" max="8700" width="10.85546875" style="50" customWidth="1"/>
    <col min="8701" max="8702" width="12.140625" style="50" customWidth="1"/>
    <col min="8703" max="8703" width="14.28515625" style="50" customWidth="1"/>
    <col min="8704" max="8704" width="11.140625" style="50" customWidth="1"/>
    <col min="8705" max="8705" width="12.5703125" style="50" customWidth="1"/>
    <col min="8706" max="8706" width="11.7109375" style="50" customWidth="1"/>
    <col min="8707" max="8708" width="10.7109375" style="50" customWidth="1"/>
    <col min="8709" max="8709" width="13.85546875" style="50" customWidth="1"/>
    <col min="8710" max="8710" width="12.5703125" style="50" customWidth="1"/>
    <col min="8711" max="8713" width="9.140625" style="50"/>
    <col min="8714" max="8714" width="9.28515625" style="50" bestFit="1" customWidth="1"/>
    <col min="8715" max="8952" width="9.140625" style="50"/>
    <col min="8953" max="8953" width="12.7109375" style="50" customWidth="1"/>
    <col min="8954" max="8954" width="26.7109375" style="50" customWidth="1"/>
    <col min="8955" max="8956" width="10.85546875" style="50" customWidth="1"/>
    <col min="8957" max="8958" width="12.140625" style="50" customWidth="1"/>
    <col min="8959" max="8959" width="14.28515625" style="50" customWidth="1"/>
    <col min="8960" max="8960" width="11.140625" style="50" customWidth="1"/>
    <col min="8961" max="8961" width="12.5703125" style="50" customWidth="1"/>
    <col min="8962" max="8962" width="11.7109375" style="50" customWidth="1"/>
    <col min="8963" max="8964" width="10.7109375" style="50" customWidth="1"/>
    <col min="8965" max="8965" width="13.85546875" style="50" customWidth="1"/>
    <col min="8966" max="8966" width="12.5703125" style="50" customWidth="1"/>
    <col min="8967" max="8969" width="9.140625" style="50"/>
    <col min="8970" max="8970" width="9.28515625" style="50" bestFit="1" customWidth="1"/>
    <col min="8971" max="9208" width="9.140625" style="50"/>
    <col min="9209" max="9209" width="12.7109375" style="50" customWidth="1"/>
    <col min="9210" max="9210" width="26.7109375" style="50" customWidth="1"/>
    <col min="9211" max="9212" width="10.85546875" style="50" customWidth="1"/>
    <col min="9213" max="9214" width="12.140625" style="50" customWidth="1"/>
    <col min="9215" max="9215" width="14.28515625" style="50" customWidth="1"/>
    <col min="9216" max="9216" width="11.140625" style="50" customWidth="1"/>
    <col min="9217" max="9217" width="12.5703125" style="50" customWidth="1"/>
    <col min="9218" max="9218" width="11.7109375" style="50" customWidth="1"/>
    <col min="9219" max="9220" width="10.7109375" style="50" customWidth="1"/>
    <col min="9221" max="9221" width="13.85546875" style="50" customWidth="1"/>
    <col min="9222" max="9222" width="12.5703125" style="50" customWidth="1"/>
    <col min="9223" max="9225" width="9.140625" style="50"/>
    <col min="9226" max="9226" width="9.28515625" style="50" bestFit="1" customWidth="1"/>
    <col min="9227" max="9464" width="9.140625" style="50"/>
    <col min="9465" max="9465" width="12.7109375" style="50" customWidth="1"/>
    <col min="9466" max="9466" width="26.7109375" style="50" customWidth="1"/>
    <col min="9467" max="9468" width="10.85546875" style="50" customWidth="1"/>
    <col min="9469" max="9470" width="12.140625" style="50" customWidth="1"/>
    <col min="9471" max="9471" width="14.28515625" style="50" customWidth="1"/>
    <col min="9472" max="9472" width="11.140625" style="50" customWidth="1"/>
    <col min="9473" max="9473" width="12.5703125" style="50" customWidth="1"/>
    <col min="9474" max="9474" width="11.7109375" style="50" customWidth="1"/>
    <col min="9475" max="9476" width="10.7109375" style="50" customWidth="1"/>
    <col min="9477" max="9477" width="13.85546875" style="50" customWidth="1"/>
    <col min="9478" max="9478" width="12.5703125" style="50" customWidth="1"/>
    <col min="9479" max="9481" width="9.140625" style="50"/>
    <col min="9482" max="9482" width="9.28515625" style="50" bestFit="1" customWidth="1"/>
    <col min="9483" max="9720" width="9.140625" style="50"/>
    <col min="9721" max="9721" width="12.7109375" style="50" customWidth="1"/>
    <col min="9722" max="9722" width="26.7109375" style="50" customWidth="1"/>
    <col min="9723" max="9724" width="10.85546875" style="50" customWidth="1"/>
    <col min="9725" max="9726" width="12.140625" style="50" customWidth="1"/>
    <col min="9727" max="9727" width="14.28515625" style="50" customWidth="1"/>
    <col min="9728" max="9728" width="11.140625" style="50" customWidth="1"/>
    <col min="9729" max="9729" width="12.5703125" style="50" customWidth="1"/>
    <col min="9730" max="9730" width="11.7109375" style="50" customWidth="1"/>
    <col min="9731" max="9732" width="10.7109375" style="50" customWidth="1"/>
    <col min="9733" max="9733" width="13.85546875" style="50" customWidth="1"/>
    <col min="9734" max="9734" width="12.5703125" style="50" customWidth="1"/>
    <col min="9735" max="9737" width="9.140625" style="50"/>
    <col min="9738" max="9738" width="9.28515625" style="50" bestFit="1" customWidth="1"/>
    <col min="9739" max="9976" width="9.140625" style="50"/>
    <col min="9977" max="9977" width="12.7109375" style="50" customWidth="1"/>
    <col min="9978" max="9978" width="26.7109375" style="50" customWidth="1"/>
    <col min="9979" max="9980" width="10.85546875" style="50" customWidth="1"/>
    <col min="9981" max="9982" width="12.140625" style="50" customWidth="1"/>
    <col min="9983" max="9983" width="14.28515625" style="50" customWidth="1"/>
    <col min="9984" max="9984" width="11.140625" style="50" customWidth="1"/>
    <col min="9985" max="9985" width="12.5703125" style="50" customWidth="1"/>
    <col min="9986" max="9986" width="11.7109375" style="50" customWidth="1"/>
    <col min="9987" max="9988" width="10.7109375" style="50" customWidth="1"/>
    <col min="9989" max="9989" width="13.85546875" style="50" customWidth="1"/>
    <col min="9990" max="9990" width="12.5703125" style="50" customWidth="1"/>
    <col min="9991" max="9993" width="9.140625" style="50"/>
    <col min="9994" max="9994" width="9.28515625" style="50" bestFit="1" customWidth="1"/>
    <col min="9995" max="10232" width="9.140625" style="50"/>
    <col min="10233" max="10233" width="12.7109375" style="50" customWidth="1"/>
    <col min="10234" max="10234" width="26.7109375" style="50" customWidth="1"/>
    <col min="10235" max="10236" width="10.85546875" style="50" customWidth="1"/>
    <col min="10237" max="10238" width="12.140625" style="50" customWidth="1"/>
    <col min="10239" max="10239" width="14.28515625" style="50" customWidth="1"/>
    <col min="10240" max="10240" width="11.140625" style="50" customWidth="1"/>
    <col min="10241" max="10241" width="12.5703125" style="50" customWidth="1"/>
    <col min="10242" max="10242" width="11.7109375" style="50" customWidth="1"/>
    <col min="10243" max="10244" width="10.7109375" style="50" customWidth="1"/>
    <col min="10245" max="10245" width="13.85546875" style="50" customWidth="1"/>
    <col min="10246" max="10246" width="12.5703125" style="50" customWidth="1"/>
    <col min="10247" max="10249" width="9.140625" style="50"/>
    <col min="10250" max="10250" width="9.28515625" style="50" bestFit="1" customWidth="1"/>
    <col min="10251" max="10488" width="9.140625" style="50"/>
    <col min="10489" max="10489" width="12.7109375" style="50" customWidth="1"/>
    <col min="10490" max="10490" width="26.7109375" style="50" customWidth="1"/>
    <col min="10491" max="10492" width="10.85546875" style="50" customWidth="1"/>
    <col min="10493" max="10494" width="12.140625" style="50" customWidth="1"/>
    <col min="10495" max="10495" width="14.28515625" style="50" customWidth="1"/>
    <col min="10496" max="10496" width="11.140625" style="50" customWidth="1"/>
    <col min="10497" max="10497" width="12.5703125" style="50" customWidth="1"/>
    <col min="10498" max="10498" width="11.7109375" style="50" customWidth="1"/>
    <col min="10499" max="10500" width="10.7109375" style="50" customWidth="1"/>
    <col min="10501" max="10501" width="13.85546875" style="50" customWidth="1"/>
    <col min="10502" max="10502" width="12.5703125" style="50" customWidth="1"/>
    <col min="10503" max="10505" width="9.140625" style="50"/>
    <col min="10506" max="10506" width="9.28515625" style="50" bestFit="1" customWidth="1"/>
    <col min="10507" max="10744" width="9.140625" style="50"/>
    <col min="10745" max="10745" width="12.7109375" style="50" customWidth="1"/>
    <col min="10746" max="10746" width="26.7109375" style="50" customWidth="1"/>
    <col min="10747" max="10748" width="10.85546875" style="50" customWidth="1"/>
    <col min="10749" max="10750" width="12.140625" style="50" customWidth="1"/>
    <col min="10751" max="10751" width="14.28515625" style="50" customWidth="1"/>
    <col min="10752" max="10752" width="11.140625" style="50" customWidth="1"/>
    <col min="10753" max="10753" width="12.5703125" style="50" customWidth="1"/>
    <col min="10754" max="10754" width="11.7109375" style="50" customWidth="1"/>
    <col min="10755" max="10756" width="10.7109375" style="50" customWidth="1"/>
    <col min="10757" max="10757" width="13.85546875" style="50" customWidth="1"/>
    <col min="10758" max="10758" width="12.5703125" style="50" customWidth="1"/>
    <col min="10759" max="10761" width="9.140625" style="50"/>
    <col min="10762" max="10762" width="9.28515625" style="50" bestFit="1" customWidth="1"/>
    <col min="10763" max="11000" width="9.140625" style="50"/>
    <col min="11001" max="11001" width="12.7109375" style="50" customWidth="1"/>
    <col min="11002" max="11002" width="26.7109375" style="50" customWidth="1"/>
    <col min="11003" max="11004" width="10.85546875" style="50" customWidth="1"/>
    <col min="11005" max="11006" width="12.140625" style="50" customWidth="1"/>
    <col min="11007" max="11007" width="14.28515625" style="50" customWidth="1"/>
    <col min="11008" max="11008" width="11.140625" style="50" customWidth="1"/>
    <col min="11009" max="11009" width="12.5703125" style="50" customWidth="1"/>
    <col min="11010" max="11010" width="11.7109375" style="50" customWidth="1"/>
    <col min="11011" max="11012" width="10.7109375" style="50" customWidth="1"/>
    <col min="11013" max="11013" width="13.85546875" style="50" customWidth="1"/>
    <col min="11014" max="11014" width="12.5703125" style="50" customWidth="1"/>
    <col min="11015" max="11017" width="9.140625" style="50"/>
    <col min="11018" max="11018" width="9.28515625" style="50" bestFit="1" customWidth="1"/>
    <col min="11019" max="11256" width="9.140625" style="50"/>
    <col min="11257" max="11257" width="12.7109375" style="50" customWidth="1"/>
    <col min="11258" max="11258" width="26.7109375" style="50" customWidth="1"/>
    <col min="11259" max="11260" width="10.85546875" style="50" customWidth="1"/>
    <col min="11261" max="11262" width="12.140625" style="50" customWidth="1"/>
    <col min="11263" max="11263" width="14.28515625" style="50" customWidth="1"/>
    <col min="11264" max="11264" width="11.140625" style="50" customWidth="1"/>
    <col min="11265" max="11265" width="12.5703125" style="50" customWidth="1"/>
    <col min="11266" max="11266" width="11.7109375" style="50" customWidth="1"/>
    <col min="11267" max="11268" width="10.7109375" style="50" customWidth="1"/>
    <col min="11269" max="11269" width="13.85546875" style="50" customWidth="1"/>
    <col min="11270" max="11270" width="12.5703125" style="50" customWidth="1"/>
    <col min="11271" max="11273" width="9.140625" style="50"/>
    <col min="11274" max="11274" width="9.28515625" style="50" bestFit="1" customWidth="1"/>
    <col min="11275" max="11512" width="9.140625" style="50"/>
    <col min="11513" max="11513" width="12.7109375" style="50" customWidth="1"/>
    <col min="11514" max="11514" width="26.7109375" style="50" customWidth="1"/>
    <col min="11515" max="11516" width="10.85546875" style="50" customWidth="1"/>
    <col min="11517" max="11518" width="12.140625" style="50" customWidth="1"/>
    <col min="11519" max="11519" width="14.28515625" style="50" customWidth="1"/>
    <col min="11520" max="11520" width="11.140625" style="50" customWidth="1"/>
    <col min="11521" max="11521" width="12.5703125" style="50" customWidth="1"/>
    <col min="11522" max="11522" width="11.7109375" style="50" customWidth="1"/>
    <col min="11523" max="11524" width="10.7109375" style="50" customWidth="1"/>
    <col min="11525" max="11525" width="13.85546875" style="50" customWidth="1"/>
    <col min="11526" max="11526" width="12.5703125" style="50" customWidth="1"/>
    <col min="11527" max="11529" width="9.140625" style="50"/>
    <col min="11530" max="11530" width="9.28515625" style="50" bestFit="1" customWidth="1"/>
    <col min="11531" max="11768" width="9.140625" style="50"/>
    <col min="11769" max="11769" width="12.7109375" style="50" customWidth="1"/>
    <col min="11770" max="11770" width="26.7109375" style="50" customWidth="1"/>
    <col min="11771" max="11772" width="10.85546875" style="50" customWidth="1"/>
    <col min="11773" max="11774" width="12.140625" style="50" customWidth="1"/>
    <col min="11775" max="11775" width="14.28515625" style="50" customWidth="1"/>
    <col min="11776" max="11776" width="11.140625" style="50" customWidth="1"/>
    <col min="11777" max="11777" width="12.5703125" style="50" customWidth="1"/>
    <col min="11778" max="11778" width="11.7109375" style="50" customWidth="1"/>
    <col min="11779" max="11780" width="10.7109375" style="50" customWidth="1"/>
    <col min="11781" max="11781" width="13.85546875" style="50" customWidth="1"/>
    <col min="11782" max="11782" width="12.5703125" style="50" customWidth="1"/>
    <col min="11783" max="11785" width="9.140625" style="50"/>
    <col min="11786" max="11786" width="9.28515625" style="50" bestFit="1" customWidth="1"/>
    <col min="11787" max="12024" width="9.140625" style="50"/>
    <col min="12025" max="12025" width="12.7109375" style="50" customWidth="1"/>
    <col min="12026" max="12026" width="26.7109375" style="50" customWidth="1"/>
    <col min="12027" max="12028" width="10.85546875" style="50" customWidth="1"/>
    <col min="12029" max="12030" width="12.140625" style="50" customWidth="1"/>
    <col min="12031" max="12031" width="14.28515625" style="50" customWidth="1"/>
    <col min="12032" max="12032" width="11.140625" style="50" customWidth="1"/>
    <col min="12033" max="12033" width="12.5703125" style="50" customWidth="1"/>
    <col min="12034" max="12034" width="11.7109375" style="50" customWidth="1"/>
    <col min="12035" max="12036" width="10.7109375" style="50" customWidth="1"/>
    <col min="12037" max="12037" width="13.85546875" style="50" customWidth="1"/>
    <col min="12038" max="12038" width="12.5703125" style="50" customWidth="1"/>
    <col min="12039" max="12041" width="9.140625" style="50"/>
    <col min="12042" max="12042" width="9.28515625" style="50" bestFit="1" customWidth="1"/>
    <col min="12043" max="12280" width="9.140625" style="50"/>
    <col min="12281" max="12281" width="12.7109375" style="50" customWidth="1"/>
    <col min="12282" max="12282" width="26.7109375" style="50" customWidth="1"/>
    <col min="12283" max="12284" width="10.85546875" style="50" customWidth="1"/>
    <col min="12285" max="12286" width="12.140625" style="50" customWidth="1"/>
    <col min="12287" max="12287" width="14.28515625" style="50" customWidth="1"/>
    <col min="12288" max="12288" width="11.140625" style="50" customWidth="1"/>
    <col min="12289" max="12289" width="12.5703125" style="50" customWidth="1"/>
    <col min="12290" max="12290" width="11.7109375" style="50" customWidth="1"/>
    <col min="12291" max="12292" width="10.7109375" style="50" customWidth="1"/>
    <col min="12293" max="12293" width="13.85546875" style="50" customWidth="1"/>
    <col min="12294" max="12294" width="12.5703125" style="50" customWidth="1"/>
    <col min="12295" max="12297" width="9.140625" style="50"/>
    <col min="12298" max="12298" width="9.28515625" style="50" bestFit="1" customWidth="1"/>
    <col min="12299" max="12536" width="9.140625" style="50"/>
    <col min="12537" max="12537" width="12.7109375" style="50" customWidth="1"/>
    <col min="12538" max="12538" width="26.7109375" style="50" customWidth="1"/>
    <col min="12539" max="12540" width="10.85546875" style="50" customWidth="1"/>
    <col min="12541" max="12542" width="12.140625" style="50" customWidth="1"/>
    <col min="12543" max="12543" width="14.28515625" style="50" customWidth="1"/>
    <col min="12544" max="12544" width="11.140625" style="50" customWidth="1"/>
    <col min="12545" max="12545" width="12.5703125" style="50" customWidth="1"/>
    <col min="12546" max="12546" width="11.7109375" style="50" customWidth="1"/>
    <col min="12547" max="12548" width="10.7109375" style="50" customWidth="1"/>
    <col min="12549" max="12549" width="13.85546875" style="50" customWidth="1"/>
    <col min="12550" max="12550" width="12.5703125" style="50" customWidth="1"/>
    <col min="12551" max="12553" width="9.140625" style="50"/>
    <col min="12554" max="12554" width="9.28515625" style="50" bestFit="1" customWidth="1"/>
    <col min="12555" max="12792" width="9.140625" style="50"/>
    <col min="12793" max="12793" width="12.7109375" style="50" customWidth="1"/>
    <col min="12794" max="12794" width="26.7109375" style="50" customWidth="1"/>
    <col min="12795" max="12796" width="10.85546875" style="50" customWidth="1"/>
    <col min="12797" max="12798" width="12.140625" style="50" customWidth="1"/>
    <col min="12799" max="12799" width="14.28515625" style="50" customWidth="1"/>
    <col min="12800" max="12800" width="11.140625" style="50" customWidth="1"/>
    <col min="12801" max="12801" width="12.5703125" style="50" customWidth="1"/>
    <col min="12802" max="12802" width="11.7109375" style="50" customWidth="1"/>
    <col min="12803" max="12804" width="10.7109375" style="50" customWidth="1"/>
    <col min="12805" max="12805" width="13.85546875" style="50" customWidth="1"/>
    <col min="12806" max="12806" width="12.5703125" style="50" customWidth="1"/>
    <col min="12807" max="12809" width="9.140625" style="50"/>
    <col min="12810" max="12810" width="9.28515625" style="50" bestFit="1" customWidth="1"/>
    <col min="12811" max="13048" width="9.140625" style="50"/>
    <col min="13049" max="13049" width="12.7109375" style="50" customWidth="1"/>
    <col min="13050" max="13050" width="26.7109375" style="50" customWidth="1"/>
    <col min="13051" max="13052" width="10.85546875" style="50" customWidth="1"/>
    <col min="13053" max="13054" width="12.140625" style="50" customWidth="1"/>
    <col min="13055" max="13055" width="14.28515625" style="50" customWidth="1"/>
    <col min="13056" max="13056" width="11.140625" style="50" customWidth="1"/>
    <col min="13057" max="13057" width="12.5703125" style="50" customWidth="1"/>
    <col min="13058" max="13058" width="11.7109375" style="50" customWidth="1"/>
    <col min="13059" max="13060" width="10.7109375" style="50" customWidth="1"/>
    <col min="13061" max="13061" width="13.85546875" style="50" customWidth="1"/>
    <col min="13062" max="13062" width="12.5703125" style="50" customWidth="1"/>
    <col min="13063" max="13065" width="9.140625" style="50"/>
    <col min="13066" max="13066" width="9.28515625" style="50" bestFit="1" customWidth="1"/>
    <col min="13067" max="13304" width="9.140625" style="50"/>
    <col min="13305" max="13305" width="12.7109375" style="50" customWidth="1"/>
    <col min="13306" max="13306" width="26.7109375" style="50" customWidth="1"/>
    <col min="13307" max="13308" width="10.85546875" style="50" customWidth="1"/>
    <col min="13309" max="13310" width="12.140625" style="50" customWidth="1"/>
    <col min="13311" max="13311" width="14.28515625" style="50" customWidth="1"/>
    <col min="13312" max="13312" width="11.140625" style="50" customWidth="1"/>
    <col min="13313" max="13313" width="12.5703125" style="50" customWidth="1"/>
    <col min="13314" max="13314" width="11.7109375" style="50" customWidth="1"/>
    <col min="13315" max="13316" width="10.7109375" style="50" customWidth="1"/>
    <col min="13317" max="13317" width="13.85546875" style="50" customWidth="1"/>
    <col min="13318" max="13318" width="12.5703125" style="50" customWidth="1"/>
    <col min="13319" max="13321" width="9.140625" style="50"/>
    <col min="13322" max="13322" width="9.28515625" style="50" bestFit="1" customWidth="1"/>
    <col min="13323" max="13560" width="9.140625" style="50"/>
    <col min="13561" max="13561" width="12.7109375" style="50" customWidth="1"/>
    <col min="13562" max="13562" width="26.7109375" style="50" customWidth="1"/>
    <col min="13563" max="13564" width="10.85546875" style="50" customWidth="1"/>
    <col min="13565" max="13566" width="12.140625" style="50" customWidth="1"/>
    <col min="13567" max="13567" width="14.28515625" style="50" customWidth="1"/>
    <col min="13568" max="13568" width="11.140625" style="50" customWidth="1"/>
    <col min="13569" max="13569" width="12.5703125" style="50" customWidth="1"/>
    <col min="13570" max="13570" width="11.7109375" style="50" customWidth="1"/>
    <col min="13571" max="13572" width="10.7109375" style="50" customWidth="1"/>
    <col min="13573" max="13573" width="13.85546875" style="50" customWidth="1"/>
    <col min="13574" max="13574" width="12.5703125" style="50" customWidth="1"/>
    <col min="13575" max="13577" width="9.140625" style="50"/>
    <col min="13578" max="13578" width="9.28515625" style="50" bestFit="1" customWidth="1"/>
    <col min="13579" max="13816" width="9.140625" style="50"/>
    <col min="13817" max="13817" width="12.7109375" style="50" customWidth="1"/>
    <col min="13818" max="13818" width="26.7109375" style="50" customWidth="1"/>
    <col min="13819" max="13820" width="10.85546875" style="50" customWidth="1"/>
    <col min="13821" max="13822" width="12.140625" style="50" customWidth="1"/>
    <col min="13823" max="13823" width="14.28515625" style="50" customWidth="1"/>
    <col min="13824" max="13824" width="11.140625" style="50" customWidth="1"/>
    <col min="13825" max="13825" width="12.5703125" style="50" customWidth="1"/>
    <col min="13826" max="13826" width="11.7109375" style="50" customWidth="1"/>
    <col min="13827" max="13828" width="10.7109375" style="50" customWidth="1"/>
    <col min="13829" max="13829" width="13.85546875" style="50" customWidth="1"/>
    <col min="13830" max="13830" width="12.5703125" style="50" customWidth="1"/>
    <col min="13831" max="13833" width="9.140625" style="50"/>
    <col min="13834" max="13834" width="9.28515625" style="50" bestFit="1" customWidth="1"/>
    <col min="13835" max="14072" width="9.140625" style="50"/>
    <col min="14073" max="14073" width="12.7109375" style="50" customWidth="1"/>
    <col min="14074" max="14074" width="26.7109375" style="50" customWidth="1"/>
    <col min="14075" max="14076" width="10.85546875" style="50" customWidth="1"/>
    <col min="14077" max="14078" width="12.140625" style="50" customWidth="1"/>
    <col min="14079" max="14079" width="14.28515625" style="50" customWidth="1"/>
    <col min="14080" max="14080" width="11.140625" style="50" customWidth="1"/>
    <col min="14081" max="14081" width="12.5703125" style="50" customWidth="1"/>
    <col min="14082" max="14082" width="11.7109375" style="50" customWidth="1"/>
    <col min="14083" max="14084" width="10.7109375" style="50" customWidth="1"/>
    <col min="14085" max="14085" width="13.85546875" style="50" customWidth="1"/>
    <col min="14086" max="14086" width="12.5703125" style="50" customWidth="1"/>
    <col min="14087" max="14089" width="9.140625" style="50"/>
    <col min="14090" max="14090" width="9.28515625" style="50" bestFit="1" customWidth="1"/>
    <col min="14091" max="14328" width="9.140625" style="50"/>
    <col min="14329" max="14329" width="12.7109375" style="50" customWidth="1"/>
    <col min="14330" max="14330" width="26.7109375" style="50" customWidth="1"/>
    <col min="14331" max="14332" width="10.85546875" style="50" customWidth="1"/>
    <col min="14333" max="14334" width="12.140625" style="50" customWidth="1"/>
    <col min="14335" max="14335" width="14.28515625" style="50" customWidth="1"/>
    <col min="14336" max="14336" width="11.140625" style="50" customWidth="1"/>
    <col min="14337" max="14337" width="12.5703125" style="50" customWidth="1"/>
    <col min="14338" max="14338" width="11.7109375" style="50" customWidth="1"/>
    <col min="14339" max="14340" width="10.7109375" style="50" customWidth="1"/>
    <col min="14341" max="14341" width="13.85546875" style="50" customWidth="1"/>
    <col min="14342" max="14342" width="12.5703125" style="50" customWidth="1"/>
    <col min="14343" max="14345" width="9.140625" style="50"/>
    <col min="14346" max="14346" width="9.28515625" style="50" bestFit="1" customWidth="1"/>
    <col min="14347" max="14584" width="9.140625" style="50"/>
    <col min="14585" max="14585" width="12.7109375" style="50" customWidth="1"/>
    <col min="14586" max="14586" width="26.7109375" style="50" customWidth="1"/>
    <col min="14587" max="14588" width="10.85546875" style="50" customWidth="1"/>
    <col min="14589" max="14590" width="12.140625" style="50" customWidth="1"/>
    <col min="14591" max="14591" width="14.28515625" style="50" customWidth="1"/>
    <col min="14592" max="14592" width="11.140625" style="50" customWidth="1"/>
    <col min="14593" max="14593" width="12.5703125" style="50" customWidth="1"/>
    <col min="14594" max="14594" width="11.7109375" style="50" customWidth="1"/>
    <col min="14595" max="14596" width="10.7109375" style="50" customWidth="1"/>
    <col min="14597" max="14597" width="13.85546875" style="50" customWidth="1"/>
    <col min="14598" max="14598" width="12.5703125" style="50" customWidth="1"/>
    <col min="14599" max="14601" width="9.140625" style="50"/>
    <col min="14602" max="14602" width="9.28515625" style="50" bestFit="1" customWidth="1"/>
    <col min="14603" max="14840" width="9.140625" style="50"/>
    <col min="14841" max="14841" width="12.7109375" style="50" customWidth="1"/>
    <col min="14842" max="14842" width="26.7109375" style="50" customWidth="1"/>
    <col min="14843" max="14844" width="10.85546875" style="50" customWidth="1"/>
    <col min="14845" max="14846" width="12.140625" style="50" customWidth="1"/>
    <col min="14847" max="14847" width="14.28515625" style="50" customWidth="1"/>
    <col min="14848" max="14848" width="11.140625" style="50" customWidth="1"/>
    <col min="14849" max="14849" width="12.5703125" style="50" customWidth="1"/>
    <col min="14850" max="14850" width="11.7109375" style="50" customWidth="1"/>
    <col min="14851" max="14852" width="10.7109375" style="50" customWidth="1"/>
    <col min="14853" max="14853" width="13.85546875" style="50" customWidth="1"/>
    <col min="14854" max="14854" width="12.5703125" style="50" customWidth="1"/>
    <col min="14855" max="14857" width="9.140625" style="50"/>
    <col min="14858" max="14858" width="9.28515625" style="50" bestFit="1" customWidth="1"/>
    <col min="14859" max="15096" width="9.140625" style="50"/>
    <col min="15097" max="15097" width="12.7109375" style="50" customWidth="1"/>
    <col min="15098" max="15098" width="26.7109375" style="50" customWidth="1"/>
    <col min="15099" max="15100" width="10.85546875" style="50" customWidth="1"/>
    <col min="15101" max="15102" width="12.140625" style="50" customWidth="1"/>
    <col min="15103" max="15103" width="14.28515625" style="50" customWidth="1"/>
    <col min="15104" max="15104" width="11.140625" style="50" customWidth="1"/>
    <col min="15105" max="15105" width="12.5703125" style="50" customWidth="1"/>
    <col min="15106" max="15106" width="11.7109375" style="50" customWidth="1"/>
    <col min="15107" max="15108" width="10.7109375" style="50" customWidth="1"/>
    <col min="15109" max="15109" width="13.85546875" style="50" customWidth="1"/>
    <col min="15110" max="15110" width="12.5703125" style="50" customWidth="1"/>
    <col min="15111" max="15113" width="9.140625" style="50"/>
    <col min="15114" max="15114" width="9.28515625" style="50" bestFit="1" customWidth="1"/>
    <col min="15115" max="15352" width="9.140625" style="50"/>
    <col min="15353" max="15353" width="12.7109375" style="50" customWidth="1"/>
    <col min="15354" max="15354" width="26.7109375" style="50" customWidth="1"/>
    <col min="15355" max="15356" width="10.85546875" style="50" customWidth="1"/>
    <col min="15357" max="15358" width="12.140625" style="50" customWidth="1"/>
    <col min="15359" max="15359" width="14.28515625" style="50" customWidth="1"/>
    <col min="15360" max="15360" width="11.140625" style="50" customWidth="1"/>
    <col min="15361" max="15361" width="12.5703125" style="50" customWidth="1"/>
    <col min="15362" max="15362" width="11.7109375" style="50" customWidth="1"/>
    <col min="15363" max="15364" width="10.7109375" style="50" customWidth="1"/>
    <col min="15365" max="15365" width="13.85546875" style="50" customWidth="1"/>
    <col min="15366" max="15366" width="12.5703125" style="50" customWidth="1"/>
    <col min="15367" max="15369" width="9.140625" style="50"/>
    <col min="15370" max="15370" width="9.28515625" style="50" bestFit="1" customWidth="1"/>
    <col min="15371" max="15608" width="9.140625" style="50"/>
    <col min="15609" max="15609" width="12.7109375" style="50" customWidth="1"/>
    <col min="15610" max="15610" width="26.7109375" style="50" customWidth="1"/>
    <col min="15611" max="15612" width="10.85546875" style="50" customWidth="1"/>
    <col min="15613" max="15614" width="12.140625" style="50" customWidth="1"/>
    <col min="15615" max="15615" width="14.28515625" style="50" customWidth="1"/>
    <col min="15616" max="15616" width="11.140625" style="50" customWidth="1"/>
    <col min="15617" max="15617" width="12.5703125" style="50" customWidth="1"/>
    <col min="15618" max="15618" width="11.7109375" style="50" customWidth="1"/>
    <col min="15619" max="15620" width="10.7109375" style="50" customWidth="1"/>
    <col min="15621" max="15621" width="13.85546875" style="50" customWidth="1"/>
    <col min="15622" max="15622" width="12.5703125" style="50" customWidth="1"/>
    <col min="15623" max="15625" width="9.140625" style="50"/>
    <col min="15626" max="15626" width="9.28515625" style="50" bestFit="1" customWidth="1"/>
    <col min="15627" max="15864" width="9.140625" style="50"/>
    <col min="15865" max="15865" width="12.7109375" style="50" customWidth="1"/>
    <col min="15866" max="15866" width="26.7109375" style="50" customWidth="1"/>
    <col min="15867" max="15868" width="10.85546875" style="50" customWidth="1"/>
    <col min="15869" max="15870" width="12.140625" style="50" customWidth="1"/>
    <col min="15871" max="15871" width="14.28515625" style="50" customWidth="1"/>
    <col min="15872" max="15872" width="11.140625" style="50" customWidth="1"/>
    <col min="15873" max="15873" width="12.5703125" style="50" customWidth="1"/>
    <col min="15874" max="15874" width="11.7109375" style="50" customWidth="1"/>
    <col min="15875" max="15876" width="10.7109375" style="50" customWidth="1"/>
    <col min="15877" max="15877" width="13.85546875" style="50" customWidth="1"/>
    <col min="15878" max="15878" width="12.5703125" style="50" customWidth="1"/>
    <col min="15879" max="15881" width="9.140625" style="50"/>
    <col min="15882" max="15882" width="9.28515625" style="50" bestFit="1" customWidth="1"/>
    <col min="15883" max="16120" width="9.140625" style="50"/>
    <col min="16121" max="16121" width="12.7109375" style="50" customWidth="1"/>
    <col min="16122" max="16122" width="26.7109375" style="50" customWidth="1"/>
    <col min="16123" max="16124" width="10.85546875" style="50" customWidth="1"/>
    <col min="16125" max="16126" width="12.140625" style="50" customWidth="1"/>
    <col min="16127" max="16127" width="14.28515625" style="50" customWidth="1"/>
    <col min="16128" max="16128" width="11.140625" style="50" customWidth="1"/>
    <col min="16129" max="16129" width="12.5703125" style="50" customWidth="1"/>
    <col min="16130" max="16130" width="11.7109375" style="50" customWidth="1"/>
    <col min="16131" max="16132" width="10.7109375" style="50" customWidth="1"/>
    <col min="16133" max="16133" width="13.85546875" style="50" customWidth="1"/>
    <col min="16134" max="16134" width="12.5703125" style="50" customWidth="1"/>
    <col min="16135" max="16137" width="9.140625" style="50"/>
    <col min="16138" max="16138" width="9.28515625" style="50" bestFit="1" customWidth="1"/>
    <col min="16139" max="16384" width="9.140625" style="50"/>
  </cols>
  <sheetData>
    <row r="1" spans="1:17" s="57" customFormat="1" ht="34.5" customHeight="1" x14ac:dyDescent="0.25">
      <c r="A1" s="126" t="s">
        <v>90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</row>
    <row r="2" spans="1:17" ht="65.25" customHeight="1" x14ac:dyDescent="0.25">
      <c r="A2" s="108" t="s">
        <v>69</v>
      </c>
      <c r="B2" s="108" t="s">
        <v>116</v>
      </c>
      <c r="C2" s="108" t="s">
        <v>70</v>
      </c>
      <c r="D2" s="108" t="s">
        <v>95</v>
      </c>
      <c r="E2" s="108" t="s">
        <v>81</v>
      </c>
      <c r="F2" s="108" t="s">
        <v>82</v>
      </c>
      <c r="G2" s="108" t="s">
        <v>72</v>
      </c>
      <c r="H2" s="108" t="s">
        <v>73</v>
      </c>
      <c r="I2" s="108" t="s">
        <v>83</v>
      </c>
      <c r="J2" s="108" t="s">
        <v>71</v>
      </c>
      <c r="K2" s="107" t="s">
        <v>92</v>
      </c>
      <c r="L2" s="110" t="s">
        <v>5</v>
      </c>
      <c r="M2" s="108" t="s">
        <v>6</v>
      </c>
      <c r="N2" s="108" t="s">
        <v>7</v>
      </c>
      <c r="O2" s="109" t="s">
        <v>84</v>
      </c>
      <c r="P2" s="108" t="s">
        <v>8</v>
      </c>
      <c r="Q2" s="106" t="s">
        <v>80</v>
      </c>
    </row>
    <row r="3" spans="1:17" s="48" customFormat="1" ht="53.45" customHeight="1" x14ac:dyDescent="0.25">
      <c r="A3" s="87">
        <v>1</v>
      </c>
      <c r="B3" s="94" t="s">
        <v>94</v>
      </c>
      <c r="C3" s="95" t="s">
        <v>58</v>
      </c>
      <c r="D3" s="94" t="s">
        <v>2</v>
      </c>
      <c r="E3" s="87">
        <v>306.95</v>
      </c>
      <c r="F3" s="87">
        <v>277.35000000000002</v>
      </c>
      <c r="G3" s="88">
        <v>2949.53</v>
      </c>
      <c r="H3" s="88">
        <v>0</v>
      </c>
      <c r="I3" s="89">
        <f>G3+H3</f>
        <v>2949.53</v>
      </c>
      <c r="J3" s="89">
        <v>582.88</v>
      </c>
      <c r="K3" s="90">
        <v>295.63</v>
      </c>
      <c r="L3" s="91">
        <f t="shared" ref="L3:L8" si="0">ROUND(K3/J3*100,2)</f>
        <v>50.72</v>
      </c>
      <c r="M3" s="88">
        <v>2.21</v>
      </c>
      <c r="N3" s="88">
        <v>102.53</v>
      </c>
      <c r="O3" s="92">
        <f>K3+M3+N3</f>
        <v>400.37</v>
      </c>
      <c r="P3" s="93">
        <f t="shared" ref="P3:P8" si="1">ROUND(O3/J3*100,2)</f>
        <v>68.69</v>
      </c>
      <c r="Q3" s="73">
        <f>J3-O3</f>
        <v>182.51</v>
      </c>
    </row>
    <row r="4" spans="1:17" s="48" customFormat="1" ht="53.45" customHeight="1" x14ac:dyDescent="0.25">
      <c r="A4" s="87">
        <v>2</v>
      </c>
      <c r="B4" s="94" t="s">
        <v>94</v>
      </c>
      <c r="C4" s="95" t="s">
        <v>106</v>
      </c>
      <c r="D4" s="94" t="s">
        <v>3</v>
      </c>
      <c r="E4" s="87">
        <v>729.5</v>
      </c>
      <c r="F4" s="87">
        <v>729.49</v>
      </c>
      <c r="G4" s="88">
        <v>4651.43</v>
      </c>
      <c r="H4" s="88">
        <v>0</v>
      </c>
      <c r="I4" s="89">
        <f t="shared" ref="I4:I6" si="2">G4+H4</f>
        <v>4651.43</v>
      </c>
      <c r="J4" s="89">
        <v>800</v>
      </c>
      <c r="K4" s="90">
        <v>0</v>
      </c>
      <c r="L4" s="91">
        <f t="shared" si="0"/>
        <v>0</v>
      </c>
      <c r="M4" s="88">
        <v>0</v>
      </c>
      <c r="N4" s="88">
        <v>0</v>
      </c>
      <c r="O4" s="92">
        <f t="shared" ref="O4" si="3">K4+M4+N4</f>
        <v>0</v>
      </c>
      <c r="P4" s="93">
        <f t="shared" si="1"/>
        <v>0</v>
      </c>
      <c r="Q4" s="73">
        <f t="shared" ref="Q4:Q10" si="4">J4-O4</f>
        <v>800</v>
      </c>
    </row>
    <row r="5" spans="1:17" s="48" customFormat="1" ht="53.45" customHeight="1" x14ac:dyDescent="0.25">
      <c r="A5" s="87">
        <v>3</v>
      </c>
      <c r="B5" s="94" t="s">
        <v>94</v>
      </c>
      <c r="C5" s="115" t="s">
        <v>28</v>
      </c>
      <c r="D5" s="94" t="s">
        <v>28</v>
      </c>
      <c r="E5" s="94">
        <v>74.94</v>
      </c>
      <c r="F5" s="94">
        <v>70.63</v>
      </c>
      <c r="G5" s="88">
        <v>1664.75</v>
      </c>
      <c r="H5" s="88">
        <v>0</v>
      </c>
      <c r="I5" s="89">
        <f t="shared" si="2"/>
        <v>1664.75</v>
      </c>
      <c r="J5" s="89">
        <v>240</v>
      </c>
      <c r="K5" s="90">
        <v>71.180000000000007</v>
      </c>
      <c r="L5" s="91">
        <f t="shared" si="0"/>
        <v>29.66</v>
      </c>
      <c r="M5" s="88">
        <v>0</v>
      </c>
      <c r="N5" s="88">
        <v>0</v>
      </c>
      <c r="O5" s="92">
        <f>K5+M5+N5</f>
        <v>71.180000000000007</v>
      </c>
      <c r="P5" s="93">
        <f t="shared" si="1"/>
        <v>29.66</v>
      </c>
      <c r="Q5" s="73">
        <f t="shared" si="4"/>
        <v>168.82</v>
      </c>
    </row>
    <row r="6" spans="1:17" s="48" customFormat="1" ht="53.45" customHeight="1" x14ac:dyDescent="0.25">
      <c r="A6" s="87">
        <v>4</v>
      </c>
      <c r="B6" s="94" t="s">
        <v>94</v>
      </c>
      <c r="C6" s="95" t="s">
        <v>100</v>
      </c>
      <c r="D6" s="94" t="s">
        <v>0</v>
      </c>
      <c r="E6" s="87">
        <v>80.819999999999993</v>
      </c>
      <c r="F6" s="87">
        <v>88.84</v>
      </c>
      <c r="G6" s="88">
        <v>364.22</v>
      </c>
      <c r="H6" s="88">
        <v>0</v>
      </c>
      <c r="I6" s="89">
        <f t="shared" si="2"/>
        <v>364.22</v>
      </c>
      <c r="J6" s="89">
        <v>203.89</v>
      </c>
      <c r="K6" s="90">
        <v>111.69</v>
      </c>
      <c r="L6" s="91">
        <f t="shared" si="0"/>
        <v>54.78</v>
      </c>
      <c r="M6" s="88">
        <v>24.42</v>
      </c>
      <c r="N6" s="88">
        <v>57.36</v>
      </c>
      <c r="O6" s="92">
        <f>K6+M6+N6</f>
        <v>193.47000000000003</v>
      </c>
      <c r="P6" s="93">
        <f t="shared" si="1"/>
        <v>94.89</v>
      </c>
      <c r="Q6" s="73">
        <f t="shared" si="4"/>
        <v>10.419999999999959</v>
      </c>
    </row>
    <row r="7" spans="1:17" s="48" customFormat="1" ht="41.25" customHeight="1" x14ac:dyDescent="0.25">
      <c r="A7" s="87">
        <v>5</v>
      </c>
      <c r="B7" s="94" t="s">
        <v>94</v>
      </c>
      <c r="C7" s="115" t="s">
        <v>77</v>
      </c>
      <c r="D7" s="94" t="s">
        <v>96</v>
      </c>
      <c r="E7" s="94">
        <v>38.5</v>
      </c>
      <c r="F7" s="94">
        <v>33.32</v>
      </c>
      <c r="G7" s="117">
        <v>1385.63</v>
      </c>
      <c r="H7" s="117">
        <v>0</v>
      </c>
      <c r="I7" s="89">
        <f t="shared" ref="I7:I8" si="5">G7+H7</f>
        <v>1385.63</v>
      </c>
      <c r="J7" s="117">
        <v>350</v>
      </c>
      <c r="K7" s="90">
        <v>0</v>
      </c>
      <c r="L7" s="91">
        <f t="shared" si="0"/>
        <v>0</v>
      </c>
      <c r="M7" s="88">
        <v>0</v>
      </c>
      <c r="N7" s="88">
        <v>6.93</v>
      </c>
      <c r="O7" s="92">
        <f>K7+M7+N7</f>
        <v>6.93</v>
      </c>
      <c r="P7" s="93">
        <f t="shared" si="1"/>
        <v>1.98</v>
      </c>
      <c r="Q7" s="73">
        <f t="shared" si="4"/>
        <v>343.07</v>
      </c>
    </row>
    <row r="8" spans="1:17" s="48" customFormat="1" ht="42.75" customHeight="1" x14ac:dyDescent="0.25">
      <c r="A8" s="87">
        <v>6</v>
      </c>
      <c r="B8" s="94" t="s">
        <v>94</v>
      </c>
      <c r="C8" s="115" t="s">
        <v>77</v>
      </c>
      <c r="D8" s="80" t="s">
        <v>97</v>
      </c>
      <c r="E8" s="75">
        <v>546.5</v>
      </c>
      <c r="F8" s="75">
        <v>514.04999999999995</v>
      </c>
      <c r="G8" s="72">
        <v>714.91</v>
      </c>
      <c r="H8" s="117">
        <v>0</v>
      </c>
      <c r="I8" s="72">
        <f t="shared" si="5"/>
        <v>714.91</v>
      </c>
      <c r="J8" s="117">
        <v>0</v>
      </c>
      <c r="K8" s="90">
        <v>0</v>
      </c>
      <c r="L8" s="91" t="e">
        <f t="shared" si="0"/>
        <v>#DIV/0!</v>
      </c>
      <c r="M8" s="92">
        <v>0</v>
      </c>
      <c r="N8" s="88">
        <v>0</v>
      </c>
      <c r="O8" s="92">
        <f>K8+M8+N8</f>
        <v>0</v>
      </c>
      <c r="P8" s="93" t="e">
        <f t="shared" si="1"/>
        <v>#DIV/0!</v>
      </c>
      <c r="Q8" s="73">
        <f t="shared" si="4"/>
        <v>0</v>
      </c>
    </row>
    <row r="9" spans="1:17" ht="33.75" customHeight="1" x14ac:dyDescent="0.25">
      <c r="A9" s="87">
        <v>7</v>
      </c>
      <c r="B9" s="94" t="s">
        <v>94</v>
      </c>
      <c r="C9" s="118" t="s">
        <v>98</v>
      </c>
      <c r="D9" s="111" t="s">
        <v>98</v>
      </c>
      <c r="E9" s="76">
        <v>843.5</v>
      </c>
      <c r="F9" s="76">
        <v>842.05</v>
      </c>
      <c r="G9" s="119">
        <v>642.83000000000004</v>
      </c>
      <c r="H9" s="119">
        <v>303.60000000000002</v>
      </c>
      <c r="I9" s="105">
        <f>G9+H9</f>
        <v>946.43000000000006</v>
      </c>
      <c r="J9" s="105">
        <v>914.65</v>
      </c>
      <c r="K9" s="120">
        <v>610.04</v>
      </c>
      <c r="L9" s="121">
        <f t="shared" ref="L9:L14" si="6">ROUND(K9/J9*100,2)</f>
        <v>66.7</v>
      </c>
      <c r="M9" s="119">
        <v>43</v>
      </c>
      <c r="N9" s="119">
        <v>0</v>
      </c>
      <c r="O9" s="122">
        <f>K9+M9+N9</f>
        <v>653.04</v>
      </c>
      <c r="P9" s="123">
        <f t="shared" ref="P9:P14" si="7">ROUND(O9/J9*100,2)</f>
        <v>71.400000000000006</v>
      </c>
      <c r="Q9" s="124">
        <f t="shared" si="4"/>
        <v>261.61</v>
      </c>
    </row>
    <row r="10" spans="1:17" ht="33.75" customHeight="1" x14ac:dyDescent="0.25">
      <c r="A10" s="87">
        <v>8</v>
      </c>
      <c r="B10" s="94" t="s">
        <v>94</v>
      </c>
      <c r="C10" s="101" t="s">
        <v>93</v>
      </c>
      <c r="D10" s="113" t="s">
        <v>93</v>
      </c>
      <c r="E10" s="81"/>
      <c r="F10" s="81"/>
      <c r="G10" s="88">
        <v>125.7</v>
      </c>
      <c r="H10" s="88">
        <v>53.34</v>
      </c>
      <c r="I10" s="89">
        <f>SUM(G10:H10)</f>
        <v>179.04000000000002</v>
      </c>
      <c r="J10" s="89">
        <v>96</v>
      </c>
      <c r="K10" s="90">
        <v>0.99</v>
      </c>
      <c r="L10" s="91">
        <f t="shared" si="6"/>
        <v>1.03</v>
      </c>
      <c r="M10" s="88">
        <v>0</v>
      </c>
      <c r="N10" s="88">
        <v>14.85</v>
      </c>
      <c r="O10" s="92">
        <f>K10+M10+N10</f>
        <v>15.84</v>
      </c>
      <c r="P10" s="91">
        <f t="shared" si="7"/>
        <v>16.5</v>
      </c>
      <c r="Q10" s="73">
        <f t="shared" si="4"/>
        <v>80.16</v>
      </c>
    </row>
    <row r="11" spans="1:17" s="70" customFormat="1" ht="28.5" customHeight="1" x14ac:dyDescent="0.25">
      <c r="A11" s="87">
        <v>9</v>
      </c>
      <c r="B11" s="80" t="s">
        <v>99</v>
      </c>
      <c r="C11" s="95" t="s">
        <v>58</v>
      </c>
      <c r="D11" s="80" t="s">
        <v>2</v>
      </c>
      <c r="E11" s="74">
        <v>144.47</v>
      </c>
      <c r="F11" s="74">
        <v>137.74</v>
      </c>
      <c r="G11" s="77">
        <v>6361.21</v>
      </c>
      <c r="H11" s="77">
        <v>0</v>
      </c>
      <c r="I11" s="78">
        <f t="shared" ref="I11:I14" si="8">G11+H11</f>
        <v>6361.21</v>
      </c>
      <c r="J11" s="78">
        <v>767.75</v>
      </c>
      <c r="K11" s="86">
        <v>296.48</v>
      </c>
      <c r="L11" s="51">
        <f t="shared" si="6"/>
        <v>38.619999999999997</v>
      </c>
      <c r="M11" s="77">
        <v>0</v>
      </c>
      <c r="N11" s="77">
        <v>42.79</v>
      </c>
      <c r="O11" s="55">
        <f>K11+M11+N11</f>
        <v>339.27000000000004</v>
      </c>
      <c r="P11" s="51">
        <f t="shared" si="7"/>
        <v>44.19</v>
      </c>
      <c r="Q11" s="73">
        <f t="shared" ref="Q11:Q25" si="9">J11-O11</f>
        <v>428.47999999999996</v>
      </c>
    </row>
    <row r="12" spans="1:17" s="70" customFormat="1" ht="24.75" customHeight="1" x14ac:dyDescent="0.25">
      <c r="A12" s="87">
        <v>10</v>
      </c>
      <c r="B12" s="80" t="s">
        <v>99</v>
      </c>
      <c r="C12" s="95" t="s">
        <v>106</v>
      </c>
      <c r="D12" s="80" t="s">
        <v>3</v>
      </c>
      <c r="E12" s="74">
        <v>0</v>
      </c>
      <c r="F12" s="74">
        <v>0</v>
      </c>
      <c r="G12" s="77">
        <v>949.88</v>
      </c>
      <c r="H12" s="77">
        <v>0</v>
      </c>
      <c r="I12" s="78">
        <f t="shared" si="8"/>
        <v>949.88</v>
      </c>
      <c r="J12" s="78">
        <v>258.57</v>
      </c>
      <c r="K12" s="86">
        <v>36.68</v>
      </c>
      <c r="L12" s="51">
        <f t="shared" si="6"/>
        <v>14.19</v>
      </c>
      <c r="M12" s="77">
        <v>0</v>
      </c>
      <c r="N12" s="77">
        <v>15.17</v>
      </c>
      <c r="O12" s="55">
        <f>K12+M12+N12</f>
        <v>51.85</v>
      </c>
      <c r="P12" s="51">
        <f t="shared" si="7"/>
        <v>20.05</v>
      </c>
      <c r="Q12" s="73">
        <f t="shared" si="9"/>
        <v>206.72</v>
      </c>
    </row>
    <row r="13" spans="1:17" s="70" customFormat="1" ht="27" customHeight="1" x14ac:dyDescent="0.25">
      <c r="A13" s="87">
        <v>11</v>
      </c>
      <c r="B13" s="80" t="s">
        <v>99</v>
      </c>
      <c r="C13" s="115" t="s">
        <v>28</v>
      </c>
      <c r="D13" s="80" t="s">
        <v>28</v>
      </c>
      <c r="E13" s="74">
        <v>419.5</v>
      </c>
      <c r="F13" s="74">
        <v>400.59</v>
      </c>
      <c r="G13" s="77">
        <v>151.09</v>
      </c>
      <c r="H13" s="77">
        <v>0</v>
      </c>
      <c r="I13" s="78">
        <f t="shared" si="8"/>
        <v>151.09</v>
      </c>
      <c r="J13" s="78">
        <v>381.81</v>
      </c>
      <c r="K13" s="86">
        <v>143.26</v>
      </c>
      <c r="L13" s="51">
        <f t="shared" si="6"/>
        <v>37.520000000000003</v>
      </c>
      <c r="M13" s="77">
        <v>0</v>
      </c>
      <c r="N13" s="77">
        <v>7</v>
      </c>
      <c r="O13" s="55">
        <f t="shared" ref="O13:O14" si="10">K13+M13+N13</f>
        <v>150.26</v>
      </c>
      <c r="P13" s="51">
        <f t="shared" si="7"/>
        <v>39.35</v>
      </c>
      <c r="Q13" s="73">
        <f t="shared" si="9"/>
        <v>231.55</v>
      </c>
    </row>
    <row r="14" spans="1:17" s="70" customFormat="1" ht="30" customHeight="1" x14ac:dyDescent="0.25">
      <c r="A14" s="87">
        <v>12</v>
      </c>
      <c r="B14" s="80" t="s">
        <v>99</v>
      </c>
      <c r="C14" s="95" t="s">
        <v>100</v>
      </c>
      <c r="D14" s="80" t="s">
        <v>0</v>
      </c>
      <c r="E14" s="74">
        <v>50.25</v>
      </c>
      <c r="F14" s="74">
        <v>47.86</v>
      </c>
      <c r="G14" s="77">
        <v>229.42</v>
      </c>
      <c r="H14" s="77">
        <v>0</v>
      </c>
      <c r="I14" s="78">
        <f t="shared" si="8"/>
        <v>229.42</v>
      </c>
      <c r="J14" s="78">
        <v>148.5</v>
      </c>
      <c r="K14" s="86">
        <v>86.15</v>
      </c>
      <c r="L14" s="51">
        <f t="shared" si="6"/>
        <v>58.01</v>
      </c>
      <c r="M14" s="77">
        <v>0</v>
      </c>
      <c r="N14" s="77">
        <v>5.68</v>
      </c>
      <c r="O14" s="55">
        <f t="shared" si="10"/>
        <v>91.830000000000013</v>
      </c>
      <c r="P14" s="51">
        <f t="shared" si="7"/>
        <v>61.84</v>
      </c>
      <c r="Q14" s="73">
        <f t="shared" si="9"/>
        <v>56.669999999999987</v>
      </c>
    </row>
    <row r="15" spans="1:17" s="70" customFormat="1" ht="23.25" customHeight="1" x14ac:dyDescent="0.25">
      <c r="A15" s="87">
        <v>13</v>
      </c>
      <c r="B15" s="80" t="s">
        <v>99</v>
      </c>
      <c r="C15" s="115" t="s">
        <v>77</v>
      </c>
      <c r="D15" s="80" t="s">
        <v>101</v>
      </c>
      <c r="E15" s="74"/>
      <c r="F15" s="74"/>
      <c r="G15" s="77">
        <v>893.33</v>
      </c>
      <c r="H15" s="77">
        <v>0</v>
      </c>
      <c r="I15" s="78">
        <f t="shared" ref="I15:I22" si="11">G15+H15</f>
        <v>893.33</v>
      </c>
      <c r="J15" s="78">
        <v>220</v>
      </c>
      <c r="K15" s="86">
        <v>121.5</v>
      </c>
      <c r="L15" s="51">
        <f t="shared" ref="L15:L25" si="12">ROUND(K15/J15*100,2)</f>
        <v>55.23</v>
      </c>
      <c r="M15" s="77">
        <v>22.93</v>
      </c>
      <c r="N15" s="77">
        <v>100.08</v>
      </c>
      <c r="O15" s="55">
        <f t="shared" ref="O15:O22" si="13">K15+M15+N15</f>
        <v>244.51</v>
      </c>
      <c r="P15" s="51">
        <f t="shared" ref="P15:P25" si="14">ROUND(O15/J15*100,2)</f>
        <v>111.14</v>
      </c>
      <c r="Q15" s="73">
        <f t="shared" si="9"/>
        <v>-24.509999999999991</v>
      </c>
    </row>
    <row r="16" spans="1:17" s="70" customFormat="1" ht="39" customHeight="1" x14ac:dyDescent="0.25">
      <c r="A16" s="87">
        <v>14</v>
      </c>
      <c r="B16" s="80" t="s">
        <v>99</v>
      </c>
      <c r="C16" s="115" t="s">
        <v>77</v>
      </c>
      <c r="D16" s="80" t="s">
        <v>102</v>
      </c>
      <c r="E16" s="74"/>
      <c r="F16" s="74"/>
      <c r="G16" s="77">
        <v>221.99</v>
      </c>
      <c r="H16" s="77">
        <v>0</v>
      </c>
      <c r="I16" s="78">
        <f t="shared" si="11"/>
        <v>221.99</v>
      </c>
      <c r="J16" s="78">
        <v>180.41</v>
      </c>
      <c r="K16" s="86">
        <v>0</v>
      </c>
      <c r="L16" s="51">
        <f t="shared" si="12"/>
        <v>0</v>
      </c>
      <c r="M16" s="77">
        <v>0</v>
      </c>
      <c r="N16" s="77">
        <v>0</v>
      </c>
      <c r="O16" s="55">
        <f t="shared" si="13"/>
        <v>0</v>
      </c>
      <c r="P16" s="51">
        <f t="shared" si="14"/>
        <v>0</v>
      </c>
      <c r="Q16" s="73">
        <f t="shared" si="9"/>
        <v>180.41</v>
      </c>
    </row>
    <row r="17" spans="1:17" s="70" customFormat="1" ht="28.5" customHeight="1" x14ac:dyDescent="0.25">
      <c r="A17" s="87">
        <v>15</v>
      </c>
      <c r="B17" s="80" t="s">
        <v>99</v>
      </c>
      <c r="C17" s="115" t="s">
        <v>77</v>
      </c>
      <c r="D17" s="80" t="s">
        <v>104</v>
      </c>
      <c r="E17" s="74"/>
      <c r="F17" s="74"/>
      <c r="G17" s="77">
        <v>5332.94</v>
      </c>
      <c r="H17" s="77">
        <v>0</v>
      </c>
      <c r="I17" s="78">
        <f t="shared" si="11"/>
        <v>5332.94</v>
      </c>
      <c r="J17" s="78">
        <v>500</v>
      </c>
      <c r="K17" s="86">
        <v>285.01</v>
      </c>
      <c r="L17" s="51">
        <f t="shared" si="12"/>
        <v>57</v>
      </c>
      <c r="M17" s="77">
        <v>61.75</v>
      </c>
      <c r="N17" s="77">
        <v>60.58</v>
      </c>
      <c r="O17" s="55">
        <f t="shared" si="13"/>
        <v>407.34</v>
      </c>
      <c r="P17" s="51">
        <f t="shared" si="14"/>
        <v>81.47</v>
      </c>
      <c r="Q17" s="73">
        <f t="shared" si="9"/>
        <v>92.660000000000025</v>
      </c>
    </row>
    <row r="18" spans="1:17" s="70" customFormat="1" ht="23.25" customHeight="1" x14ac:dyDescent="0.25">
      <c r="A18" s="87">
        <v>16</v>
      </c>
      <c r="B18" s="80" t="s">
        <v>99</v>
      </c>
      <c r="C18" s="115" t="s">
        <v>77</v>
      </c>
      <c r="D18" s="80" t="s">
        <v>96</v>
      </c>
      <c r="E18" s="74"/>
      <c r="F18" s="74"/>
      <c r="G18" s="77">
        <v>1097.19</v>
      </c>
      <c r="H18" s="77">
        <v>0</v>
      </c>
      <c r="I18" s="78">
        <f t="shared" si="11"/>
        <v>1097.19</v>
      </c>
      <c r="J18" s="78">
        <v>150</v>
      </c>
      <c r="K18" s="86">
        <v>0</v>
      </c>
      <c r="L18" s="51">
        <f t="shared" si="12"/>
        <v>0</v>
      </c>
      <c r="M18" s="77">
        <v>0</v>
      </c>
      <c r="N18" s="77">
        <v>0</v>
      </c>
      <c r="O18" s="55">
        <f t="shared" si="13"/>
        <v>0</v>
      </c>
      <c r="P18" s="51">
        <f t="shared" si="14"/>
        <v>0</v>
      </c>
      <c r="Q18" s="73">
        <f t="shared" si="9"/>
        <v>150</v>
      </c>
    </row>
    <row r="19" spans="1:17" s="70" customFormat="1" ht="27.75" customHeight="1" x14ac:dyDescent="0.25">
      <c r="A19" s="87">
        <v>17</v>
      </c>
      <c r="B19" s="80" t="s">
        <v>99</v>
      </c>
      <c r="C19" s="115" t="s">
        <v>77</v>
      </c>
      <c r="D19" s="80" t="s">
        <v>97</v>
      </c>
      <c r="E19" s="74"/>
      <c r="F19" s="74"/>
      <c r="G19" s="77">
        <v>1007.79</v>
      </c>
      <c r="H19" s="77">
        <v>0</v>
      </c>
      <c r="I19" s="78">
        <f t="shared" si="11"/>
        <v>1007.79</v>
      </c>
      <c r="J19" s="78">
        <v>0</v>
      </c>
      <c r="K19" s="86"/>
      <c r="L19" s="51" t="e">
        <f t="shared" si="12"/>
        <v>#DIV/0!</v>
      </c>
      <c r="M19" s="77"/>
      <c r="N19" s="77"/>
      <c r="O19" s="55">
        <f t="shared" si="13"/>
        <v>0</v>
      </c>
      <c r="P19" s="51" t="e">
        <f t="shared" si="14"/>
        <v>#DIV/0!</v>
      </c>
      <c r="Q19" s="73">
        <f t="shared" si="9"/>
        <v>0</v>
      </c>
    </row>
    <row r="20" spans="1:17" s="70" customFormat="1" ht="36" customHeight="1" x14ac:dyDescent="0.25">
      <c r="A20" s="87">
        <v>18</v>
      </c>
      <c r="B20" s="80" t="s">
        <v>99</v>
      </c>
      <c r="C20" s="115" t="s">
        <v>77</v>
      </c>
      <c r="D20" s="80" t="s">
        <v>103</v>
      </c>
      <c r="E20" s="74"/>
      <c r="F20" s="74"/>
      <c r="G20" s="77">
        <v>1076.73</v>
      </c>
      <c r="H20" s="77">
        <v>0</v>
      </c>
      <c r="I20" s="78">
        <f t="shared" si="11"/>
        <v>1076.73</v>
      </c>
      <c r="J20" s="78">
        <v>0</v>
      </c>
      <c r="K20" s="86">
        <v>0</v>
      </c>
      <c r="L20" s="51" t="e">
        <f t="shared" si="12"/>
        <v>#DIV/0!</v>
      </c>
      <c r="M20" s="77">
        <v>0</v>
      </c>
      <c r="N20" s="77">
        <v>0</v>
      </c>
      <c r="O20" s="55">
        <f t="shared" si="13"/>
        <v>0</v>
      </c>
      <c r="P20" s="51" t="e">
        <f t="shared" si="14"/>
        <v>#DIV/0!</v>
      </c>
      <c r="Q20" s="73">
        <f t="shared" si="9"/>
        <v>0</v>
      </c>
    </row>
    <row r="21" spans="1:17" s="70" customFormat="1" ht="27.75" customHeight="1" x14ac:dyDescent="0.25">
      <c r="A21" s="87">
        <v>19</v>
      </c>
      <c r="B21" s="80" t="s">
        <v>99</v>
      </c>
      <c r="C21" s="115" t="s">
        <v>77</v>
      </c>
      <c r="D21" s="80" t="s">
        <v>79</v>
      </c>
      <c r="E21" s="74"/>
      <c r="F21" s="74"/>
      <c r="G21" s="77">
        <v>125.57</v>
      </c>
      <c r="H21" s="77">
        <v>0</v>
      </c>
      <c r="I21" s="78">
        <f t="shared" si="11"/>
        <v>125.57</v>
      </c>
      <c r="J21" s="78">
        <v>100</v>
      </c>
      <c r="K21" s="86">
        <v>0.35</v>
      </c>
      <c r="L21" s="51">
        <f t="shared" si="12"/>
        <v>0.35</v>
      </c>
      <c r="M21" s="77">
        <v>0</v>
      </c>
      <c r="N21" s="77">
        <v>0</v>
      </c>
      <c r="O21" s="55">
        <f t="shared" si="13"/>
        <v>0.35</v>
      </c>
      <c r="P21" s="51">
        <f t="shared" si="14"/>
        <v>0.35</v>
      </c>
      <c r="Q21" s="73">
        <f t="shared" si="9"/>
        <v>99.65</v>
      </c>
    </row>
    <row r="22" spans="1:17" s="70" customFormat="1" ht="29.25" customHeight="1" x14ac:dyDescent="0.25">
      <c r="A22" s="87">
        <v>20</v>
      </c>
      <c r="B22" s="80" t="s">
        <v>99</v>
      </c>
      <c r="C22" s="79" t="s">
        <v>98</v>
      </c>
      <c r="D22" s="80" t="s">
        <v>98</v>
      </c>
      <c r="E22" s="74">
        <v>782.09</v>
      </c>
      <c r="F22" s="74">
        <v>780.28</v>
      </c>
      <c r="G22" s="77">
        <v>520.80999999999995</v>
      </c>
      <c r="H22" s="77">
        <v>366.83</v>
      </c>
      <c r="I22" s="78">
        <f t="shared" si="11"/>
        <v>887.63999999999987</v>
      </c>
      <c r="J22" s="78">
        <v>808</v>
      </c>
      <c r="K22" s="86">
        <v>404.57</v>
      </c>
      <c r="L22" s="51">
        <f t="shared" si="12"/>
        <v>50.07</v>
      </c>
      <c r="M22" s="77">
        <v>5.28</v>
      </c>
      <c r="N22" s="77">
        <v>5.34</v>
      </c>
      <c r="O22" s="55">
        <f t="shared" si="13"/>
        <v>415.18999999999994</v>
      </c>
      <c r="P22" s="51">
        <f t="shared" si="14"/>
        <v>51.38</v>
      </c>
      <c r="Q22" s="73">
        <f t="shared" si="9"/>
        <v>392.81000000000006</v>
      </c>
    </row>
    <row r="23" spans="1:17" s="70" customFormat="1" ht="25.5" customHeight="1" x14ac:dyDescent="0.25">
      <c r="A23" s="87">
        <v>21</v>
      </c>
      <c r="B23" s="80" t="s">
        <v>99</v>
      </c>
      <c r="C23" s="101" t="s">
        <v>93</v>
      </c>
      <c r="D23" s="80" t="s">
        <v>93</v>
      </c>
      <c r="E23" s="74">
        <v>539.29999999999995</v>
      </c>
      <c r="F23" s="74">
        <v>580.35</v>
      </c>
      <c r="G23" s="77">
        <v>457.1</v>
      </c>
      <c r="H23" s="77">
        <v>147.53</v>
      </c>
      <c r="I23" s="78">
        <f>G23+H23</f>
        <v>604.63</v>
      </c>
      <c r="J23" s="78">
        <v>807</v>
      </c>
      <c r="K23" s="86">
        <v>239.88</v>
      </c>
      <c r="L23" s="51">
        <f t="shared" si="12"/>
        <v>29.72</v>
      </c>
      <c r="M23" s="77">
        <v>0</v>
      </c>
      <c r="N23" s="77">
        <v>17.38</v>
      </c>
      <c r="O23" s="55">
        <f>K23+M23+N23</f>
        <v>257.26</v>
      </c>
      <c r="P23" s="51">
        <f t="shared" si="14"/>
        <v>31.88</v>
      </c>
      <c r="Q23" s="73">
        <f t="shared" si="9"/>
        <v>549.74</v>
      </c>
    </row>
    <row r="24" spans="1:17" s="70" customFormat="1" ht="24.75" customHeight="1" x14ac:dyDescent="0.25">
      <c r="A24" s="87">
        <v>22</v>
      </c>
      <c r="B24" s="80" t="s">
        <v>99</v>
      </c>
      <c r="C24" s="79" t="s">
        <v>29</v>
      </c>
      <c r="D24" s="80"/>
      <c r="E24" s="74">
        <v>638.85</v>
      </c>
      <c r="F24" s="74">
        <v>629.19000000000005</v>
      </c>
      <c r="G24" s="77">
        <v>2.7</v>
      </c>
      <c r="H24" s="77">
        <v>355.66</v>
      </c>
      <c r="I24" s="78">
        <f>G24+H24</f>
        <v>358.36</v>
      </c>
      <c r="J24" s="78">
        <v>742.66</v>
      </c>
      <c r="K24" s="86">
        <v>509.3</v>
      </c>
      <c r="L24" s="51">
        <f t="shared" si="12"/>
        <v>68.58</v>
      </c>
      <c r="M24" s="77">
        <v>0</v>
      </c>
      <c r="N24" s="77">
        <v>0</v>
      </c>
      <c r="O24" s="55">
        <f>K24+M24+N24</f>
        <v>509.3</v>
      </c>
      <c r="P24" s="51">
        <f t="shared" si="14"/>
        <v>68.58</v>
      </c>
      <c r="Q24" s="73">
        <f t="shared" si="9"/>
        <v>233.35999999999996</v>
      </c>
    </row>
    <row r="25" spans="1:17" s="70" customFormat="1" ht="28.5" customHeight="1" x14ac:dyDescent="0.25">
      <c r="A25" s="87">
        <v>23</v>
      </c>
      <c r="B25" s="80" t="s">
        <v>99</v>
      </c>
      <c r="C25" s="79" t="s">
        <v>78</v>
      </c>
      <c r="D25" s="80" t="s">
        <v>78</v>
      </c>
      <c r="E25" s="74">
        <v>1114.74</v>
      </c>
      <c r="F25" s="74">
        <v>1114.74</v>
      </c>
      <c r="G25" s="77">
        <v>1379.33</v>
      </c>
      <c r="H25" s="77">
        <v>202.01</v>
      </c>
      <c r="I25" s="78">
        <f>G25+H25</f>
        <v>1581.34</v>
      </c>
      <c r="J25" s="78">
        <v>1876.65</v>
      </c>
      <c r="K25" s="86">
        <v>1876.64</v>
      </c>
      <c r="L25" s="51">
        <f t="shared" si="12"/>
        <v>100</v>
      </c>
      <c r="M25" s="77">
        <v>0</v>
      </c>
      <c r="N25" s="77">
        <v>0</v>
      </c>
      <c r="O25" s="55">
        <f>K25+M25+N25</f>
        <v>1876.64</v>
      </c>
      <c r="P25" s="51">
        <f t="shared" si="14"/>
        <v>100</v>
      </c>
      <c r="Q25" s="73">
        <f t="shared" si="9"/>
        <v>9.9999999999909051E-3</v>
      </c>
    </row>
    <row r="26" spans="1:17" s="48" customFormat="1" ht="36" customHeight="1" x14ac:dyDescent="0.25">
      <c r="A26" s="87">
        <v>24</v>
      </c>
      <c r="B26" s="80" t="s">
        <v>105</v>
      </c>
      <c r="C26" s="95" t="s">
        <v>58</v>
      </c>
      <c r="D26" s="80" t="s">
        <v>2</v>
      </c>
      <c r="E26" s="74">
        <v>830</v>
      </c>
      <c r="F26" s="74">
        <v>816.69</v>
      </c>
      <c r="G26" s="77">
        <v>12399.19</v>
      </c>
      <c r="H26" s="77">
        <v>0</v>
      </c>
      <c r="I26" s="78">
        <f t="shared" ref="I26:I28" si="15">G26+H26</f>
        <v>12399.19</v>
      </c>
      <c r="J26" s="78">
        <v>1450</v>
      </c>
      <c r="K26" s="86">
        <v>825.29</v>
      </c>
      <c r="L26" s="51">
        <f>ROUND(K26/J26*100,2)</f>
        <v>56.92</v>
      </c>
      <c r="M26" s="77">
        <v>47.12</v>
      </c>
      <c r="N26" s="77">
        <v>149.1</v>
      </c>
      <c r="O26" s="55">
        <f t="shared" ref="O26:O37" si="16">K26+M26+N26</f>
        <v>1021.51</v>
      </c>
      <c r="P26" s="51">
        <f>ROUND(O26/J26*100,2)</f>
        <v>70.45</v>
      </c>
      <c r="Q26" s="73">
        <f t="shared" ref="Q26:Q36" si="17">J26-O26</f>
        <v>428.49</v>
      </c>
    </row>
    <row r="27" spans="1:17" s="48" customFormat="1" ht="36" customHeight="1" x14ac:dyDescent="0.25">
      <c r="A27" s="87">
        <v>25</v>
      </c>
      <c r="B27" s="80" t="s">
        <v>105</v>
      </c>
      <c r="C27" s="95" t="s">
        <v>106</v>
      </c>
      <c r="D27" s="80" t="s">
        <v>3</v>
      </c>
      <c r="E27" s="74">
        <v>307.94</v>
      </c>
      <c r="F27" s="74">
        <v>305.77</v>
      </c>
      <c r="G27" s="77">
        <v>229.65</v>
      </c>
      <c r="H27" s="77">
        <v>0</v>
      </c>
      <c r="I27" s="78">
        <f t="shared" si="15"/>
        <v>229.65</v>
      </c>
      <c r="J27" s="78">
        <v>230.2</v>
      </c>
      <c r="K27" s="86">
        <v>105.59</v>
      </c>
      <c r="L27" s="51">
        <f>ROUND(K27/J27*100,2)</f>
        <v>45.87</v>
      </c>
      <c r="M27" s="77">
        <v>8.32</v>
      </c>
      <c r="N27" s="77">
        <v>32</v>
      </c>
      <c r="O27" s="55">
        <f t="shared" si="16"/>
        <v>145.91</v>
      </c>
      <c r="P27" s="51">
        <f>ROUND(O27/J27*100,2)</f>
        <v>63.38</v>
      </c>
      <c r="Q27" s="73">
        <f t="shared" si="17"/>
        <v>84.289999999999992</v>
      </c>
    </row>
    <row r="28" spans="1:17" s="48" customFormat="1" ht="36" customHeight="1" x14ac:dyDescent="0.25">
      <c r="A28" s="87">
        <v>26</v>
      </c>
      <c r="B28" s="80" t="s">
        <v>105</v>
      </c>
      <c r="C28" s="115" t="s">
        <v>28</v>
      </c>
      <c r="D28" s="80" t="s">
        <v>28</v>
      </c>
      <c r="E28" s="74">
        <v>241.24</v>
      </c>
      <c r="F28" s="74">
        <v>276.29000000000002</v>
      </c>
      <c r="G28" s="77">
        <v>63</v>
      </c>
      <c r="H28" s="77">
        <v>0</v>
      </c>
      <c r="I28" s="78">
        <f t="shared" si="15"/>
        <v>63</v>
      </c>
      <c r="J28" s="78">
        <v>63</v>
      </c>
      <c r="K28" s="86">
        <v>24.8</v>
      </c>
      <c r="L28" s="51">
        <f>ROUND(K28/J28*100,2)</f>
        <v>39.369999999999997</v>
      </c>
      <c r="M28" s="77">
        <v>36.299999999999997</v>
      </c>
      <c r="N28" s="77">
        <v>4.3099999999999996</v>
      </c>
      <c r="O28" s="55">
        <f t="shared" si="16"/>
        <v>65.41</v>
      </c>
      <c r="P28" s="51">
        <f>ROUND(O28/J28*100,2)</f>
        <v>103.83</v>
      </c>
      <c r="Q28" s="73">
        <f t="shared" si="17"/>
        <v>-2.4099999999999966</v>
      </c>
    </row>
    <row r="29" spans="1:17" s="48" customFormat="1" ht="36" customHeight="1" x14ac:dyDescent="0.25">
      <c r="A29" s="87">
        <v>27</v>
      </c>
      <c r="B29" s="80" t="s">
        <v>105</v>
      </c>
      <c r="C29" s="95" t="s">
        <v>100</v>
      </c>
      <c r="D29" s="80" t="s">
        <v>0</v>
      </c>
      <c r="E29" s="74">
        <v>39.549999999999997</v>
      </c>
      <c r="F29" s="74">
        <v>39.25</v>
      </c>
      <c r="G29" s="77">
        <v>465.66</v>
      </c>
      <c r="H29" s="77">
        <v>0</v>
      </c>
      <c r="I29" s="78">
        <f>G29+H29</f>
        <v>465.66</v>
      </c>
      <c r="J29" s="78">
        <v>265</v>
      </c>
      <c r="K29" s="86">
        <v>144.99</v>
      </c>
      <c r="L29" s="51">
        <f>ROUND(K29/J29*100,2)</f>
        <v>54.71</v>
      </c>
      <c r="M29" s="77">
        <v>0</v>
      </c>
      <c r="N29" s="77">
        <v>4.1500000000000004</v>
      </c>
      <c r="O29" s="55">
        <f>K29+M29+N29</f>
        <v>149.14000000000001</v>
      </c>
      <c r="P29" s="51">
        <f>ROUND(O29/J29*100,2)</f>
        <v>56.28</v>
      </c>
      <c r="Q29" s="73">
        <f t="shared" si="17"/>
        <v>115.85999999999999</v>
      </c>
    </row>
    <row r="30" spans="1:17" s="48" customFormat="1" ht="26.25" customHeight="1" x14ac:dyDescent="0.25">
      <c r="A30" s="87">
        <v>28</v>
      </c>
      <c r="B30" s="80" t="s">
        <v>105</v>
      </c>
      <c r="C30" s="115" t="s">
        <v>77</v>
      </c>
      <c r="D30" s="80" t="s">
        <v>102</v>
      </c>
      <c r="E30" s="74"/>
      <c r="F30" s="74"/>
      <c r="G30" s="77">
        <v>9.6300000000000008</v>
      </c>
      <c r="H30" s="77">
        <v>0</v>
      </c>
      <c r="I30" s="78">
        <f t="shared" ref="I30:I34" si="18">G30+H30</f>
        <v>9.6300000000000008</v>
      </c>
      <c r="J30" s="78">
        <v>9.6300000000000008</v>
      </c>
      <c r="K30" s="86">
        <v>9.6300000000000008</v>
      </c>
      <c r="L30" s="51">
        <f t="shared" ref="L30:L37" si="19">ROUND(K30/J30*100,2)</f>
        <v>100</v>
      </c>
      <c r="M30" s="77">
        <v>0</v>
      </c>
      <c r="N30" s="77">
        <v>9.6300000000000008</v>
      </c>
      <c r="O30" s="55">
        <f t="shared" si="16"/>
        <v>19.260000000000002</v>
      </c>
      <c r="P30" s="51">
        <f t="shared" ref="P30:P37" si="20">ROUND(O30/J30*100,2)</f>
        <v>200</v>
      </c>
      <c r="Q30" s="73">
        <f t="shared" si="17"/>
        <v>-9.6300000000000008</v>
      </c>
    </row>
    <row r="31" spans="1:17" s="48" customFormat="1" ht="24.75" customHeight="1" x14ac:dyDescent="0.25">
      <c r="A31" s="87">
        <v>29</v>
      </c>
      <c r="B31" s="80" t="s">
        <v>105</v>
      </c>
      <c r="C31" s="115" t="s">
        <v>77</v>
      </c>
      <c r="D31" s="80" t="s">
        <v>101</v>
      </c>
      <c r="E31" s="74"/>
      <c r="F31" s="74"/>
      <c r="G31" s="77">
        <v>739.42</v>
      </c>
      <c r="H31" s="77">
        <v>0</v>
      </c>
      <c r="I31" s="78">
        <f t="shared" si="18"/>
        <v>739.42</v>
      </c>
      <c r="J31" s="78">
        <v>255</v>
      </c>
      <c r="K31" s="86">
        <v>144.18</v>
      </c>
      <c r="L31" s="51">
        <f t="shared" si="19"/>
        <v>56.54</v>
      </c>
      <c r="M31" s="77">
        <v>45.85</v>
      </c>
      <c r="N31" s="77">
        <v>42.94</v>
      </c>
      <c r="O31" s="55">
        <f t="shared" si="16"/>
        <v>232.97</v>
      </c>
      <c r="P31" s="51">
        <f t="shared" si="20"/>
        <v>91.36</v>
      </c>
      <c r="Q31" s="73">
        <f t="shared" si="17"/>
        <v>22.03</v>
      </c>
    </row>
    <row r="32" spans="1:17" s="48" customFormat="1" ht="27.75" customHeight="1" x14ac:dyDescent="0.25">
      <c r="A32" s="87">
        <v>30</v>
      </c>
      <c r="B32" s="80" t="s">
        <v>105</v>
      </c>
      <c r="C32" s="115" t="s">
        <v>77</v>
      </c>
      <c r="D32" s="80" t="s">
        <v>107</v>
      </c>
      <c r="E32" s="74"/>
      <c r="F32" s="74"/>
      <c r="G32" s="77">
        <v>362.19</v>
      </c>
      <c r="H32" s="77">
        <v>0</v>
      </c>
      <c r="I32" s="78">
        <f t="shared" si="18"/>
        <v>362.19</v>
      </c>
      <c r="J32" s="78">
        <v>127</v>
      </c>
      <c r="K32" s="86">
        <v>104.07</v>
      </c>
      <c r="L32" s="51">
        <f t="shared" si="19"/>
        <v>81.94</v>
      </c>
      <c r="M32" s="77">
        <v>7.34</v>
      </c>
      <c r="N32" s="77">
        <v>22.49</v>
      </c>
      <c r="O32" s="55">
        <f t="shared" si="16"/>
        <v>133.9</v>
      </c>
      <c r="P32" s="51">
        <f t="shared" si="20"/>
        <v>105.43</v>
      </c>
      <c r="Q32" s="73">
        <f t="shared" si="17"/>
        <v>-6.9000000000000057</v>
      </c>
    </row>
    <row r="33" spans="1:17" s="48" customFormat="1" ht="27.75" customHeight="1" x14ac:dyDescent="0.25">
      <c r="A33" s="87">
        <v>31</v>
      </c>
      <c r="B33" s="80" t="s">
        <v>105</v>
      </c>
      <c r="C33" s="115" t="s">
        <v>77</v>
      </c>
      <c r="D33" s="80" t="s">
        <v>79</v>
      </c>
      <c r="E33" s="74"/>
      <c r="F33" s="74"/>
      <c r="G33" s="77">
        <v>276</v>
      </c>
      <c r="H33" s="77">
        <v>0</v>
      </c>
      <c r="I33" s="78">
        <f t="shared" si="18"/>
        <v>276</v>
      </c>
      <c r="J33" s="78">
        <v>100</v>
      </c>
      <c r="K33" s="86">
        <v>43.89</v>
      </c>
      <c r="L33" s="51">
        <f t="shared" si="19"/>
        <v>43.89</v>
      </c>
      <c r="M33" s="77">
        <v>0</v>
      </c>
      <c r="N33" s="77">
        <v>0</v>
      </c>
      <c r="O33" s="55">
        <f t="shared" si="16"/>
        <v>43.89</v>
      </c>
      <c r="P33" s="51">
        <f t="shared" si="20"/>
        <v>43.89</v>
      </c>
      <c r="Q33" s="73">
        <f t="shared" si="17"/>
        <v>56.11</v>
      </c>
    </row>
    <row r="34" spans="1:17" s="48" customFormat="1" ht="27.75" customHeight="1" x14ac:dyDescent="0.25">
      <c r="A34" s="87">
        <v>32</v>
      </c>
      <c r="B34" s="80" t="s">
        <v>105</v>
      </c>
      <c r="C34" s="115" t="s">
        <v>77</v>
      </c>
      <c r="D34" s="80" t="s">
        <v>103</v>
      </c>
      <c r="E34" s="74"/>
      <c r="F34" s="74"/>
      <c r="G34" s="77">
        <v>0</v>
      </c>
      <c r="H34" s="77">
        <v>0</v>
      </c>
      <c r="I34" s="78">
        <f t="shared" si="18"/>
        <v>0</v>
      </c>
      <c r="J34" s="78">
        <v>0</v>
      </c>
      <c r="K34" s="86">
        <v>0</v>
      </c>
      <c r="L34" s="51" t="e">
        <f t="shared" si="19"/>
        <v>#DIV/0!</v>
      </c>
      <c r="M34" s="77">
        <v>0</v>
      </c>
      <c r="N34" s="77">
        <v>0</v>
      </c>
      <c r="O34" s="55">
        <f t="shared" si="16"/>
        <v>0</v>
      </c>
      <c r="P34" s="51" t="e">
        <f t="shared" si="20"/>
        <v>#DIV/0!</v>
      </c>
      <c r="Q34" s="73">
        <f t="shared" si="17"/>
        <v>0</v>
      </c>
    </row>
    <row r="35" spans="1:17" s="48" customFormat="1" ht="36" customHeight="1" x14ac:dyDescent="0.25">
      <c r="A35" s="87">
        <v>33</v>
      </c>
      <c r="B35" s="80" t="s">
        <v>105</v>
      </c>
      <c r="C35" s="79" t="s">
        <v>98</v>
      </c>
      <c r="D35" s="80" t="s">
        <v>98</v>
      </c>
      <c r="E35" s="74">
        <v>800.85</v>
      </c>
      <c r="F35" s="74">
        <v>797.45</v>
      </c>
      <c r="G35" s="77">
        <v>476.85</v>
      </c>
      <c r="H35" s="77">
        <v>30.39</v>
      </c>
      <c r="I35" s="78">
        <f>G35+H35</f>
        <v>507.24</v>
      </c>
      <c r="J35" s="78">
        <v>776</v>
      </c>
      <c r="K35" s="86">
        <v>436.57</v>
      </c>
      <c r="L35" s="51">
        <f t="shared" si="19"/>
        <v>56.26</v>
      </c>
      <c r="M35" s="77">
        <v>31.27</v>
      </c>
      <c r="N35" s="77">
        <v>40.9</v>
      </c>
      <c r="O35" s="55">
        <f>K35+M35+N35</f>
        <v>508.73999999999995</v>
      </c>
      <c r="P35" s="51">
        <f t="shared" si="20"/>
        <v>65.56</v>
      </c>
      <c r="Q35" s="73">
        <f t="shared" si="17"/>
        <v>267.26000000000005</v>
      </c>
    </row>
    <row r="36" spans="1:17" s="48" customFormat="1" ht="36" customHeight="1" x14ac:dyDescent="0.25">
      <c r="A36" s="87">
        <v>34</v>
      </c>
      <c r="B36" s="80" t="s">
        <v>105</v>
      </c>
      <c r="C36" s="101" t="s">
        <v>93</v>
      </c>
      <c r="D36" s="80" t="s">
        <v>93</v>
      </c>
      <c r="E36" s="74">
        <v>739.69</v>
      </c>
      <c r="F36" s="74">
        <v>797.74</v>
      </c>
      <c r="G36" s="77">
        <v>837.43</v>
      </c>
      <c r="H36" s="77">
        <v>0</v>
      </c>
      <c r="I36" s="78">
        <f t="shared" ref="I36" si="21">G36+H36</f>
        <v>837.43</v>
      </c>
      <c r="J36" s="78">
        <v>792.22</v>
      </c>
      <c r="K36" s="86">
        <v>356.67</v>
      </c>
      <c r="L36" s="51">
        <f t="shared" si="19"/>
        <v>45.02</v>
      </c>
      <c r="M36" s="77">
        <v>0.34</v>
      </c>
      <c r="N36" s="77">
        <v>78.540000000000006</v>
      </c>
      <c r="O36" s="55">
        <f t="shared" si="16"/>
        <v>435.55</v>
      </c>
      <c r="P36" s="51">
        <f t="shared" si="20"/>
        <v>54.98</v>
      </c>
      <c r="Q36" s="73">
        <f t="shared" si="17"/>
        <v>356.67</v>
      </c>
    </row>
    <row r="37" spans="1:17" s="48" customFormat="1" ht="21.75" customHeight="1" x14ac:dyDescent="0.25">
      <c r="A37" s="87">
        <v>35</v>
      </c>
      <c r="B37" s="80" t="s">
        <v>105</v>
      </c>
      <c r="C37" s="116" t="s">
        <v>78</v>
      </c>
      <c r="D37" s="112" t="s">
        <v>78</v>
      </c>
      <c r="E37" s="96"/>
      <c r="F37" s="96"/>
      <c r="G37" s="97">
        <v>0</v>
      </c>
      <c r="H37" s="97">
        <v>0</v>
      </c>
      <c r="I37" s="98">
        <v>171.06</v>
      </c>
      <c r="J37" s="98">
        <v>127.74</v>
      </c>
      <c r="K37" s="99">
        <v>127.72</v>
      </c>
      <c r="L37" s="100">
        <f t="shared" si="19"/>
        <v>99.98</v>
      </c>
      <c r="M37" s="97">
        <v>0</v>
      </c>
      <c r="N37" s="97">
        <v>0</v>
      </c>
      <c r="O37" s="55">
        <f t="shared" si="16"/>
        <v>127.72</v>
      </c>
      <c r="P37" s="51">
        <f t="shared" si="20"/>
        <v>99.98</v>
      </c>
      <c r="Q37" s="72"/>
    </row>
    <row r="38" spans="1:17" s="70" customFormat="1" ht="39" customHeight="1" x14ac:dyDescent="0.25">
      <c r="A38" s="87">
        <v>36</v>
      </c>
      <c r="B38" s="80" t="s">
        <v>108</v>
      </c>
      <c r="C38" s="95" t="s">
        <v>58</v>
      </c>
      <c r="D38" s="80" t="s">
        <v>2</v>
      </c>
      <c r="E38" s="74">
        <v>622.04</v>
      </c>
      <c r="F38" s="74">
        <v>643.48</v>
      </c>
      <c r="G38" s="77">
        <v>8028.76</v>
      </c>
      <c r="H38" s="77">
        <v>0</v>
      </c>
      <c r="I38" s="78">
        <f t="shared" ref="I38:I41" si="22">G38+H38</f>
        <v>8028.76</v>
      </c>
      <c r="J38" s="78">
        <v>995</v>
      </c>
      <c r="K38" s="86">
        <v>565.73</v>
      </c>
      <c r="L38" s="51">
        <f t="shared" ref="L38:L49" si="23">ROUND(K38/J38*100,2)</f>
        <v>56.86</v>
      </c>
      <c r="M38" s="77">
        <v>91.92</v>
      </c>
      <c r="N38" s="77">
        <v>0</v>
      </c>
      <c r="O38" s="55">
        <f>K38+M38+N38</f>
        <v>657.65</v>
      </c>
      <c r="P38" s="51">
        <f t="shared" ref="P38:P49" si="24">ROUND(O38/J38*100,2)</f>
        <v>66.099999999999994</v>
      </c>
      <c r="Q38" s="73">
        <f>J38-O38</f>
        <v>337.35</v>
      </c>
    </row>
    <row r="39" spans="1:17" s="70" customFormat="1" ht="39" customHeight="1" x14ac:dyDescent="0.25">
      <c r="A39" s="87">
        <v>37</v>
      </c>
      <c r="B39" s="80" t="s">
        <v>108</v>
      </c>
      <c r="C39" s="95" t="s">
        <v>106</v>
      </c>
      <c r="D39" s="80" t="s">
        <v>3</v>
      </c>
      <c r="E39" s="74">
        <v>114.38</v>
      </c>
      <c r="F39" s="74">
        <v>76.31</v>
      </c>
      <c r="G39" s="77">
        <v>244.32</v>
      </c>
      <c r="H39" s="77">
        <v>0</v>
      </c>
      <c r="I39" s="78">
        <f t="shared" si="22"/>
        <v>244.32</v>
      </c>
      <c r="J39" s="78">
        <v>150</v>
      </c>
      <c r="K39" s="86">
        <v>62.19</v>
      </c>
      <c r="L39" s="51">
        <f t="shared" si="23"/>
        <v>41.46</v>
      </c>
      <c r="M39" s="77">
        <v>12.99</v>
      </c>
      <c r="N39" s="77">
        <v>0</v>
      </c>
      <c r="O39" s="55">
        <f>K39+M39+N39</f>
        <v>75.179999999999993</v>
      </c>
      <c r="P39" s="51">
        <f t="shared" si="24"/>
        <v>50.12</v>
      </c>
      <c r="Q39" s="73">
        <f t="shared" ref="Q39:Q49" si="25">J39-O39</f>
        <v>74.820000000000007</v>
      </c>
    </row>
    <row r="40" spans="1:17" s="70" customFormat="1" ht="39" customHeight="1" x14ac:dyDescent="0.25">
      <c r="A40" s="87">
        <v>38</v>
      </c>
      <c r="B40" s="80" t="s">
        <v>108</v>
      </c>
      <c r="C40" s="115" t="s">
        <v>28</v>
      </c>
      <c r="D40" s="80" t="s">
        <v>28</v>
      </c>
      <c r="E40" s="74">
        <v>376.38</v>
      </c>
      <c r="F40" s="74">
        <v>348.49</v>
      </c>
      <c r="G40" s="77">
        <v>299.75</v>
      </c>
      <c r="H40" s="77">
        <v>0</v>
      </c>
      <c r="I40" s="78">
        <f t="shared" si="22"/>
        <v>299.75</v>
      </c>
      <c r="J40" s="78">
        <v>1646.66</v>
      </c>
      <c r="K40" s="86">
        <v>1168.5</v>
      </c>
      <c r="L40" s="51">
        <f t="shared" si="23"/>
        <v>70.959999999999994</v>
      </c>
      <c r="M40" s="77">
        <v>0</v>
      </c>
      <c r="N40" s="77">
        <v>46.55</v>
      </c>
      <c r="O40" s="55">
        <f>K40+M40+N40</f>
        <v>1215.05</v>
      </c>
      <c r="P40" s="51">
        <f t="shared" si="24"/>
        <v>73.790000000000006</v>
      </c>
      <c r="Q40" s="73">
        <f t="shared" si="25"/>
        <v>431.61000000000013</v>
      </c>
    </row>
    <row r="41" spans="1:17" s="70" customFormat="1" ht="39" customHeight="1" x14ac:dyDescent="0.25">
      <c r="A41" s="87">
        <v>39</v>
      </c>
      <c r="B41" s="80" t="s">
        <v>108</v>
      </c>
      <c r="C41" s="95" t="s">
        <v>100</v>
      </c>
      <c r="D41" s="80" t="s">
        <v>0</v>
      </c>
      <c r="E41" s="74">
        <v>74.040000000000006</v>
      </c>
      <c r="F41" s="74">
        <v>73.83</v>
      </c>
      <c r="G41" s="77">
        <v>2053.06</v>
      </c>
      <c r="H41" s="77">
        <v>15.69</v>
      </c>
      <c r="I41" s="78">
        <f t="shared" si="22"/>
        <v>2068.75</v>
      </c>
      <c r="J41" s="78">
        <v>290</v>
      </c>
      <c r="K41" s="86">
        <v>150.29</v>
      </c>
      <c r="L41" s="51">
        <f t="shared" si="23"/>
        <v>51.82</v>
      </c>
      <c r="M41" s="77">
        <v>32.700000000000003</v>
      </c>
      <c r="N41" s="77">
        <v>0</v>
      </c>
      <c r="O41" s="55">
        <f t="shared" ref="O41:O49" si="26">K41+M41+N41</f>
        <v>182.99</v>
      </c>
      <c r="P41" s="51">
        <f t="shared" si="24"/>
        <v>63.1</v>
      </c>
      <c r="Q41" s="73">
        <f t="shared" si="25"/>
        <v>107.00999999999999</v>
      </c>
    </row>
    <row r="42" spans="1:17" s="70" customFormat="1" ht="39" customHeight="1" x14ac:dyDescent="0.25">
      <c r="A42" s="87">
        <v>40</v>
      </c>
      <c r="B42" s="80" t="s">
        <v>108</v>
      </c>
      <c r="C42" s="115" t="s">
        <v>77</v>
      </c>
      <c r="D42" s="80" t="s">
        <v>101</v>
      </c>
      <c r="E42" s="80"/>
      <c r="F42" s="80"/>
      <c r="G42" s="77">
        <v>1972.44</v>
      </c>
      <c r="H42" s="77">
        <v>0</v>
      </c>
      <c r="I42" s="78">
        <f t="shared" ref="I42:I49" si="27">G42+H42</f>
        <v>1972.44</v>
      </c>
      <c r="J42" s="78">
        <v>320</v>
      </c>
      <c r="K42" s="86">
        <v>285.77</v>
      </c>
      <c r="L42" s="51">
        <f t="shared" si="23"/>
        <v>89.3</v>
      </c>
      <c r="M42" s="77">
        <v>0</v>
      </c>
      <c r="N42" s="77">
        <v>731.94</v>
      </c>
      <c r="O42" s="55">
        <f t="shared" ref="O42:O47" si="28">K42+M42+N42</f>
        <v>1017.71</v>
      </c>
      <c r="P42" s="51">
        <f t="shared" si="24"/>
        <v>318.02999999999997</v>
      </c>
      <c r="Q42" s="73">
        <f t="shared" si="25"/>
        <v>-697.71</v>
      </c>
    </row>
    <row r="43" spans="1:17" s="70" customFormat="1" ht="39" customHeight="1" x14ac:dyDescent="0.25">
      <c r="A43" s="87">
        <v>41</v>
      </c>
      <c r="B43" s="80" t="s">
        <v>108</v>
      </c>
      <c r="C43" s="115" t="s">
        <v>77</v>
      </c>
      <c r="D43" s="80" t="s">
        <v>107</v>
      </c>
      <c r="E43" s="80"/>
      <c r="F43" s="80"/>
      <c r="G43" s="77">
        <v>764.77</v>
      </c>
      <c r="H43" s="77">
        <v>0</v>
      </c>
      <c r="I43" s="78">
        <f t="shared" si="27"/>
        <v>764.77</v>
      </c>
      <c r="J43" s="78">
        <v>127</v>
      </c>
      <c r="K43" s="86">
        <v>0</v>
      </c>
      <c r="L43" s="51">
        <f t="shared" si="23"/>
        <v>0</v>
      </c>
      <c r="M43" s="77">
        <v>153</v>
      </c>
      <c r="N43" s="77">
        <v>62.32</v>
      </c>
      <c r="O43" s="55">
        <f t="shared" si="28"/>
        <v>215.32</v>
      </c>
      <c r="P43" s="51">
        <f t="shared" si="24"/>
        <v>169.54</v>
      </c>
      <c r="Q43" s="73">
        <f t="shared" si="25"/>
        <v>-88.32</v>
      </c>
    </row>
    <row r="44" spans="1:17" s="70" customFormat="1" ht="39" customHeight="1" x14ac:dyDescent="0.25">
      <c r="A44" s="87">
        <v>42</v>
      </c>
      <c r="B44" s="80" t="s">
        <v>108</v>
      </c>
      <c r="C44" s="115" t="s">
        <v>77</v>
      </c>
      <c r="D44" s="80" t="s">
        <v>102</v>
      </c>
      <c r="E44" s="80"/>
      <c r="F44" s="80"/>
      <c r="G44" s="77">
        <v>131.19</v>
      </c>
      <c r="H44" s="77">
        <v>0</v>
      </c>
      <c r="I44" s="78">
        <f t="shared" si="27"/>
        <v>131.19</v>
      </c>
      <c r="J44" s="78">
        <v>37.770000000000003</v>
      </c>
      <c r="K44" s="86">
        <v>0</v>
      </c>
      <c r="L44" s="51">
        <f t="shared" si="23"/>
        <v>0</v>
      </c>
      <c r="M44" s="77">
        <v>0</v>
      </c>
      <c r="N44" s="77">
        <v>0</v>
      </c>
      <c r="O44" s="55">
        <f t="shared" si="28"/>
        <v>0</v>
      </c>
      <c r="P44" s="51">
        <f t="shared" si="24"/>
        <v>0</v>
      </c>
      <c r="Q44" s="73">
        <f t="shared" si="25"/>
        <v>37.770000000000003</v>
      </c>
    </row>
    <row r="45" spans="1:17" s="70" customFormat="1" ht="39" customHeight="1" x14ac:dyDescent="0.25">
      <c r="A45" s="87">
        <v>43</v>
      </c>
      <c r="B45" s="80" t="s">
        <v>108</v>
      </c>
      <c r="C45" s="115" t="s">
        <v>77</v>
      </c>
      <c r="D45" s="80" t="s">
        <v>79</v>
      </c>
      <c r="E45" s="80"/>
      <c r="F45" s="80"/>
      <c r="G45" s="77">
        <v>4232.67</v>
      </c>
      <c r="H45" s="77">
        <v>0</v>
      </c>
      <c r="I45" s="78">
        <f t="shared" si="27"/>
        <v>4232.67</v>
      </c>
      <c r="J45" s="78">
        <v>100</v>
      </c>
      <c r="K45" s="86">
        <v>0</v>
      </c>
      <c r="L45" s="51">
        <f t="shared" si="23"/>
        <v>0</v>
      </c>
      <c r="M45" s="77">
        <v>0</v>
      </c>
      <c r="N45" s="77">
        <v>0</v>
      </c>
      <c r="O45" s="55">
        <f t="shared" si="28"/>
        <v>0</v>
      </c>
      <c r="P45" s="51">
        <f t="shared" si="24"/>
        <v>0</v>
      </c>
      <c r="Q45" s="73">
        <f t="shared" si="25"/>
        <v>100</v>
      </c>
    </row>
    <row r="46" spans="1:17" s="70" customFormat="1" ht="39" customHeight="1" x14ac:dyDescent="0.25">
      <c r="A46" s="87">
        <v>44</v>
      </c>
      <c r="B46" s="80" t="s">
        <v>108</v>
      </c>
      <c r="C46" s="115" t="s">
        <v>77</v>
      </c>
      <c r="D46" s="80" t="s">
        <v>103</v>
      </c>
      <c r="E46" s="80"/>
      <c r="F46" s="80"/>
      <c r="G46" s="77"/>
      <c r="H46" s="77"/>
      <c r="I46" s="78"/>
      <c r="J46" s="78"/>
      <c r="K46" s="86"/>
      <c r="L46" s="51"/>
      <c r="M46" s="77"/>
      <c r="N46" s="77"/>
      <c r="O46" s="55"/>
      <c r="P46" s="51"/>
      <c r="Q46" s="73"/>
    </row>
    <row r="47" spans="1:17" s="71" customFormat="1" ht="39" customHeight="1" x14ac:dyDescent="0.25">
      <c r="A47" s="87">
        <v>45</v>
      </c>
      <c r="B47" s="80" t="s">
        <v>108</v>
      </c>
      <c r="C47" s="101" t="s">
        <v>98</v>
      </c>
      <c r="D47" s="101" t="s">
        <v>98</v>
      </c>
      <c r="E47" s="101"/>
      <c r="F47" s="101"/>
      <c r="G47" s="78"/>
      <c r="H47" s="78"/>
      <c r="I47" s="78"/>
      <c r="J47" s="78">
        <v>719</v>
      </c>
      <c r="K47" s="78">
        <v>317.86</v>
      </c>
      <c r="L47" s="51">
        <f t="shared" si="23"/>
        <v>44.21</v>
      </c>
      <c r="M47" s="78">
        <v>85.14</v>
      </c>
      <c r="N47" s="78">
        <v>0</v>
      </c>
      <c r="O47" s="55">
        <f t="shared" si="28"/>
        <v>403</v>
      </c>
      <c r="P47" s="51">
        <f t="shared" si="24"/>
        <v>56.05</v>
      </c>
      <c r="Q47" s="73"/>
    </row>
    <row r="48" spans="1:17" s="70" customFormat="1" ht="39" customHeight="1" x14ac:dyDescent="0.25">
      <c r="A48" s="87">
        <v>46</v>
      </c>
      <c r="B48" s="80" t="s">
        <v>108</v>
      </c>
      <c r="C48" s="101" t="s">
        <v>93</v>
      </c>
      <c r="D48" s="80" t="s">
        <v>93</v>
      </c>
      <c r="E48" s="74">
        <v>832</v>
      </c>
      <c r="F48" s="74">
        <v>823.74</v>
      </c>
      <c r="G48" s="77">
        <v>621.62</v>
      </c>
      <c r="H48" s="77">
        <v>114.86</v>
      </c>
      <c r="I48" s="78">
        <f t="shared" si="27"/>
        <v>736.48</v>
      </c>
      <c r="J48" s="78">
        <v>353</v>
      </c>
      <c r="K48" s="86">
        <v>264.19</v>
      </c>
      <c r="L48" s="51">
        <f t="shared" si="23"/>
        <v>74.84</v>
      </c>
      <c r="M48" s="77">
        <v>87.55</v>
      </c>
      <c r="N48" s="77">
        <v>151.31</v>
      </c>
      <c r="O48" s="55">
        <f t="shared" si="26"/>
        <v>503.05</v>
      </c>
      <c r="P48" s="51">
        <f t="shared" si="24"/>
        <v>142.51</v>
      </c>
      <c r="Q48" s="73">
        <f t="shared" si="25"/>
        <v>-150.05000000000001</v>
      </c>
    </row>
    <row r="49" spans="1:17" s="70" customFormat="1" ht="39" customHeight="1" x14ac:dyDescent="0.25">
      <c r="A49" s="87">
        <v>47</v>
      </c>
      <c r="B49" s="80" t="s">
        <v>108</v>
      </c>
      <c r="C49" s="79" t="s">
        <v>78</v>
      </c>
      <c r="D49" s="80" t="s">
        <v>78</v>
      </c>
      <c r="E49" s="74">
        <v>595.53</v>
      </c>
      <c r="F49" s="74">
        <v>597.19000000000005</v>
      </c>
      <c r="G49" s="77">
        <v>384.93</v>
      </c>
      <c r="H49" s="77">
        <v>19.37</v>
      </c>
      <c r="I49" s="78">
        <f t="shared" si="27"/>
        <v>404.3</v>
      </c>
      <c r="J49" s="78">
        <v>781.55</v>
      </c>
      <c r="K49" s="86">
        <v>133.09</v>
      </c>
      <c r="L49" s="51">
        <f t="shared" si="23"/>
        <v>17.03</v>
      </c>
      <c r="M49" s="102">
        <v>2.4300000000000002</v>
      </c>
      <c r="N49" s="77">
        <v>148.82</v>
      </c>
      <c r="O49" s="55">
        <f t="shared" si="26"/>
        <v>284.34000000000003</v>
      </c>
      <c r="P49" s="51">
        <f t="shared" si="24"/>
        <v>36.380000000000003</v>
      </c>
      <c r="Q49" s="73">
        <f t="shared" si="25"/>
        <v>497.20999999999992</v>
      </c>
    </row>
    <row r="50" spans="1:17" s="70" customFormat="1" ht="27" customHeight="1" x14ac:dyDescent="0.25">
      <c r="A50" s="87">
        <v>48</v>
      </c>
      <c r="B50" s="80" t="s">
        <v>109</v>
      </c>
      <c r="C50" s="95" t="s">
        <v>58</v>
      </c>
      <c r="D50" s="80" t="s">
        <v>2</v>
      </c>
      <c r="E50" s="74">
        <v>641.33000000000004</v>
      </c>
      <c r="F50" s="74">
        <v>643.17999999999995</v>
      </c>
      <c r="G50" s="77">
        <v>6361.21</v>
      </c>
      <c r="H50" s="77">
        <v>0</v>
      </c>
      <c r="I50" s="78">
        <f t="shared" ref="I50:I53" si="29">G50+H50</f>
        <v>6361.21</v>
      </c>
      <c r="J50" s="78">
        <v>800</v>
      </c>
      <c r="K50" s="86">
        <v>443.1</v>
      </c>
      <c r="L50" s="51">
        <f>ROUND(K50/J50*100,2)</f>
        <v>55.39</v>
      </c>
      <c r="M50" s="77">
        <v>39.24</v>
      </c>
      <c r="N50" s="77">
        <v>0</v>
      </c>
      <c r="O50" s="55">
        <f t="shared" ref="O50:O60" si="30">K50+M50+N50</f>
        <v>482.34000000000003</v>
      </c>
      <c r="P50" s="51">
        <f>ROUND(O50/J50*100,2)</f>
        <v>60.29</v>
      </c>
      <c r="Q50" s="73">
        <f t="shared" ref="Q50:Q60" si="31">J50-O50</f>
        <v>317.65999999999997</v>
      </c>
    </row>
    <row r="51" spans="1:17" s="70" customFormat="1" ht="21.75" customHeight="1" x14ac:dyDescent="0.25">
      <c r="A51" s="87">
        <v>49</v>
      </c>
      <c r="B51" s="80" t="s">
        <v>109</v>
      </c>
      <c r="C51" s="95" t="s">
        <v>106</v>
      </c>
      <c r="D51" s="80" t="s">
        <v>3</v>
      </c>
      <c r="E51" s="74">
        <v>35.67</v>
      </c>
      <c r="F51" s="74">
        <v>35.46</v>
      </c>
      <c r="G51" s="77">
        <v>90.58</v>
      </c>
      <c r="H51" s="77">
        <v>0</v>
      </c>
      <c r="I51" s="78">
        <f t="shared" si="29"/>
        <v>90.58</v>
      </c>
      <c r="J51" s="78">
        <v>90.58</v>
      </c>
      <c r="K51" s="86">
        <v>26.24</v>
      </c>
      <c r="L51" s="51">
        <f>ROUND(K51/J51*100,2)</f>
        <v>28.97</v>
      </c>
      <c r="M51" s="77">
        <v>0</v>
      </c>
      <c r="N51" s="77">
        <v>14.1</v>
      </c>
      <c r="O51" s="55">
        <f t="shared" si="30"/>
        <v>40.339999999999996</v>
      </c>
      <c r="P51" s="51">
        <f>ROUND(O51/J51*100,2)</f>
        <v>44.54</v>
      </c>
      <c r="Q51" s="73">
        <f t="shared" si="31"/>
        <v>50.24</v>
      </c>
    </row>
    <row r="52" spans="1:17" s="70" customFormat="1" ht="24.75" customHeight="1" x14ac:dyDescent="0.25">
      <c r="A52" s="87">
        <v>50</v>
      </c>
      <c r="B52" s="80" t="s">
        <v>109</v>
      </c>
      <c r="C52" s="115" t="s">
        <v>28</v>
      </c>
      <c r="D52" s="80" t="s">
        <v>28</v>
      </c>
      <c r="E52" s="74">
        <v>200</v>
      </c>
      <c r="F52" s="74">
        <v>199.99</v>
      </c>
      <c r="G52" s="77">
        <v>487.02</v>
      </c>
      <c r="H52" s="77">
        <v>0</v>
      </c>
      <c r="I52" s="78">
        <f t="shared" si="29"/>
        <v>487.02</v>
      </c>
      <c r="J52" s="78">
        <v>361.62</v>
      </c>
      <c r="K52" s="86">
        <v>167.8</v>
      </c>
      <c r="L52" s="51">
        <f>ROUND(K52/J52*100,2)</f>
        <v>46.4</v>
      </c>
      <c r="M52" s="77">
        <v>19.600000000000001</v>
      </c>
      <c r="N52" s="77">
        <v>0</v>
      </c>
      <c r="O52" s="55">
        <f t="shared" si="30"/>
        <v>187.4</v>
      </c>
      <c r="P52" s="51">
        <f>ROUND(O52/J52*100,2)</f>
        <v>51.82</v>
      </c>
      <c r="Q52" s="73">
        <f t="shared" si="31"/>
        <v>174.22</v>
      </c>
    </row>
    <row r="53" spans="1:17" s="70" customFormat="1" ht="21" customHeight="1" x14ac:dyDescent="0.25">
      <c r="A53" s="87">
        <v>51</v>
      </c>
      <c r="B53" s="80" t="s">
        <v>109</v>
      </c>
      <c r="C53" s="95" t="s">
        <v>100</v>
      </c>
      <c r="D53" s="80" t="s">
        <v>0</v>
      </c>
      <c r="E53" s="74">
        <v>39.99</v>
      </c>
      <c r="F53" s="74">
        <v>33.979999999999997</v>
      </c>
      <c r="G53" s="77">
        <v>360.19</v>
      </c>
      <c r="H53" s="77">
        <v>0</v>
      </c>
      <c r="I53" s="78">
        <f t="shared" si="29"/>
        <v>360.19</v>
      </c>
      <c r="J53" s="78">
        <v>253.23</v>
      </c>
      <c r="K53" s="86">
        <v>175.2</v>
      </c>
      <c r="L53" s="51">
        <f>ROUND(K53/J53*100,2)</f>
        <v>69.19</v>
      </c>
      <c r="M53" s="77">
        <v>7.67</v>
      </c>
      <c r="N53" s="77">
        <v>0</v>
      </c>
      <c r="O53" s="55">
        <f t="shared" si="30"/>
        <v>182.86999999999998</v>
      </c>
      <c r="P53" s="51">
        <f>ROUND(O53/J53*100,2)</f>
        <v>72.209999999999994</v>
      </c>
      <c r="Q53" s="73">
        <f t="shared" si="31"/>
        <v>70.360000000000014</v>
      </c>
    </row>
    <row r="54" spans="1:17" s="70" customFormat="1" ht="29.25" customHeight="1" x14ac:dyDescent="0.25">
      <c r="A54" s="87">
        <v>52</v>
      </c>
      <c r="B54" s="80" t="s">
        <v>109</v>
      </c>
      <c r="C54" s="115" t="s">
        <v>77</v>
      </c>
      <c r="D54" s="80" t="s">
        <v>101</v>
      </c>
      <c r="E54" s="80"/>
      <c r="F54" s="80"/>
      <c r="G54" s="77">
        <v>1178.67</v>
      </c>
      <c r="H54" s="77">
        <v>0</v>
      </c>
      <c r="I54" s="78">
        <f t="shared" ref="I54:I60" si="32">G54+H54</f>
        <v>1178.67</v>
      </c>
      <c r="J54" s="78">
        <v>240</v>
      </c>
      <c r="K54" s="86">
        <v>259.58999999999997</v>
      </c>
      <c r="L54" s="51">
        <f t="shared" ref="L54:L60" si="33">ROUND(K54/J54*100,2)</f>
        <v>108.16</v>
      </c>
      <c r="M54" s="77">
        <v>36.14</v>
      </c>
      <c r="N54" s="77">
        <v>0</v>
      </c>
      <c r="O54" s="55">
        <f t="shared" ref="O54:O58" si="34">K54+M54+N54</f>
        <v>295.72999999999996</v>
      </c>
      <c r="P54" s="51">
        <f t="shared" ref="P54:P60" si="35">ROUND(O54/J54*100,2)</f>
        <v>123.22</v>
      </c>
      <c r="Q54" s="73">
        <f t="shared" si="31"/>
        <v>-55.729999999999961</v>
      </c>
    </row>
    <row r="55" spans="1:17" s="70" customFormat="1" ht="30.75" customHeight="1" x14ac:dyDescent="0.25">
      <c r="A55" s="87">
        <v>53</v>
      </c>
      <c r="B55" s="80" t="s">
        <v>109</v>
      </c>
      <c r="C55" s="115" t="s">
        <v>77</v>
      </c>
      <c r="D55" s="80" t="s">
        <v>102</v>
      </c>
      <c r="E55" s="80"/>
      <c r="F55" s="80"/>
      <c r="G55" s="77">
        <v>73.98</v>
      </c>
      <c r="H55" s="77">
        <v>0</v>
      </c>
      <c r="I55" s="78">
        <f t="shared" si="32"/>
        <v>73.98</v>
      </c>
      <c r="J55" s="78">
        <v>70.739999999999995</v>
      </c>
      <c r="K55" s="86">
        <v>0</v>
      </c>
      <c r="L55" s="51">
        <f t="shared" si="33"/>
        <v>0</v>
      </c>
      <c r="M55" s="77">
        <v>0</v>
      </c>
      <c r="N55" s="77">
        <v>0</v>
      </c>
      <c r="O55" s="55">
        <f t="shared" si="34"/>
        <v>0</v>
      </c>
      <c r="P55" s="51">
        <f t="shared" si="35"/>
        <v>0</v>
      </c>
      <c r="Q55" s="73">
        <f t="shared" si="31"/>
        <v>70.739999999999995</v>
      </c>
    </row>
    <row r="56" spans="1:17" s="70" customFormat="1" ht="31.5" customHeight="1" x14ac:dyDescent="0.25">
      <c r="A56" s="87">
        <v>54</v>
      </c>
      <c r="B56" s="80" t="s">
        <v>109</v>
      </c>
      <c r="C56" s="115" t="s">
        <v>77</v>
      </c>
      <c r="D56" s="80" t="s">
        <v>107</v>
      </c>
      <c r="E56" s="80"/>
      <c r="F56" s="80"/>
      <c r="G56" s="77">
        <v>650.29999999999995</v>
      </c>
      <c r="H56" s="77">
        <v>0</v>
      </c>
      <c r="I56" s="78">
        <f t="shared" si="32"/>
        <v>650.29999999999995</v>
      </c>
      <c r="J56" s="78">
        <v>98</v>
      </c>
      <c r="K56" s="86">
        <v>84.89</v>
      </c>
      <c r="L56" s="51">
        <f t="shared" si="33"/>
        <v>86.62</v>
      </c>
      <c r="M56" s="77">
        <v>6.36</v>
      </c>
      <c r="N56" s="77">
        <v>0</v>
      </c>
      <c r="O56" s="55">
        <f t="shared" si="34"/>
        <v>91.25</v>
      </c>
      <c r="P56" s="51">
        <f t="shared" si="35"/>
        <v>93.11</v>
      </c>
      <c r="Q56" s="73">
        <f t="shared" si="31"/>
        <v>6.75</v>
      </c>
    </row>
    <row r="57" spans="1:17" s="70" customFormat="1" ht="30" customHeight="1" x14ac:dyDescent="0.25">
      <c r="A57" s="87">
        <v>55</v>
      </c>
      <c r="B57" s="80" t="s">
        <v>109</v>
      </c>
      <c r="C57" s="115" t="s">
        <v>77</v>
      </c>
      <c r="D57" s="80" t="s">
        <v>79</v>
      </c>
      <c r="E57" s="80"/>
      <c r="F57" s="80"/>
      <c r="G57" s="77">
        <v>3410.79</v>
      </c>
      <c r="H57" s="77">
        <v>0</v>
      </c>
      <c r="I57" s="78">
        <f t="shared" si="32"/>
        <v>3410.79</v>
      </c>
      <c r="J57" s="78">
        <v>100</v>
      </c>
      <c r="K57" s="86">
        <v>0</v>
      </c>
      <c r="L57" s="51">
        <f t="shared" si="33"/>
        <v>0</v>
      </c>
      <c r="M57" s="77">
        <v>0</v>
      </c>
      <c r="N57" s="77">
        <v>0</v>
      </c>
      <c r="O57" s="55">
        <f t="shared" si="34"/>
        <v>0</v>
      </c>
      <c r="P57" s="51">
        <f t="shared" si="35"/>
        <v>0</v>
      </c>
      <c r="Q57" s="73">
        <f t="shared" si="31"/>
        <v>100</v>
      </c>
    </row>
    <row r="58" spans="1:17" s="70" customFormat="1" ht="30.75" customHeight="1" x14ac:dyDescent="0.25">
      <c r="A58" s="87">
        <v>56</v>
      </c>
      <c r="B58" s="80" t="s">
        <v>109</v>
      </c>
      <c r="C58" s="115" t="s">
        <v>77</v>
      </c>
      <c r="D58" s="80" t="s">
        <v>103</v>
      </c>
      <c r="E58" s="80"/>
      <c r="F58" s="80"/>
      <c r="G58" s="77">
        <v>515.54</v>
      </c>
      <c r="H58" s="77">
        <v>0</v>
      </c>
      <c r="I58" s="78">
        <f t="shared" si="32"/>
        <v>515.54</v>
      </c>
      <c r="J58" s="78">
        <v>0</v>
      </c>
      <c r="K58" s="86">
        <v>0</v>
      </c>
      <c r="L58" s="51" t="e">
        <f t="shared" si="33"/>
        <v>#DIV/0!</v>
      </c>
      <c r="M58" s="77">
        <v>0</v>
      </c>
      <c r="N58" s="77">
        <v>0</v>
      </c>
      <c r="O58" s="55">
        <f t="shared" si="34"/>
        <v>0</v>
      </c>
      <c r="P58" s="51" t="e">
        <f t="shared" si="35"/>
        <v>#DIV/0!</v>
      </c>
      <c r="Q58" s="73">
        <f t="shared" si="31"/>
        <v>0</v>
      </c>
    </row>
    <row r="59" spans="1:17" s="70" customFormat="1" ht="34.5" customHeight="1" x14ac:dyDescent="0.25">
      <c r="A59" s="87">
        <v>57</v>
      </c>
      <c r="B59" s="80" t="s">
        <v>109</v>
      </c>
      <c r="C59" s="101" t="s">
        <v>98</v>
      </c>
      <c r="D59" s="101" t="s">
        <v>98</v>
      </c>
      <c r="E59" s="74">
        <v>850.98</v>
      </c>
      <c r="F59" s="74">
        <v>829.04</v>
      </c>
      <c r="G59" s="77">
        <v>313.48</v>
      </c>
      <c r="H59" s="77">
        <v>59.96</v>
      </c>
      <c r="I59" s="78">
        <f t="shared" si="32"/>
        <v>373.44</v>
      </c>
      <c r="J59" s="78">
        <v>796.32</v>
      </c>
      <c r="K59" s="86">
        <v>221.41</v>
      </c>
      <c r="L59" s="51">
        <f t="shared" si="33"/>
        <v>27.8</v>
      </c>
      <c r="M59" s="77">
        <v>26.5</v>
      </c>
      <c r="N59" s="77">
        <v>0</v>
      </c>
      <c r="O59" s="55">
        <f t="shared" si="30"/>
        <v>247.91</v>
      </c>
      <c r="P59" s="51">
        <f t="shared" si="35"/>
        <v>31.13</v>
      </c>
      <c r="Q59" s="73">
        <f t="shared" si="31"/>
        <v>548.41000000000008</v>
      </c>
    </row>
    <row r="60" spans="1:17" s="70" customFormat="1" ht="30" customHeight="1" x14ac:dyDescent="0.25">
      <c r="A60" s="87">
        <v>58</v>
      </c>
      <c r="B60" s="80" t="s">
        <v>109</v>
      </c>
      <c r="C60" s="101" t="s">
        <v>93</v>
      </c>
      <c r="D60" s="80" t="s">
        <v>93</v>
      </c>
      <c r="E60" s="74">
        <v>838.8</v>
      </c>
      <c r="F60" s="74">
        <v>849.32</v>
      </c>
      <c r="G60" s="77">
        <v>458.71</v>
      </c>
      <c r="H60" s="77">
        <v>59.89</v>
      </c>
      <c r="I60" s="78">
        <f t="shared" si="32"/>
        <v>518.6</v>
      </c>
      <c r="J60" s="78">
        <v>575</v>
      </c>
      <c r="K60" s="86">
        <v>288.55</v>
      </c>
      <c r="L60" s="51">
        <f t="shared" si="33"/>
        <v>50.18</v>
      </c>
      <c r="M60" s="77">
        <v>0</v>
      </c>
      <c r="N60" s="77">
        <v>0</v>
      </c>
      <c r="O60" s="55">
        <f t="shared" si="30"/>
        <v>288.55</v>
      </c>
      <c r="P60" s="51">
        <f t="shared" si="35"/>
        <v>50.18</v>
      </c>
      <c r="Q60" s="73">
        <f t="shared" si="31"/>
        <v>286.45</v>
      </c>
    </row>
    <row r="61" spans="1:17" s="70" customFormat="1" ht="40.9" customHeight="1" x14ac:dyDescent="0.25">
      <c r="A61" s="87">
        <v>59</v>
      </c>
      <c r="B61" s="80" t="s">
        <v>110</v>
      </c>
      <c r="C61" s="95" t="s">
        <v>58</v>
      </c>
      <c r="D61" s="80" t="s">
        <v>2</v>
      </c>
      <c r="E61" s="80">
        <v>108.15</v>
      </c>
      <c r="F61" s="80">
        <v>107.82</v>
      </c>
      <c r="G61" s="77">
        <v>787.11</v>
      </c>
      <c r="H61" s="77">
        <v>0</v>
      </c>
      <c r="I61" s="78">
        <f>G61+H61</f>
        <v>787.11</v>
      </c>
      <c r="J61" s="78">
        <v>540.75</v>
      </c>
      <c r="K61" s="86">
        <v>260.81</v>
      </c>
      <c r="L61" s="51">
        <f t="shared" ref="L61:L78" si="36">ROUND(K61/J61*100,2)</f>
        <v>48.23</v>
      </c>
      <c r="M61" s="77">
        <v>0</v>
      </c>
      <c r="N61" s="77">
        <v>0</v>
      </c>
      <c r="O61" s="55">
        <f>K61+M61+N61</f>
        <v>260.81</v>
      </c>
      <c r="P61" s="51">
        <f t="shared" ref="P61:P71" si="37">ROUND(O61/J61*100,2)</f>
        <v>48.23</v>
      </c>
      <c r="Q61" s="73">
        <f t="shared" ref="Q61:Q63" si="38">J61-O61</f>
        <v>279.94</v>
      </c>
    </row>
    <row r="62" spans="1:17" s="70" customFormat="1" ht="40.9" customHeight="1" x14ac:dyDescent="0.25">
      <c r="A62" s="87">
        <v>60</v>
      </c>
      <c r="B62" s="80" t="s">
        <v>110</v>
      </c>
      <c r="C62" s="101" t="s">
        <v>98</v>
      </c>
      <c r="D62" s="101" t="s">
        <v>98</v>
      </c>
      <c r="E62" s="74">
        <v>90</v>
      </c>
      <c r="F62" s="74">
        <v>88.98</v>
      </c>
      <c r="G62" s="77">
        <v>7.38</v>
      </c>
      <c r="H62" s="77">
        <v>43</v>
      </c>
      <c r="I62" s="78">
        <f t="shared" ref="I62:I63" si="39">G62+H62</f>
        <v>50.38</v>
      </c>
      <c r="J62" s="78">
        <v>80</v>
      </c>
      <c r="K62" s="86">
        <v>34.07</v>
      </c>
      <c r="L62" s="51">
        <f t="shared" si="36"/>
        <v>42.59</v>
      </c>
      <c r="M62" s="77">
        <v>0</v>
      </c>
      <c r="N62" s="77">
        <v>34.18</v>
      </c>
      <c r="O62" s="55">
        <f t="shared" ref="O62:O63" si="40">K62+M62+N62</f>
        <v>68.25</v>
      </c>
      <c r="P62" s="51">
        <f t="shared" si="37"/>
        <v>85.31</v>
      </c>
      <c r="Q62" s="73">
        <f t="shared" si="38"/>
        <v>11.75</v>
      </c>
    </row>
    <row r="63" spans="1:17" s="70" customFormat="1" ht="40.9" customHeight="1" x14ac:dyDescent="0.25">
      <c r="A63" s="87">
        <v>61</v>
      </c>
      <c r="B63" s="80" t="s">
        <v>110</v>
      </c>
      <c r="C63" s="95" t="s">
        <v>100</v>
      </c>
      <c r="D63" s="80" t="s">
        <v>0</v>
      </c>
      <c r="E63" s="74">
        <v>5.24</v>
      </c>
      <c r="F63" s="74">
        <v>5.16</v>
      </c>
      <c r="G63" s="77">
        <v>64.52</v>
      </c>
      <c r="H63" s="77">
        <v>0</v>
      </c>
      <c r="I63" s="78">
        <f t="shared" si="39"/>
        <v>64.52</v>
      </c>
      <c r="J63" s="78">
        <v>50</v>
      </c>
      <c r="K63" s="86">
        <v>17.91</v>
      </c>
      <c r="L63" s="51">
        <f t="shared" si="36"/>
        <v>35.82</v>
      </c>
      <c r="M63" s="77">
        <v>0</v>
      </c>
      <c r="N63" s="77">
        <v>0</v>
      </c>
      <c r="O63" s="55">
        <f t="shared" si="40"/>
        <v>17.91</v>
      </c>
      <c r="P63" s="51">
        <f t="shared" si="37"/>
        <v>35.82</v>
      </c>
      <c r="Q63" s="73">
        <f t="shared" si="38"/>
        <v>32.090000000000003</v>
      </c>
    </row>
    <row r="64" spans="1:17" s="48" customFormat="1" ht="46.9" customHeight="1" x14ac:dyDescent="0.25">
      <c r="A64" s="87">
        <v>62</v>
      </c>
      <c r="B64" s="80" t="s">
        <v>111</v>
      </c>
      <c r="C64" s="95" t="s">
        <v>58</v>
      </c>
      <c r="D64" s="80" t="s">
        <v>2</v>
      </c>
      <c r="E64" s="77">
        <v>116</v>
      </c>
      <c r="F64" s="55" t="e">
        <f t="shared" ref="F64:F69" si="41">A64+D64+E64</f>
        <v>#VALUE!</v>
      </c>
      <c r="G64" s="77">
        <v>1397.25</v>
      </c>
      <c r="H64" s="77">
        <v>0</v>
      </c>
      <c r="I64" s="78">
        <f t="shared" ref="I64:I71" si="42">G64+H64</f>
        <v>1397.25</v>
      </c>
      <c r="J64" s="78">
        <v>300</v>
      </c>
      <c r="K64" s="86">
        <v>99.62</v>
      </c>
      <c r="L64" s="51">
        <f t="shared" si="36"/>
        <v>33.21</v>
      </c>
      <c r="M64" s="77">
        <v>0</v>
      </c>
      <c r="N64" s="77">
        <v>0</v>
      </c>
      <c r="O64" s="55">
        <f t="shared" ref="O64:O78" si="43">K64+M64+N64</f>
        <v>99.62</v>
      </c>
      <c r="P64" s="51">
        <f t="shared" si="37"/>
        <v>33.21</v>
      </c>
      <c r="Q64" s="73">
        <f t="shared" ref="Q64:Q66" si="44">J64-O64</f>
        <v>200.38</v>
      </c>
    </row>
    <row r="65" spans="1:17" s="48" customFormat="1" ht="46.9" customHeight="1" x14ac:dyDescent="0.25">
      <c r="A65" s="87">
        <v>63</v>
      </c>
      <c r="B65" s="80" t="s">
        <v>111</v>
      </c>
      <c r="C65" s="101" t="s">
        <v>98</v>
      </c>
      <c r="D65" s="101" t="s">
        <v>98</v>
      </c>
      <c r="E65" s="77">
        <v>70</v>
      </c>
      <c r="F65" s="55" t="e">
        <f t="shared" si="41"/>
        <v>#VALUE!</v>
      </c>
      <c r="G65" s="77">
        <v>23.58</v>
      </c>
      <c r="H65" s="77">
        <v>61.77</v>
      </c>
      <c r="I65" s="78">
        <f t="shared" si="42"/>
        <v>85.35</v>
      </c>
      <c r="J65" s="78">
        <v>40</v>
      </c>
      <c r="K65" s="86">
        <v>18.66</v>
      </c>
      <c r="L65" s="51">
        <f t="shared" si="36"/>
        <v>46.65</v>
      </c>
      <c r="M65" s="77">
        <v>4.93</v>
      </c>
      <c r="N65" s="77">
        <v>0</v>
      </c>
      <c r="O65" s="77">
        <f t="shared" si="43"/>
        <v>23.59</v>
      </c>
      <c r="P65" s="51">
        <f t="shared" si="37"/>
        <v>58.98</v>
      </c>
      <c r="Q65" s="73">
        <f t="shared" si="44"/>
        <v>16.41</v>
      </c>
    </row>
    <row r="66" spans="1:17" s="48" customFormat="1" ht="46.9" customHeight="1" x14ac:dyDescent="0.25">
      <c r="A66" s="87">
        <v>64</v>
      </c>
      <c r="B66" s="80" t="s">
        <v>111</v>
      </c>
      <c r="C66" s="95" t="s">
        <v>100</v>
      </c>
      <c r="D66" s="80" t="s">
        <v>0</v>
      </c>
      <c r="E66" s="77">
        <v>62.2</v>
      </c>
      <c r="F66" s="55" t="e">
        <f t="shared" si="41"/>
        <v>#VALUE!</v>
      </c>
      <c r="G66" s="77">
        <v>102.56</v>
      </c>
      <c r="H66" s="77">
        <v>0</v>
      </c>
      <c r="I66" s="78">
        <f t="shared" si="42"/>
        <v>102.56</v>
      </c>
      <c r="J66" s="78">
        <v>50</v>
      </c>
      <c r="K66" s="86">
        <v>31.81</v>
      </c>
      <c r="L66" s="51">
        <f t="shared" si="36"/>
        <v>63.62</v>
      </c>
      <c r="M66" s="77">
        <v>0</v>
      </c>
      <c r="N66" s="77">
        <v>0</v>
      </c>
      <c r="O66" s="55">
        <f t="shared" si="43"/>
        <v>31.81</v>
      </c>
      <c r="P66" s="51">
        <f t="shared" si="37"/>
        <v>63.62</v>
      </c>
      <c r="Q66" s="73">
        <f t="shared" si="44"/>
        <v>18.190000000000001</v>
      </c>
    </row>
    <row r="67" spans="1:17" s="70" customFormat="1" ht="49.9" customHeight="1" x14ac:dyDescent="0.25">
      <c r="A67" s="87">
        <v>65</v>
      </c>
      <c r="B67" s="80" t="s">
        <v>112</v>
      </c>
      <c r="C67" s="95" t="s">
        <v>58</v>
      </c>
      <c r="D67" s="80" t="s">
        <v>2</v>
      </c>
      <c r="E67" s="77">
        <v>224.65</v>
      </c>
      <c r="F67" s="55" t="e">
        <f t="shared" si="41"/>
        <v>#VALUE!</v>
      </c>
      <c r="G67" s="77">
        <v>933.64</v>
      </c>
      <c r="H67" s="77">
        <v>0</v>
      </c>
      <c r="I67" s="78">
        <f t="shared" si="42"/>
        <v>933.64</v>
      </c>
      <c r="J67" s="78">
        <v>300</v>
      </c>
      <c r="K67" s="86">
        <v>112.57</v>
      </c>
      <c r="L67" s="51">
        <f t="shared" si="36"/>
        <v>37.520000000000003</v>
      </c>
      <c r="M67" s="77">
        <v>0</v>
      </c>
      <c r="N67" s="77">
        <v>7</v>
      </c>
      <c r="O67" s="55">
        <f t="shared" si="43"/>
        <v>119.57</v>
      </c>
      <c r="P67" s="51">
        <f t="shared" si="37"/>
        <v>39.86</v>
      </c>
      <c r="Q67" s="73">
        <f>J67-O67</f>
        <v>180.43</v>
      </c>
    </row>
    <row r="68" spans="1:17" s="70" customFormat="1" ht="49.9" customHeight="1" x14ac:dyDescent="0.25">
      <c r="A68" s="87">
        <v>66</v>
      </c>
      <c r="B68" s="80" t="s">
        <v>112</v>
      </c>
      <c r="C68" s="101" t="s">
        <v>98</v>
      </c>
      <c r="D68" s="101" t="s">
        <v>98</v>
      </c>
      <c r="E68" s="77">
        <v>85</v>
      </c>
      <c r="F68" s="55" t="e">
        <f t="shared" si="41"/>
        <v>#VALUE!</v>
      </c>
      <c r="G68" s="77">
        <v>61.93</v>
      </c>
      <c r="H68" s="77">
        <v>17.55</v>
      </c>
      <c r="I68" s="78">
        <f t="shared" si="42"/>
        <v>79.48</v>
      </c>
      <c r="J68" s="78">
        <v>60</v>
      </c>
      <c r="K68" s="86">
        <v>37.82</v>
      </c>
      <c r="L68" s="51">
        <f t="shared" si="36"/>
        <v>63.03</v>
      </c>
      <c r="M68" s="77">
        <v>0.5</v>
      </c>
      <c r="N68" s="77">
        <v>0</v>
      </c>
      <c r="O68" s="55">
        <f t="shared" si="43"/>
        <v>38.32</v>
      </c>
      <c r="P68" s="51">
        <f t="shared" si="37"/>
        <v>63.87</v>
      </c>
      <c r="Q68" s="73">
        <f t="shared" ref="Q68:Q69" si="45">J68-O68</f>
        <v>21.68</v>
      </c>
    </row>
    <row r="69" spans="1:17" s="70" customFormat="1" ht="49.9" customHeight="1" x14ac:dyDescent="0.25">
      <c r="A69" s="87">
        <v>67</v>
      </c>
      <c r="B69" s="80" t="s">
        <v>112</v>
      </c>
      <c r="C69" s="95" t="s">
        <v>100</v>
      </c>
      <c r="D69" s="80" t="s">
        <v>0</v>
      </c>
      <c r="E69" s="77">
        <v>11.44</v>
      </c>
      <c r="F69" s="55" t="e">
        <f t="shared" si="41"/>
        <v>#VALUE!</v>
      </c>
      <c r="G69" s="77">
        <v>108.27</v>
      </c>
      <c r="H69" s="77">
        <v>0</v>
      </c>
      <c r="I69" s="78">
        <f t="shared" si="42"/>
        <v>108.27</v>
      </c>
      <c r="J69" s="78">
        <v>50</v>
      </c>
      <c r="K69" s="86">
        <v>22.04</v>
      </c>
      <c r="L69" s="51">
        <f t="shared" si="36"/>
        <v>44.08</v>
      </c>
      <c r="M69" s="77">
        <v>0</v>
      </c>
      <c r="N69" s="77">
        <v>8</v>
      </c>
      <c r="O69" s="55">
        <f t="shared" si="43"/>
        <v>30.04</v>
      </c>
      <c r="P69" s="51">
        <f t="shared" si="37"/>
        <v>60.08</v>
      </c>
      <c r="Q69" s="73">
        <f t="shared" si="45"/>
        <v>19.96</v>
      </c>
    </row>
    <row r="70" spans="1:17" s="70" customFormat="1" ht="46.15" customHeight="1" x14ac:dyDescent="0.25">
      <c r="A70" s="87">
        <v>68</v>
      </c>
      <c r="B70" s="80" t="s">
        <v>113</v>
      </c>
      <c r="C70" s="95" t="s">
        <v>58</v>
      </c>
      <c r="D70" s="80" t="s">
        <v>2</v>
      </c>
      <c r="E70" s="74">
        <v>0</v>
      </c>
      <c r="F70" s="74">
        <v>0</v>
      </c>
      <c r="G70" s="77">
        <v>1728</v>
      </c>
      <c r="H70" s="77">
        <v>0</v>
      </c>
      <c r="I70" s="78">
        <f t="shared" si="42"/>
        <v>1728</v>
      </c>
      <c r="J70" s="78">
        <v>300</v>
      </c>
      <c r="K70" s="86">
        <v>8.6</v>
      </c>
      <c r="L70" s="51">
        <f t="shared" si="36"/>
        <v>2.87</v>
      </c>
      <c r="M70" s="77">
        <v>0</v>
      </c>
      <c r="N70" s="77">
        <v>0</v>
      </c>
      <c r="O70" s="55">
        <f t="shared" si="43"/>
        <v>8.6</v>
      </c>
      <c r="P70" s="51">
        <f t="shared" si="37"/>
        <v>2.87</v>
      </c>
      <c r="Q70" s="73">
        <f t="shared" ref="Q70:Q72" si="46">J70-O70</f>
        <v>291.39999999999998</v>
      </c>
    </row>
    <row r="71" spans="1:17" s="70" customFormat="1" ht="46.15" customHeight="1" x14ac:dyDescent="0.25">
      <c r="A71" s="87">
        <v>69</v>
      </c>
      <c r="B71" s="80" t="s">
        <v>113</v>
      </c>
      <c r="C71" s="101" t="s">
        <v>98</v>
      </c>
      <c r="D71" s="101" t="s">
        <v>98</v>
      </c>
      <c r="E71" s="77">
        <v>95</v>
      </c>
      <c r="F71" s="55" t="e">
        <f>A71+D71+E71</f>
        <v>#VALUE!</v>
      </c>
      <c r="G71" s="77">
        <v>40.83</v>
      </c>
      <c r="H71" s="77">
        <v>14.69</v>
      </c>
      <c r="I71" s="78">
        <f t="shared" si="42"/>
        <v>55.519999999999996</v>
      </c>
      <c r="J71" s="78">
        <v>30</v>
      </c>
      <c r="K71" s="86">
        <v>13.45</v>
      </c>
      <c r="L71" s="51">
        <f t="shared" si="36"/>
        <v>44.83</v>
      </c>
      <c r="M71" s="77">
        <v>0</v>
      </c>
      <c r="N71" s="77">
        <v>2.06</v>
      </c>
      <c r="O71" s="55">
        <f t="shared" si="43"/>
        <v>15.51</v>
      </c>
      <c r="P71" s="51">
        <f t="shared" si="37"/>
        <v>51.7</v>
      </c>
      <c r="Q71" s="73">
        <f>J71-O71</f>
        <v>14.49</v>
      </c>
    </row>
    <row r="72" spans="1:17" s="70" customFormat="1" ht="46.15" customHeight="1" x14ac:dyDescent="0.25">
      <c r="A72" s="87">
        <v>70</v>
      </c>
      <c r="B72" s="80" t="s">
        <v>113</v>
      </c>
      <c r="C72" s="95" t="s">
        <v>100</v>
      </c>
      <c r="D72" s="80" t="s">
        <v>0</v>
      </c>
      <c r="E72" s="77">
        <v>1.56</v>
      </c>
      <c r="F72" s="55" t="e">
        <f>A72+D72+E72</f>
        <v>#VALUE!</v>
      </c>
      <c r="G72" s="77">
        <v>0</v>
      </c>
      <c r="H72" s="77">
        <v>21.93</v>
      </c>
      <c r="I72" s="78">
        <f t="shared" ref="I72" si="47">G72+H72</f>
        <v>21.93</v>
      </c>
      <c r="J72" s="78">
        <v>0</v>
      </c>
      <c r="K72" s="86">
        <v>0</v>
      </c>
      <c r="L72" s="51" t="e">
        <f t="shared" si="36"/>
        <v>#DIV/0!</v>
      </c>
      <c r="M72" s="77">
        <v>0</v>
      </c>
      <c r="N72" s="77">
        <v>0</v>
      </c>
      <c r="O72" s="55">
        <f t="shared" si="43"/>
        <v>0</v>
      </c>
      <c r="P72" s="51" t="e">
        <f t="shared" ref="P72" si="48">ROUND(O72/J72*100,2)</f>
        <v>#DIV/0!</v>
      </c>
      <c r="Q72" s="73">
        <f t="shared" si="46"/>
        <v>0</v>
      </c>
    </row>
    <row r="73" spans="1:17" ht="32.25" customHeight="1" x14ac:dyDescent="0.25">
      <c r="A73" s="87">
        <v>71</v>
      </c>
      <c r="B73" s="94" t="s">
        <v>50</v>
      </c>
      <c r="C73" s="95" t="s">
        <v>58</v>
      </c>
      <c r="D73" s="80" t="s">
        <v>2</v>
      </c>
      <c r="E73" s="87">
        <v>0</v>
      </c>
      <c r="F73" s="87">
        <v>0</v>
      </c>
      <c r="G73" s="88">
        <v>2925.07</v>
      </c>
      <c r="H73" s="104">
        <v>0</v>
      </c>
      <c r="I73" s="89">
        <f>G73+H73</f>
        <v>2925.07</v>
      </c>
      <c r="J73" s="89">
        <v>50</v>
      </c>
      <c r="K73" s="90">
        <v>11.69</v>
      </c>
      <c r="L73" s="91">
        <f t="shared" si="36"/>
        <v>23.38</v>
      </c>
      <c r="M73" s="88">
        <v>0</v>
      </c>
      <c r="N73" s="88">
        <v>0.25</v>
      </c>
      <c r="O73" s="92">
        <f t="shared" si="43"/>
        <v>11.94</v>
      </c>
      <c r="P73" s="91">
        <f t="shared" ref="P73:P78" si="49">ROUND(O73/J73*100,2)</f>
        <v>23.88</v>
      </c>
      <c r="Q73" s="73">
        <f t="shared" ref="Q73:Q74" si="50">J73-O73</f>
        <v>38.06</v>
      </c>
    </row>
    <row r="74" spans="1:17" ht="32.25" customHeight="1" x14ac:dyDescent="0.25">
      <c r="A74" s="87">
        <v>72</v>
      </c>
      <c r="B74" s="94" t="s">
        <v>50</v>
      </c>
      <c r="C74" s="95" t="s">
        <v>106</v>
      </c>
      <c r="D74" s="80" t="s">
        <v>3</v>
      </c>
      <c r="E74" s="87"/>
      <c r="F74" s="87"/>
      <c r="G74" s="88"/>
      <c r="H74" s="104"/>
      <c r="I74" s="89"/>
      <c r="J74" s="89">
        <v>12</v>
      </c>
      <c r="K74" s="90">
        <v>0</v>
      </c>
      <c r="L74" s="91">
        <f t="shared" si="36"/>
        <v>0</v>
      </c>
      <c r="M74" s="88">
        <v>0</v>
      </c>
      <c r="N74" s="88">
        <v>0</v>
      </c>
      <c r="O74" s="92">
        <f t="shared" si="43"/>
        <v>0</v>
      </c>
      <c r="P74" s="91">
        <f t="shared" si="49"/>
        <v>0</v>
      </c>
      <c r="Q74" s="73">
        <f t="shared" si="50"/>
        <v>12</v>
      </c>
    </row>
    <row r="75" spans="1:17" s="52" customFormat="1" ht="56.45" customHeight="1" x14ac:dyDescent="0.25">
      <c r="A75" s="87">
        <v>73</v>
      </c>
      <c r="B75" s="94" t="s">
        <v>50</v>
      </c>
      <c r="C75" s="101" t="s">
        <v>98</v>
      </c>
      <c r="D75" s="101" t="s">
        <v>98</v>
      </c>
      <c r="E75" s="88">
        <v>143.34</v>
      </c>
      <c r="F75" s="103">
        <v>134.44</v>
      </c>
      <c r="G75" s="88">
        <v>92.48</v>
      </c>
      <c r="H75" s="88">
        <v>176.31</v>
      </c>
      <c r="I75" s="89">
        <f>G75+H75</f>
        <v>268.79000000000002</v>
      </c>
      <c r="J75" s="89">
        <v>300</v>
      </c>
      <c r="K75" s="90">
        <v>111.07</v>
      </c>
      <c r="L75" s="91">
        <f t="shared" si="36"/>
        <v>37.020000000000003</v>
      </c>
      <c r="M75" s="88">
        <v>0</v>
      </c>
      <c r="N75" s="88">
        <v>5</v>
      </c>
      <c r="O75" s="92">
        <f t="shared" si="43"/>
        <v>116.07</v>
      </c>
      <c r="P75" s="91">
        <f t="shared" si="49"/>
        <v>38.69</v>
      </c>
      <c r="Q75" s="73">
        <f t="shared" ref="Q75:Q76" si="51">J75-O75</f>
        <v>183.93</v>
      </c>
    </row>
    <row r="76" spans="1:17" s="48" customFormat="1" ht="56.45" customHeight="1" x14ac:dyDescent="0.25">
      <c r="A76" s="87">
        <v>74</v>
      </c>
      <c r="B76" s="94" t="s">
        <v>50</v>
      </c>
      <c r="C76" s="95" t="s">
        <v>100</v>
      </c>
      <c r="D76" s="80" t="s">
        <v>0</v>
      </c>
      <c r="E76" s="87">
        <v>0</v>
      </c>
      <c r="F76" s="87">
        <v>0</v>
      </c>
      <c r="G76" s="88">
        <v>88.58</v>
      </c>
      <c r="H76" s="104">
        <v>0</v>
      </c>
      <c r="I76" s="89">
        <f>G76+H76</f>
        <v>88.58</v>
      </c>
      <c r="J76" s="89">
        <v>40</v>
      </c>
      <c r="K76" s="90">
        <v>39.99</v>
      </c>
      <c r="L76" s="91">
        <f t="shared" si="36"/>
        <v>99.98</v>
      </c>
      <c r="M76" s="88">
        <v>0</v>
      </c>
      <c r="N76" s="88">
        <v>19.899999999999999</v>
      </c>
      <c r="O76" s="92">
        <f t="shared" si="43"/>
        <v>59.89</v>
      </c>
      <c r="P76" s="91">
        <f t="shared" si="49"/>
        <v>149.72999999999999</v>
      </c>
      <c r="Q76" s="73">
        <f t="shared" si="51"/>
        <v>-19.89</v>
      </c>
    </row>
    <row r="77" spans="1:17" s="48" customFormat="1" ht="56.45" customHeight="1" x14ac:dyDescent="0.25">
      <c r="A77" s="87">
        <v>75</v>
      </c>
      <c r="B77" s="94" t="s">
        <v>50</v>
      </c>
      <c r="C77" s="87" t="s">
        <v>115</v>
      </c>
      <c r="D77" s="87" t="s">
        <v>115</v>
      </c>
      <c r="E77" s="87">
        <v>0</v>
      </c>
      <c r="F77" s="87">
        <v>0</v>
      </c>
      <c r="G77" s="88">
        <v>35.700000000000003</v>
      </c>
      <c r="H77" s="104">
        <v>117.91</v>
      </c>
      <c r="I77" s="89">
        <f>G77+H77</f>
        <v>153.61000000000001</v>
      </c>
      <c r="J77" s="89">
        <v>143.46</v>
      </c>
      <c r="K77" s="90">
        <v>101.98</v>
      </c>
      <c r="L77" s="91">
        <f t="shared" si="36"/>
        <v>71.09</v>
      </c>
      <c r="M77" s="88">
        <v>3.45</v>
      </c>
      <c r="N77" s="88">
        <v>0</v>
      </c>
      <c r="O77" s="92">
        <f t="shared" si="43"/>
        <v>105.43</v>
      </c>
      <c r="P77" s="91">
        <f t="shared" si="49"/>
        <v>73.489999999999995</v>
      </c>
      <c r="Q77" s="73">
        <f t="shared" ref="Q77" si="52">J77-O77</f>
        <v>38.03</v>
      </c>
    </row>
    <row r="78" spans="1:17" s="48" customFormat="1" ht="56.45" customHeight="1" x14ac:dyDescent="0.25">
      <c r="A78" s="87">
        <v>76</v>
      </c>
      <c r="B78" s="94" t="s">
        <v>50</v>
      </c>
      <c r="C78" s="87" t="s">
        <v>114</v>
      </c>
      <c r="D78" s="94" t="s">
        <v>114</v>
      </c>
      <c r="E78" s="87">
        <v>0</v>
      </c>
      <c r="F78" s="87">
        <v>0</v>
      </c>
      <c r="G78" s="88">
        <v>25.93</v>
      </c>
      <c r="H78" s="104">
        <v>2.42</v>
      </c>
      <c r="I78" s="89">
        <f>G78+H78</f>
        <v>28.35</v>
      </c>
      <c r="J78" s="89">
        <v>30</v>
      </c>
      <c r="K78" s="90">
        <v>12.7</v>
      </c>
      <c r="L78" s="91">
        <f t="shared" si="36"/>
        <v>42.33</v>
      </c>
      <c r="M78" s="88">
        <v>0.54</v>
      </c>
      <c r="N78" s="88">
        <v>0</v>
      </c>
      <c r="O78" s="92">
        <f t="shared" si="43"/>
        <v>13.239999999999998</v>
      </c>
      <c r="P78" s="91">
        <f t="shared" si="49"/>
        <v>44.13</v>
      </c>
      <c r="Q78" s="73">
        <f t="shared" ref="Q78" si="53">J78-O78</f>
        <v>16.760000000000002</v>
      </c>
    </row>
  </sheetData>
  <mergeCells count="1">
    <mergeCell ref="A1:Q1"/>
  </mergeCells>
  <phoneticPr fontId="23" type="noConversion"/>
  <conditionalFormatting sqref="L3:L78 P3:P78">
    <cfRule type="cellIs" dxfId="80" priority="2" operator="lessThan">
      <formula>50</formula>
    </cfRule>
  </conditionalFormatting>
  <pageMargins left="0.78740157480314965" right="0.19685039370078741" top="0.78740157480314965" bottom="0.15748031496062992" header="0.27559055118110237" footer="0.11811023622047245"/>
  <pageSetup paperSize="9" scale="86" fitToHeight="0" orientation="landscape" r:id="rId1"/>
  <rowBreaks count="6" manualBreakCount="6">
    <brk id="10" max="23" man="1"/>
    <brk id="25" max="23" man="1"/>
    <brk id="37" max="23" man="1"/>
    <brk id="49" max="23" man="1"/>
    <brk id="60" max="23" man="1"/>
    <brk id="72" max="2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view="pageBreakPreview" topLeftCell="A10" zoomScaleNormal="70" zoomScaleSheetLayoutView="100" workbookViewId="0">
      <selection activeCell="F14" sqref="F14"/>
    </sheetView>
  </sheetViews>
  <sheetFormatPr defaultRowHeight="15" x14ac:dyDescent="0.25"/>
  <cols>
    <col min="1" max="1" width="4.85546875" customWidth="1"/>
    <col min="2" max="2" width="19.5703125" customWidth="1"/>
    <col min="3" max="3" width="7.7109375" customWidth="1"/>
    <col min="4" max="4" width="10.5703125" customWidth="1"/>
    <col min="5" max="5" width="10.7109375" style="10" customWidth="1"/>
    <col min="6" max="6" width="8.7109375" customWidth="1"/>
    <col min="7" max="7" width="10.42578125" customWidth="1"/>
    <col min="8" max="8" width="11.140625" style="10" customWidth="1"/>
    <col min="9" max="9" width="10.28515625" customWidth="1"/>
    <col min="10" max="10" width="11.28515625" customWidth="1"/>
    <col min="11" max="11" width="11.42578125" customWidth="1"/>
    <col min="12" max="12" width="9.140625" customWidth="1"/>
    <col min="13" max="13" width="10.7109375" customWidth="1"/>
    <col min="14" max="14" width="10.140625" customWidth="1"/>
    <col min="15" max="15" width="8.85546875" customWidth="1"/>
    <col min="16" max="16" width="11" customWidth="1"/>
    <col min="17" max="17" width="11.140625" customWidth="1"/>
    <col min="18" max="18" width="9" customWidth="1"/>
    <col min="19" max="20" width="8" customWidth="1"/>
    <col min="23" max="24" width="8.28515625" customWidth="1"/>
    <col min="25" max="25" width="8.42578125" customWidth="1"/>
    <col min="26" max="26" width="8.85546875" customWidth="1"/>
    <col min="27" max="28" width="8.5703125" customWidth="1"/>
    <col min="29" max="29" width="8" customWidth="1"/>
    <col min="30" max="30" width="9.140625" customWidth="1"/>
    <col min="31" max="32" width="8.42578125" customWidth="1"/>
    <col min="33" max="33" width="8" customWidth="1"/>
    <col min="35" max="37" width="8.85546875" customWidth="1"/>
  </cols>
  <sheetData>
    <row r="1" spans="1:37" ht="36.75" customHeight="1" x14ac:dyDescent="0.25">
      <c r="A1" s="128" t="s">
        <v>75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ht="18.75" customHeight="1" x14ac:dyDescent="0.25">
      <c r="A2" s="33"/>
      <c r="B2" s="135" t="s">
        <v>76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 spans="1:37" ht="15.75" x14ac:dyDescent="0.25">
      <c r="A3" s="133" t="s">
        <v>16</v>
      </c>
      <c r="B3" s="133" t="s">
        <v>1</v>
      </c>
      <c r="C3" s="131" t="s">
        <v>12</v>
      </c>
      <c r="D3" s="131"/>
      <c r="E3" s="132"/>
      <c r="F3" s="130" t="s">
        <v>13</v>
      </c>
      <c r="G3" s="131"/>
      <c r="H3" s="132"/>
      <c r="I3" s="130" t="s">
        <v>14</v>
      </c>
      <c r="J3" s="131"/>
      <c r="K3" s="132"/>
      <c r="L3" s="130" t="s">
        <v>15</v>
      </c>
      <c r="M3" s="131"/>
      <c r="N3" s="132"/>
      <c r="O3" s="130" t="s">
        <v>17</v>
      </c>
      <c r="P3" s="131"/>
      <c r="Q3" s="132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5" customFormat="1" ht="62.25" customHeight="1" x14ac:dyDescent="0.25">
      <c r="A4" s="134"/>
      <c r="B4" s="134"/>
      <c r="C4" s="4" t="s">
        <v>23</v>
      </c>
      <c r="D4" s="2" t="s">
        <v>5</v>
      </c>
      <c r="E4" s="34" t="s">
        <v>59</v>
      </c>
      <c r="F4" s="16" t="s">
        <v>4</v>
      </c>
      <c r="G4" s="4" t="s">
        <v>5</v>
      </c>
      <c r="H4" s="34" t="s">
        <v>59</v>
      </c>
      <c r="I4" s="16" t="s">
        <v>24</v>
      </c>
      <c r="J4" s="2" t="s">
        <v>5</v>
      </c>
      <c r="K4" s="34" t="s">
        <v>59</v>
      </c>
      <c r="L4" s="16" t="s">
        <v>24</v>
      </c>
      <c r="M4" s="2" t="s">
        <v>5</v>
      </c>
      <c r="N4" s="34" t="s">
        <v>59</v>
      </c>
      <c r="O4" s="16" t="s">
        <v>24</v>
      </c>
      <c r="P4" s="2" t="s">
        <v>5</v>
      </c>
      <c r="Q4" s="34" t="s">
        <v>59</v>
      </c>
    </row>
    <row r="5" spans="1:37" s="5" customFormat="1" ht="20.25" customHeight="1" x14ac:dyDescent="0.25">
      <c r="A5" s="3">
        <v>1</v>
      </c>
      <c r="B5" s="7" t="s">
        <v>26</v>
      </c>
      <c r="C5" s="1">
        <f>CONSOLIDATED!J3</f>
        <v>582.88</v>
      </c>
      <c r="D5" s="53">
        <f>CONSOLIDATED!L3</f>
        <v>50.72</v>
      </c>
      <c r="E5" s="53">
        <f>CONSOLIDATED!P3</f>
        <v>68.69</v>
      </c>
      <c r="F5" s="17">
        <f>CONSOLIDATED!J11</f>
        <v>767.75</v>
      </c>
      <c r="G5" s="53">
        <f>CONSOLIDATED!L11</f>
        <v>38.619999999999997</v>
      </c>
      <c r="H5" s="53">
        <f>CONSOLIDATED!P11</f>
        <v>44.19</v>
      </c>
      <c r="I5" s="17" t="e">
        <f>CONSOLIDATED!#REF!</f>
        <v>#REF!</v>
      </c>
      <c r="J5" s="53" t="e">
        <f>CONSOLIDATED!#REF!</f>
        <v>#REF!</v>
      </c>
      <c r="K5" s="53" t="e">
        <f>CONSOLIDATED!#REF!</f>
        <v>#REF!</v>
      </c>
      <c r="L5" s="17" t="e">
        <f>CONSOLIDATED!#REF!</f>
        <v>#REF!</v>
      </c>
      <c r="M5" s="53" t="e">
        <f>CONSOLIDATED!#REF!</f>
        <v>#REF!</v>
      </c>
      <c r="N5" s="51" t="e">
        <f>CONSOLIDATED!#REF!</f>
        <v>#REF!</v>
      </c>
      <c r="O5" s="17" t="e">
        <f>CONSOLIDATED!#REF!</f>
        <v>#REF!</v>
      </c>
      <c r="P5" s="53" t="e">
        <f>CONSOLIDATED!#REF!</f>
        <v>#REF!</v>
      </c>
      <c r="Q5" s="51" t="e">
        <f>CONSOLIDATED!#REF!</f>
        <v>#REF!</v>
      </c>
    </row>
    <row r="6" spans="1:37" s="5" customFormat="1" ht="20.25" customHeight="1" x14ac:dyDescent="0.25">
      <c r="A6" s="3">
        <v>2</v>
      </c>
      <c r="B6" s="7" t="s">
        <v>27</v>
      </c>
      <c r="C6" s="1">
        <f>CONSOLIDATED!J4</f>
        <v>800</v>
      </c>
      <c r="D6" s="53">
        <f>CONSOLIDATED!L4</f>
        <v>0</v>
      </c>
      <c r="E6" s="53">
        <f>CONSOLIDATED!P4</f>
        <v>0</v>
      </c>
      <c r="F6" s="17">
        <f>CONSOLIDATED!J12</f>
        <v>258.57</v>
      </c>
      <c r="G6" s="53">
        <f>CONSOLIDATED!L12</f>
        <v>14.19</v>
      </c>
      <c r="H6" s="53">
        <f>CONSOLIDATED!P12</f>
        <v>20.05</v>
      </c>
      <c r="I6" s="17">
        <f>CONSOLIDATED!J26</f>
        <v>1450</v>
      </c>
      <c r="J6" s="51">
        <f>CONSOLIDATED!L26</f>
        <v>56.92</v>
      </c>
      <c r="K6" s="51">
        <f>CONSOLIDATED!P26</f>
        <v>70.45</v>
      </c>
      <c r="L6" s="17">
        <f>CONSOLIDATED!J38</f>
        <v>995</v>
      </c>
      <c r="M6" s="53">
        <f>CONSOLIDATED!L38</f>
        <v>56.86</v>
      </c>
      <c r="N6" s="53">
        <f>CONSOLIDATED!P38</f>
        <v>66.099999999999994</v>
      </c>
      <c r="O6" s="17">
        <f>CONSOLIDATED!J50</f>
        <v>800</v>
      </c>
      <c r="P6" s="53">
        <f>CONSOLIDATED!L50</f>
        <v>55.39</v>
      </c>
      <c r="Q6" s="53">
        <f>CONSOLIDATED!P50</f>
        <v>60.29</v>
      </c>
    </row>
    <row r="7" spans="1:37" s="5" customFormat="1" ht="20.25" customHeight="1" x14ac:dyDescent="0.25">
      <c r="A7" s="3">
        <v>3</v>
      </c>
      <c r="B7" s="7" t="s">
        <v>10</v>
      </c>
      <c r="C7" s="1">
        <f>CONSOLIDATED!J9</f>
        <v>914.65</v>
      </c>
      <c r="D7" s="53">
        <f>CONSOLIDATED!L9</f>
        <v>66.7</v>
      </c>
      <c r="E7" s="53">
        <f>CONSOLIDATED!P9</f>
        <v>71.400000000000006</v>
      </c>
      <c r="F7" s="17">
        <f>CONSOLIDATED!J25</f>
        <v>1876.65</v>
      </c>
      <c r="G7" s="53">
        <f>CONSOLIDATED!L25</f>
        <v>100</v>
      </c>
      <c r="H7" s="53">
        <f>CONSOLIDATED!P25</f>
        <v>100</v>
      </c>
      <c r="I7" s="17" t="e">
        <f>CONSOLIDATED!#REF!</f>
        <v>#REF!</v>
      </c>
      <c r="J7" s="53" t="e">
        <f>CONSOLIDATED!#REF!</f>
        <v>#REF!</v>
      </c>
      <c r="K7" s="53" t="e">
        <f>CONSOLIDATED!#REF!</f>
        <v>#REF!</v>
      </c>
      <c r="L7" s="17" t="e">
        <f>CONSOLIDATED!#REF!</f>
        <v>#REF!</v>
      </c>
      <c r="M7" s="53" t="e">
        <f>CONSOLIDATED!#REF!</f>
        <v>#REF!</v>
      </c>
      <c r="N7" s="53" t="e">
        <f>CONSOLIDATED!#REF!</f>
        <v>#REF!</v>
      </c>
      <c r="O7" s="17" t="e">
        <f>CONSOLIDATED!#REF!</f>
        <v>#REF!</v>
      </c>
      <c r="P7" s="53" t="e">
        <f>CONSOLIDATED!#REF!</f>
        <v>#REF!</v>
      </c>
      <c r="Q7" s="53" t="e">
        <f>CONSOLIDATED!#REF!</f>
        <v>#REF!</v>
      </c>
    </row>
    <row r="8" spans="1:37" s="5" customFormat="1" ht="20.25" customHeight="1" x14ac:dyDescent="0.25">
      <c r="A8" s="3">
        <v>4</v>
      </c>
      <c r="B8" s="7" t="s">
        <v>60</v>
      </c>
      <c r="C8" s="1">
        <f>CONSOLIDATED!J5</f>
        <v>240</v>
      </c>
      <c r="D8" s="53">
        <f>CONSOLIDATED!L5</f>
        <v>29.66</v>
      </c>
      <c r="E8" s="53">
        <f>CONSOLIDATED!P5</f>
        <v>29.66</v>
      </c>
      <c r="F8" s="17">
        <f>CONSOLIDATED!J13</f>
        <v>381.81</v>
      </c>
      <c r="G8" s="53">
        <f>CONSOLIDATED!L13</f>
        <v>37.520000000000003</v>
      </c>
      <c r="H8" s="53">
        <f>CONSOLIDATED!P13</f>
        <v>39.35</v>
      </c>
      <c r="I8" s="17">
        <f>CONSOLIDATED!J27</f>
        <v>230.2</v>
      </c>
      <c r="J8" s="53">
        <f>CONSOLIDATED!L27</f>
        <v>45.87</v>
      </c>
      <c r="K8" s="53">
        <f>CONSOLIDATED!P27</f>
        <v>63.38</v>
      </c>
      <c r="L8" s="17">
        <f>CONSOLIDATED!J39</f>
        <v>150</v>
      </c>
      <c r="M8" s="53">
        <f>CONSOLIDATED!L39</f>
        <v>41.46</v>
      </c>
      <c r="N8" s="53">
        <f>CONSOLIDATED!P39</f>
        <v>50.12</v>
      </c>
      <c r="O8" s="17">
        <f>CONSOLIDATED!J51</f>
        <v>90.58</v>
      </c>
      <c r="P8" s="53">
        <f>CONSOLIDATED!L51</f>
        <v>28.97</v>
      </c>
      <c r="Q8" s="53">
        <f>CONSOLIDATED!P51</f>
        <v>44.54</v>
      </c>
    </row>
    <row r="9" spans="1:37" s="5" customFormat="1" ht="20.25" customHeight="1" x14ac:dyDescent="0.25">
      <c r="A9" s="3">
        <v>6</v>
      </c>
      <c r="B9" s="7" t="s">
        <v>0</v>
      </c>
      <c r="C9" s="1">
        <f>CONSOLIDATED!J6</f>
        <v>203.89</v>
      </c>
      <c r="D9" s="53">
        <f>CONSOLIDATED!L6</f>
        <v>54.78</v>
      </c>
      <c r="E9" s="53">
        <f>CONSOLIDATED!P6</f>
        <v>94.89</v>
      </c>
      <c r="F9" s="17">
        <f>CONSOLIDATED!J14</f>
        <v>148.5</v>
      </c>
      <c r="G9" s="53">
        <f>CONSOLIDATED!L14</f>
        <v>58.01</v>
      </c>
      <c r="H9" s="53">
        <f>CONSOLIDATED!P14</f>
        <v>61.84</v>
      </c>
      <c r="I9" s="17">
        <f>CONSOLIDATED!J28</f>
        <v>63</v>
      </c>
      <c r="J9" s="53">
        <f>CONSOLIDATED!L28</f>
        <v>39.369999999999997</v>
      </c>
      <c r="K9" s="53">
        <f>CONSOLIDATED!P28</f>
        <v>103.83</v>
      </c>
      <c r="L9" s="17">
        <f>CONSOLIDATED!J40</f>
        <v>1646.66</v>
      </c>
      <c r="M9" s="53">
        <f>CONSOLIDATED!L40</f>
        <v>70.959999999999994</v>
      </c>
      <c r="N9" s="53">
        <f>CONSOLIDATED!P40</f>
        <v>73.790000000000006</v>
      </c>
      <c r="O9" s="17">
        <f>CONSOLIDATED!J52</f>
        <v>361.62</v>
      </c>
      <c r="P9" s="53">
        <f>CONSOLIDATED!L52</f>
        <v>46.4</v>
      </c>
      <c r="Q9" s="53">
        <f>CONSOLIDATED!P52</f>
        <v>51.82</v>
      </c>
    </row>
    <row r="10" spans="1:37" s="5" customFormat="1" ht="20.25" customHeight="1" x14ac:dyDescent="0.25">
      <c r="A10" s="3">
        <v>7</v>
      </c>
      <c r="B10" s="7" t="s">
        <v>9</v>
      </c>
      <c r="C10" s="1" t="e">
        <f>CONSOLIDATED!#REF!</f>
        <v>#REF!</v>
      </c>
      <c r="D10" s="53" t="e">
        <f>CONSOLIDATED!#REF!</f>
        <v>#REF!</v>
      </c>
      <c r="E10" s="53" t="e">
        <f>CONSOLIDATED!#REF!</f>
        <v>#REF!</v>
      </c>
      <c r="F10" s="17" t="s">
        <v>11</v>
      </c>
      <c r="G10" s="28" t="s">
        <v>11</v>
      </c>
      <c r="H10" s="35" t="s">
        <v>11</v>
      </c>
      <c r="I10" s="17" t="s">
        <v>11</v>
      </c>
      <c r="J10" s="28" t="s">
        <v>11</v>
      </c>
      <c r="K10" s="35" t="s">
        <v>11</v>
      </c>
      <c r="L10" s="17" t="s">
        <v>11</v>
      </c>
      <c r="M10" s="28" t="s">
        <v>11</v>
      </c>
      <c r="N10" s="35" t="s">
        <v>11</v>
      </c>
      <c r="O10" s="17" t="s">
        <v>11</v>
      </c>
      <c r="P10" s="28" t="s">
        <v>11</v>
      </c>
      <c r="Q10" s="35" t="s">
        <v>11</v>
      </c>
    </row>
    <row r="11" spans="1:37" s="5" customFormat="1" ht="20.25" customHeight="1" x14ac:dyDescent="0.25">
      <c r="A11" s="3">
        <v>8</v>
      </c>
      <c r="B11" s="7" t="s">
        <v>30</v>
      </c>
      <c r="C11" s="9" t="s">
        <v>11</v>
      </c>
      <c r="D11" s="28" t="s">
        <v>11</v>
      </c>
      <c r="E11" s="36" t="s">
        <v>11</v>
      </c>
      <c r="F11" s="17">
        <f>CONSOLIDATED!J23</f>
        <v>807</v>
      </c>
      <c r="G11" s="59">
        <f>CONSOLIDATED!L23</f>
        <v>29.72</v>
      </c>
      <c r="H11" s="60">
        <f>CONSOLIDATED!P23</f>
        <v>31.88</v>
      </c>
      <c r="I11" s="17">
        <f>CONSOLIDATED!J35</f>
        <v>776</v>
      </c>
      <c r="J11" s="59">
        <f>CONSOLIDATED!L35</f>
        <v>56.26</v>
      </c>
      <c r="K11" s="60">
        <f>CONSOLIDATED!P35</f>
        <v>65.56</v>
      </c>
      <c r="L11" s="17">
        <f>CONSOLIDATED!J48</f>
        <v>353</v>
      </c>
      <c r="M11" s="59">
        <f>CONSOLIDATED!L48</f>
        <v>74.84</v>
      </c>
      <c r="N11" s="60">
        <f>CONSOLIDATED!P48</f>
        <v>142.51</v>
      </c>
      <c r="O11" s="17" t="e">
        <f>CONSOLIDATED!#REF!</f>
        <v>#REF!</v>
      </c>
      <c r="P11" s="59" t="e">
        <f>CONSOLIDATED!#REF!</f>
        <v>#REF!</v>
      </c>
      <c r="Q11" s="60" t="e">
        <f>CONSOLIDATED!#REF!</f>
        <v>#REF!</v>
      </c>
    </row>
    <row r="12" spans="1:37" s="5" customFormat="1" ht="20.25" customHeight="1" x14ac:dyDescent="0.25">
      <c r="A12" s="3">
        <v>9</v>
      </c>
      <c r="B12" s="7" t="s">
        <v>29</v>
      </c>
      <c r="C12" s="9" t="s">
        <v>11</v>
      </c>
      <c r="D12" s="42" t="s">
        <v>11</v>
      </c>
      <c r="E12" s="36" t="s">
        <v>11</v>
      </c>
      <c r="F12" s="17">
        <f>CONSOLIDATED!J24</f>
        <v>742.66</v>
      </c>
      <c r="G12" s="59">
        <f>CONSOLIDATED!L24</f>
        <v>68.58</v>
      </c>
      <c r="H12" s="60">
        <f>CONSOLIDATED!P24</f>
        <v>68.58</v>
      </c>
      <c r="I12" s="17" t="e">
        <f>CONSOLIDATED!#REF!</f>
        <v>#REF!</v>
      </c>
      <c r="J12" s="28" t="e">
        <f>CONSOLIDATED!#REF!</f>
        <v>#REF!</v>
      </c>
      <c r="K12" s="35" t="e">
        <f>CONSOLIDATED!#REF!</f>
        <v>#REF!</v>
      </c>
      <c r="L12" s="17">
        <f>CONSOLIDATED!J49</f>
        <v>781.55</v>
      </c>
      <c r="M12" s="59">
        <f>CONSOLIDATED!L49</f>
        <v>17.03</v>
      </c>
      <c r="N12" s="60">
        <f>CONSOLIDATED!P49</f>
        <v>36.380000000000003</v>
      </c>
      <c r="O12" s="17">
        <f>CONSOLIDATED!J59</f>
        <v>796.32</v>
      </c>
      <c r="P12" s="53">
        <f>CONSOLIDATED!L59</f>
        <v>27.8</v>
      </c>
      <c r="Q12" s="53">
        <f>CONSOLIDATED!P59</f>
        <v>31.13</v>
      </c>
    </row>
    <row r="13" spans="1:37" s="5" customFormat="1" ht="66.75" customHeight="1" x14ac:dyDescent="0.25">
      <c r="A13" s="3">
        <v>10</v>
      </c>
      <c r="B13" s="7" t="s">
        <v>31</v>
      </c>
      <c r="C13" s="1" t="e">
        <f>CONSOLIDATED!#REF!</f>
        <v>#REF!</v>
      </c>
      <c r="D13" s="54" t="e">
        <f>CONSOLIDATED!#REF!</f>
        <v>#REF!</v>
      </c>
      <c r="E13" s="58" t="e">
        <f>CONSOLIDATED!#REF!</f>
        <v>#REF!</v>
      </c>
      <c r="F13" s="17" t="e">
        <f>CONSOLIDATED!#REF!</f>
        <v>#REF!</v>
      </c>
      <c r="G13" s="59" t="e">
        <f>CONSOLIDATED!#REF!</f>
        <v>#REF!</v>
      </c>
      <c r="H13" s="60" t="e">
        <f>CONSOLIDATED!#REF!</f>
        <v>#REF!</v>
      </c>
      <c r="I13" s="19">
        <f>CONSOLIDATED!J34</f>
        <v>0</v>
      </c>
      <c r="J13" s="59" t="e">
        <f>CONSOLIDATED!L34</f>
        <v>#DIV/0!</v>
      </c>
      <c r="K13" s="60" t="e">
        <f>CONSOLIDATED!P34</f>
        <v>#DIV/0!</v>
      </c>
      <c r="L13" s="17">
        <f>CONSOLIDATED!J41</f>
        <v>290</v>
      </c>
      <c r="M13" s="59">
        <f>CONSOLIDATED!L41</f>
        <v>51.82</v>
      </c>
      <c r="N13" s="60">
        <f>CONSOLIDATED!P41</f>
        <v>63.1</v>
      </c>
      <c r="O13" s="19">
        <f>CONSOLIDATED!J53</f>
        <v>253.23</v>
      </c>
      <c r="P13" s="59">
        <f>CONSOLIDATED!L53</f>
        <v>69.19</v>
      </c>
      <c r="Q13" s="60">
        <f>CONSOLIDATED!P53</f>
        <v>72.209999999999994</v>
      </c>
    </row>
    <row r="14" spans="1:37" s="5" customFormat="1" ht="19.5" customHeight="1" x14ac:dyDescent="0.25">
      <c r="A14" s="9">
        <v>17</v>
      </c>
      <c r="B14" s="8" t="s">
        <v>25</v>
      </c>
      <c r="C14" s="8"/>
      <c r="D14" s="43"/>
      <c r="E14" s="37"/>
      <c r="F14" s="18">
        <f>CONSOLIDATED!J22</f>
        <v>808</v>
      </c>
      <c r="G14" s="61">
        <f>CONSOLIDATED!L22</f>
        <v>50.07</v>
      </c>
      <c r="H14" s="62">
        <f>CONSOLIDATED!P22</f>
        <v>51.38</v>
      </c>
      <c r="I14" s="20"/>
      <c r="J14" s="41"/>
      <c r="K14" s="38"/>
      <c r="L14" s="20"/>
      <c r="M14" s="41"/>
      <c r="N14" s="38"/>
      <c r="O14" s="19" t="e">
        <f>CONSOLIDATED!#REF!</f>
        <v>#REF!</v>
      </c>
      <c r="P14" s="59" t="e">
        <f>CONSOLIDATED!#REF!</f>
        <v>#REF!</v>
      </c>
      <c r="Q14" s="60" t="e">
        <f>CONSOLIDATED!#REF!</f>
        <v>#REF!</v>
      </c>
    </row>
    <row r="15" spans="1:37" s="5" customFormat="1" x14ac:dyDescent="0.25">
      <c r="A15" s="14"/>
      <c r="F15" s="30"/>
      <c r="G15" s="30"/>
      <c r="H15" s="31"/>
      <c r="I15" s="32"/>
      <c r="J15" s="32"/>
      <c r="K15" s="15"/>
      <c r="L15" s="32"/>
      <c r="M15" s="32"/>
      <c r="N15" s="15"/>
      <c r="O15" s="30"/>
      <c r="P15" s="30"/>
      <c r="Q15" s="31"/>
    </row>
    <row r="16" spans="1:37" s="5" customFormat="1" x14ac:dyDescent="0.25">
      <c r="A16" s="14"/>
    </row>
    <row r="17" spans="1:17" s="5" customFormat="1" ht="15.75" x14ac:dyDescent="0.25">
      <c r="A17" s="127" t="s">
        <v>16</v>
      </c>
      <c r="B17" s="127" t="s">
        <v>1</v>
      </c>
      <c r="C17" s="131" t="s">
        <v>18</v>
      </c>
      <c r="D17" s="131"/>
      <c r="E17" s="132"/>
      <c r="F17" s="130" t="s">
        <v>19</v>
      </c>
      <c r="G17" s="131"/>
      <c r="H17" s="132"/>
      <c r="I17" s="130" t="s">
        <v>20</v>
      </c>
      <c r="J17" s="131"/>
      <c r="K17" s="132"/>
      <c r="L17" s="130" t="s">
        <v>21</v>
      </c>
      <c r="M17" s="131"/>
      <c r="N17" s="132"/>
      <c r="O17" s="130" t="s">
        <v>22</v>
      </c>
      <c r="P17" s="131"/>
      <c r="Q17" s="132"/>
    </row>
    <row r="18" spans="1:17" s="5" customFormat="1" ht="63.75" x14ac:dyDescent="0.25">
      <c r="A18" s="127"/>
      <c r="B18" s="127"/>
      <c r="C18" s="4" t="s">
        <v>24</v>
      </c>
      <c r="D18" s="4" t="s">
        <v>5</v>
      </c>
      <c r="E18" s="34" t="s">
        <v>59</v>
      </c>
      <c r="F18" s="16" t="s">
        <v>24</v>
      </c>
      <c r="G18" s="2" t="s">
        <v>5</v>
      </c>
      <c r="H18" s="34" t="s">
        <v>59</v>
      </c>
      <c r="I18" s="16" t="s">
        <v>24</v>
      </c>
      <c r="J18" s="2" t="s">
        <v>5</v>
      </c>
      <c r="K18" s="34" t="s">
        <v>59</v>
      </c>
      <c r="L18" s="16" t="s">
        <v>24</v>
      </c>
      <c r="M18" s="2" t="s">
        <v>5</v>
      </c>
      <c r="N18" s="34" t="s">
        <v>59</v>
      </c>
      <c r="O18" s="16" t="s">
        <v>24</v>
      </c>
      <c r="P18" s="2" t="s">
        <v>5</v>
      </c>
      <c r="Q18" s="34" t="s">
        <v>59</v>
      </c>
    </row>
    <row r="19" spans="1:17" s="5" customFormat="1" ht="27.75" customHeight="1" x14ac:dyDescent="0.25">
      <c r="A19" s="3">
        <v>1</v>
      </c>
      <c r="B19" s="6" t="s">
        <v>2</v>
      </c>
      <c r="C19" s="1" t="e">
        <f>CONSOLIDATED!#REF!</f>
        <v>#REF!</v>
      </c>
      <c r="D19" s="53" t="e">
        <f>CONSOLIDATED!#REF!</f>
        <v>#REF!</v>
      </c>
      <c r="E19" s="53" t="e">
        <f>CONSOLIDATED!#REF!</f>
        <v>#REF!</v>
      </c>
      <c r="F19" s="1" t="e">
        <f>CONSOLIDATED!#REF!</f>
        <v>#REF!</v>
      </c>
      <c r="G19" s="53" t="e">
        <f>CONSOLIDATED!#REF!</f>
        <v>#REF!</v>
      </c>
      <c r="H19" s="53" t="e">
        <f>CONSOLIDATED!#REF!</f>
        <v>#REF!</v>
      </c>
      <c r="I19" s="17">
        <f>CONSOLIDATED!J76</f>
        <v>40</v>
      </c>
      <c r="J19" s="53">
        <f>CONSOLIDATED!L76</f>
        <v>99.98</v>
      </c>
      <c r="K19" s="53">
        <f>CONSOLIDATED!P76</f>
        <v>149.72999999999999</v>
      </c>
      <c r="L19" s="17" t="e">
        <f>CONSOLIDATED!#REF!</f>
        <v>#REF!</v>
      </c>
      <c r="M19" s="53" t="e">
        <f>CONSOLIDATED!#REF!</f>
        <v>#REF!</v>
      </c>
      <c r="N19" s="53" t="e">
        <f>CONSOLIDATED!#REF!</f>
        <v>#REF!</v>
      </c>
      <c r="O19" s="17" t="s">
        <v>11</v>
      </c>
      <c r="P19" s="27" t="s">
        <v>11</v>
      </c>
      <c r="Q19" s="39" t="s">
        <v>11</v>
      </c>
    </row>
    <row r="20" spans="1:17" s="5" customFormat="1" ht="27.75" customHeight="1" x14ac:dyDescent="0.25">
      <c r="A20" s="3">
        <v>2</v>
      </c>
      <c r="B20" s="6" t="s">
        <v>10</v>
      </c>
      <c r="C20" s="1" t="e">
        <f>CONSOLIDATED!#REF!</f>
        <v>#REF!</v>
      </c>
      <c r="D20" s="53" t="e">
        <f>CONSOLIDATED!#REF!</f>
        <v>#REF!</v>
      </c>
      <c r="E20" s="53" t="e">
        <f>CONSOLIDATED!#REF!</f>
        <v>#REF!</v>
      </c>
      <c r="F20" s="1" t="e">
        <f>CONSOLIDATED!#REF!</f>
        <v>#REF!</v>
      </c>
      <c r="G20" s="53" t="e">
        <f>CONSOLIDATED!#REF!</f>
        <v>#REF!</v>
      </c>
      <c r="H20" s="53" t="e">
        <f>CONSOLIDATED!#REF!</f>
        <v>#REF!</v>
      </c>
      <c r="I20" s="17">
        <f>CONSOLIDATED!J75</f>
        <v>300</v>
      </c>
      <c r="J20" s="53">
        <f>CONSOLIDATED!L75</f>
        <v>37.020000000000003</v>
      </c>
      <c r="K20" s="53">
        <f>CONSOLIDATED!P75</f>
        <v>38.69</v>
      </c>
      <c r="L20" s="21" t="e">
        <f>CONSOLIDATED!#REF!</f>
        <v>#REF!</v>
      </c>
      <c r="M20" s="54" t="e">
        <f>CONSOLIDATED!#REF!</f>
        <v>#REF!</v>
      </c>
      <c r="N20" s="54" t="e">
        <f>CONSOLIDATED!#REF!</f>
        <v>#REF!</v>
      </c>
      <c r="O20" s="17" t="e">
        <f>CONSOLIDATED!#REF!</f>
        <v>#REF!</v>
      </c>
      <c r="P20" s="53" t="e">
        <f>CONSOLIDATED!#REF!</f>
        <v>#REF!</v>
      </c>
      <c r="Q20" s="53" t="e">
        <f>CONSOLIDATED!#REF!</f>
        <v>#REF!</v>
      </c>
    </row>
    <row r="21" spans="1:17" s="5" customFormat="1" ht="27.75" customHeight="1" x14ac:dyDescent="0.25">
      <c r="A21" s="3">
        <v>3</v>
      </c>
      <c r="B21" s="6" t="s">
        <v>0</v>
      </c>
      <c r="C21" s="1" t="e">
        <f>CONSOLIDATED!#REF!</f>
        <v>#REF!</v>
      </c>
      <c r="D21" s="53" t="e">
        <f>CONSOLIDATED!#REF!</f>
        <v>#REF!</v>
      </c>
      <c r="E21" s="53" t="e">
        <f>CONSOLIDATED!#REF!</f>
        <v>#REF!</v>
      </c>
      <c r="F21" s="1">
        <f>CONSOLIDATED!J68</f>
        <v>60</v>
      </c>
      <c r="G21" s="53">
        <f>CONSOLIDATED!L68</f>
        <v>63.03</v>
      </c>
      <c r="H21" s="53">
        <f>CONSOLIDATED!P68</f>
        <v>63.87</v>
      </c>
      <c r="I21" s="17">
        <f>CONSOLIDATED!G73</f>
        <v>2925.07</v>
      </c>
      <c r="J21" s="59" t="e">
        <f>CONSOLIDATED!#REF!</f>
        <v>#REF!</v>
      </c>
      <c r="K21" s="60">
        <f>CONSOLIDATED!M73</f>
        <v>0</v>
      </c>
      <c r="L21" s="21" t="e">
        <f>CONSOLIDATED!#REF!</f>
        <v>#REF!</v>
      </c>
      <c r="M21" s="47" t="e">
        <f>CONSOLIDATED!#REF!</f>
        <v>#REF!</v>
      </c>
      <c r="N21" s="40" t="e">
        <f>CONSOLIDATED!#REF!</f>
        <v>#REF!</v>
      </c>
      <c r="O21" s="17" t="e">
        <f>CONSOLIDATED!#REF!</f>
        <v>#REF!</v>
      </c>
      <c r="P21" s="53" t="e">
        <f>CONSOLIDATED!#REF!</f>
        <v>#REF!</v>
      </c>
      <c r="Q21" s="51" t="e">
        <f>CONSOLIDATED!#REF!</f>
        <v>#REF!</v>
      </c>
    </row>
    <row r="22" spans="1:17" s="5" customFormat="1" x14ac:dyDescent="0.25">
      <c r="A22" s="3">
        <v>4</v>
      </c>
      <c r="B22" s="6" t="s">
        <v>3</v>
      </c>
      <c r="C22" s="1"/>
      <c r="D22" s="1"/>
      <c r="E22" s="39"/>
      <c r="F22" s="17"/>
      <c r="G22" s="27"/>
      <c r="H22" s="35"/>
      <c r="I22" s="17"/>
      <c r="J22" s="13"/>
      <c r="K22" s="39"/>
      <c r="L22" s="21"/>
      <c r="M22" s="29"/>
      <c r="N22" s="40"/>
      <c r="O22" s="17"/>
      <c r="P22" s="27"/>
      <c r="Q22" s="39"/>
    </row>
    <row r="23" spans="1:17" s="5" customFormat="1" x14ac:dyDescent="0.25"/>
  </sheetData>
  <mergeCells count="16">
    <mergeCell ref="A17:A18"/>
    <mergeCell ref="B17:B18"/>
    <mergeCell ref="A1:Q1"/>
    <mergeCell ref="I17:K17"/>
    <mergeCell ref="L17:N17"/>
    <mergeCell ref="O17:Q17"/>
    <mergeCell ref="F3:H3"/>
    <mergeCell ref="I3:K3"/>
    <mergeCell ref="L3:N3"/>
    <mergeCell ref="O3:Q3"/>
    <mergeCell ref="C17:E17"/>
    <mergeCell ref="F17:H17"/>
    <mergeCell ref="C3:E3"/>
    <mergeCell ref="A3:A4"/>
    <mergeCell ref="B3:B4"/>
    <mergeCell ref="B2:Q2"/>
  </mergeCells>
  <conditionalFormatting sqref="D5:D9">
    <cfRule type="cellIs" dxfId="79" priority="85" operator="lessThan">
      <formula>49.98</formula>
    </cfRule>
  </conditionalFormatting>
  <conditionalFormatting sqref="E5:E13">
    <cfRule type="cellIs" dxfId="78" priority="84" operator="lessThan">
      <formula>49.98</formula>
    </cfRule>
  </conditionalFormatting>
  <conditionalFormatting sqref="E6">
    <cfRule type="cellIs" dxfId="77" priority="82" operator="lessThan">
      <formula>49.98</formula>
    </cfRule>
  </conditionalFormatting>
  <conditionalFormatting sqref="D7">
    <cfRule type="cellIs" dxfId="76" priority="81" operator="lessThan">
      <formula>49.98</formula>
    </cfRule>
  </conditionalFormatting>
  <conditionalFormatting sqref="E7">
    <cfRule type="cellIs" dxfId="75" priority="80" operator="lessThan">
      <formula>49.98</formula>
    </cfRule>
  </conditionalFormatting>
  <conditionalFormatting sqref="D8">
    <cfRule type="cellIs" dxfId="74" priority="79" operator="lessThan">
      <formula>49.98</formula>
    </cfRule>
  </conditionalFormatting>
  <conditionalFormatting sqref="E8">
    <cfRule type="cellIs" dxfId="73" priority="78" operator="lessThan">
      <formula>49.98</formula>
    </cfRule>
  </conditionalFormatting>
  <conditionalFormatting sqref="D9">
    <cfRule type="cellIs" dxfId="72" priority="75" operator="lessThan">
      <formula>49.98</formula>
    </cfRule>
  </conditionalFormatting>
  <conditionalFormatting sqref="E9">
    <cfRule type="cellIs" dxfId="71" priority="74" operator="lessThan">
      <formula>49.98</formula>
    </cfRule>
  </conditionalFormatting>
  <conditionalFormatting sqref="D10">
    <cfRule type="cellIs" dxfId="70" priority="73" operator="lessThan">
      <formula>40</formula>
    </cfRule>
  </conditionalFormatting>
  <conditionalFormatting sqref="E10">
    <cfRule type="cellIs" dxfId="69" priority="72" operator="lessThan">
      <formula>40</formula>
    </cfRule>
  </conditionalFormatting>
  <conditionalFormatting sqref="D13">
    <cfRule type="cellIs" dxfId="68" priority="71" operator="lessThan">
      <formula>49.98</formula>
    </cfRule>
  </conditionalFormatting>
  <conditionalFormatting sqref="G5:G14">
    <cfRule type="cellIs" dxfId="67" priority="70" operator="lessThan">
      <formula>49.98</formula>
    </cfRule>
  </conditionalFormatting>
  <conditionalFormatting sqref="H5:H14">
    <cfRule type="cellIs" dxfId="66" priority="69" operator="lessThan">
      <formula>49.98</formula>
    </cfRule>
  </conditionalFormatting>
  <conditionalFormatting sqref="G6">
    <cfRule type="cellIs" dxfId="65" priority="68" operator="lessThan">
      <formula>49.98</formula>
    </cfRule>
  </conditionalFormatting>
  <conditionalFormatting sqref="H6">
    <cfRule type="cellIs" dxfId="64" priority="67" operator="lessThan">
      <formula>49.98</formula>
    </cfRule>
  </conditionalFormatting>
  <conditionalFormatting sqref="G7">
    <cfRule type="cellIs" dxfId="63" priority="66" operator="lessThan">
      <formula>41.65</formula>
    </cfRule>
  </conditionalFormatting>
  <conditionalFormatting sqref="H7">
    <cfRule type="cellIs" dxfId="62" priority="65" operator="lessThan">
      <formula>49.98</formula>
    </cfRule>
  </conditionalFormatting>
  <conditionalFormatting sqref="G8">
    <cfRule type="cellIs" dxfId="61" priority="64" operator="lessThan">
      <formula>49.98</formula>
    </cfRule>
  </conditionalFormatting>
  <conditionalFormatting sqref="H8">
    <cfRule type="cellIs" dxfId="60" priority="63" operator="lessThan">
      <formula>49.98</formula>
    </cfRule>
  </conditionalFormatting>
  <conditionalFormatting sqref="G9">
    <cfRule type="cellIs" dxfId="59" priority="62" operator="lessThan">
      <formula>49.98</formula>
    </cfRule>
  </conditionalFormatting>
  <conditionalFormatting sqref="H9">
    <cfRule type="cellIs" dxfId="58" priority="61" operator="lessThan">
      <formula>40</formula>
    </cfRule>
  </conditionalFormatting>
  <conditionalFormatting sqref="J5:J13">
    <cfRule type="cellIs" dxfId="57" priority="60" operator="lessThan">
      <formula>41.65</formula>
    </cfRule>
  </conditionalFormatting>
  <conditionalFormatting sqref="K5:K13">
    <cfRule type="cellIs" dxfId="56" priority="59" operator="lessThan">
      <formula>41.65</formula>
    </cfRule>
  </conditionalFormatting>
  <conditionalFormatting sqref="J6">
    <cfRule type="cellIs" dxfId="55" priority="58" operator="lessThan">
      <formula>40</formula>
    </cfRule>
  </conditionalFormatting>
  <conditionalFormatting sqref="K6">
    <cfRule type="cellIs" dxfId="54" priority="57" operator="lessThan">
      <formula>40</formula>
    </cfRule>
  </conditionalFormatting>
  <conditionalFormatting sqref="J7">
    <cfRule type="cellIs" dxfId="53" priority="56" operator="lessThan">
      <formula>40</formula>
    </cfRule>
  </conditionalFormatting>
  <conditionalFormatting sqref="K7">
    <cfRule type="cellIs" dxfId="52" priority="55" operator="lessThan">
      <formula>40</formula>
    </cfRule>
  </conditionalFormatting>
  <conditionalFormatting sqref="J8">
    <cfRule type="cellIs" dxfId="51" priority="54" operator="lessThan">
      <formula>40</formula>
    </cfRule>
  </conditionalFormatting>
  <conditionalFormatting sqref="K8">
    <cfRule type="cellIs" dxfId="50" priority="53" operator="lessThan">
      <formula>40</formula>
    </cfRule>
  </conditionalFormatting>
  <conditionalFormatting sqref="J9">
    <cfRule type="cellIs" dxfId="49" priority="52" operator="lessThan">
      <formula>40</formula>
    </cfRule>
  </conditionalFormatting>
  <conditionalFormatting sqref="K9">
    <cfRule type="cellIs" dxfId="48" priority="51" operator="lessThan">
      <formula>40</formula>
    </cfRule>
  </conditionalFormatting>
  <conditionalFormatting sqref="M5:M13">
    <cfRule type="cellIs" dxfId="47" priority="50" operator="lessThan">
      <formula>41.65</formula>
    </cfRule>
  </conditionalFormatting>
  <conditionalFormatting sqref="N5:N13">
    <cfRule type="cellIs" dxfId="46" priority="49" operator="lessThan">
      <formula>41.65</formula>
    </cfRule>
  </conditionalFormatting>
  <conditionalFormatting sqref="M6">
    <cfRule type="cellIs" dxfId="45" priority="48" operator="lessThan">
      <formula>40</formula>
    </cfRule>
  </conditionalFormatting>
  <conditionalFormatting sqref="N6">
    <cfRule type="cellIs" dxfId="44" priority="47" operator="lessThan">
      <formula>40</formula>
    </cfRule>
  </conditionalFormatting>
  <conditionalFormatting sqref="M7">
    <cfRule type="cellIs" dxfId="43" priority="46" operator="lessThan">
      <formula>40</formula>
    </cfRule>
  </conditionalFormatting>
  <conditionalFormatting sqref="N7">
    <cfRule type="cellIs" dxfId="42" priority="45" operator="lessThan">
      <formula>40</formula>
    </cfRule>
  </conditionalFormatting>
  <conditionalFormatting sqref="M8">
    <cfRule type="cellIs" dxfId="41" priority="44" operator="lessThan">
      <formula>40</formula>
    </cfRule>
  </conditionalFormatting>
  <conditionalFormatting sqref="N8">
    <cfRule type="cellIs" dxfId="40" priority="43" operator="lessThan">
      <formula>40</formula>
    </cfRule>
  </conditionalFormatting>
  <conditionalFormatting sqref="M9">
    <cfRule type="cellIs" dxfId="39" priority="42" operator="lessThan">
      <formula>40</formula>
    </cfRule>
  </conditionalFormatting>
  <conditionalFormatting sqref="N9">
    <cfRule type="cellIs" dxfId="38" priority="41" operator="lessThan">
      <formula>40</formula>
    </cfRule>
  </conditionalFormatting>
  <conditionalFormatting sqref="P5:P13">
    <cfRule type="cellIs" dxfId="37" priority="40" operator="lessThan">
      <formula>49.98</formula>
    </cfRule>
  </conditionalFormatting>
  <conditionalFormatting sqref="Q5:Q13">
    <cfRule type="cellIs" dxfId="36" priority="39" operator="lessThan">
      <formula>41.65</formula>
    </cfRule>
  </conditionalFormatting>
  <conditionalFormatting sqref="P6">
    <cfRule type="cellIs" dxfId="35" priority="38" operator="lessThan">
      <formula>40</formula>
    </cfRule>
  </conditionalFormatting>
  <conditionalFormatting sqref="Q6">
    <cfRule type="cellIs" dxfId="34" priority="37" operator="lessThan">
      <formula>40</formula>
    </cfRule>
  </conditionalFormatting>
  <conditionalFormatting sqref="P7">
    <cfRule type="cellIs" dxfId="33" priority="36" operator="lessThan">
      <formula>40</formula>
    </cfRule>
  </conditionalFormatting>
  <conditionalFormatting sqref="Q7">
    <cfRule type="cellIs" dxfId="32" priority="35" operator="lessThan">
      <formula>40</formula>
    </cfRule>
  </conditionalFormatting>
  <conditionalFormatting sqref="P8">
    <cfRule type="cellIs" dxfId="31" priority="34" operator="lessThan">
      <formula>40</formula>
    </cfRule>
  </conditionalFormatting>
  <conditionalFormatting sqref="Q8">
    <cfRule type="cellIs" dxfId="30" priority="33" operator="lessThan">
      <formula>40</formula>
    </cfRule>
  </conditionalFormatting>
  <conditionalFormatting sqref="P9">
    <cfRule type="cellIs" dxfId="29" priority="32" operator="lessThan">
      <formula>40</formula>
    </cfRule>
  </conditionalFormatting>
  <conditionalFormatting sqref="Q9">
    <cfRule type="cellIs" dxfId="28" priority="31" operator="lessThan">
      <formula>40</formula>
    </cfRule>
  </conditionalFormatting>
  <conditionalFormatting sqref="P12">
    <cfRule type="cellIs" dxfId="27" priority="30" operator="lessThan">
      <formula>40</formula>
    </cfRule>
  </conditionalFormatting>
  <conditionalFormatting sqref="Q12">
    <cfRule type="cellIs" dxfId="26" priority="29" operator="lessThan">
      <formula>40</formula>
    </cfRule>
  </conditionalFormatting>
  <conditionalFormatting sqref="D19:D21">
    <cfRule type="cellIs" dxfId="25" priority="28" operator="lessThan">
      <formula>41.65</formula>
    </cfRule>
  </conditionalFormatting>
  <conditionalFormatting sqref="E19:E21">
    <cfRule type="cellIs" dxfId="24" priority="27" operator="lessThan">
      <formula>41.65</formula>
    </cfRule>
  </conditionalFormatting>
  <conditionalFormatting sqref="D20">
    <cfRule type="cellIs" dxfId="23" priority="26" operator="lessThan">
      <formula>40</formula>
    </cfRule>
  </conditionalFormatting>
  <conditionalFormatting sqref="E20">
    <cfRule type="cellIs" dxfId="22" priority="25" operator="lessThan">
      <formula>40</formula>
    </cfRule>
  </conditionalFormatting>
  <conditionalFormatting sqref="D21">
    <cfRule type="cellIs" dxfId="21" priority="24" operator="lessThan">
      <formula>40</formula>
    </cfRule>
  </conditionalFormatting>
  <conditionalFormatting sqref="E21">
    <cfRule type="cellIs" dxfId="20" priority="23" operator="lessThan">
      <formula>40</formula>
    </cfRule>
  </conditionalFormatting>
  <conditionalFormatting sqref="J20">
    <cfRule type="cellIs" dxfId="19" priority="21" operator="lessThan">
      <formula>40</formula>
    </cfRule>
  </conditionalFormatting>
  <conditionalFormatting sqref="K20">
    <cfRule type="cellIs" dxfId="18" priority="20" operator="lessThan">
      <formula>40</formula>
    </cfRule>
  </conditionalFormatting>
  <conditionalFormatting sqref="J19:J21">
    <cfRule type="cellIs" dxfId="17" priority="19" operator="lessThan">
      <formula>49.98</formula>
    </cfRule>
  </conditionalFormatting>
  <conditionalFormatting sqref="K19:K21">
    <cfRule type="cellIs" dxfId="16" priority="18" operator="lessThan">
      <formula>41.65</formula>
    </cfRule>
  </conditionalFormatting>
  <conditionalFormatting sqref="M19:M21">
    <cfRule type="cellIs" dxfId="15" priority="16" operator="lessThan">
      <formula>41.65</formula>
    </cfRule>
  </conditionalFormatting>
  <conditionalFormatting sqref="N19:N21">
    <cfRule type="cellIs" dxfId="14" priority="15" operator="lessThan">
      <formula>41.65</formula>
    </cfRule>
  </conditionalFormatting>
  <conditionalFormatting sqref="M20">
    <cfRule type="cellIs" dxfId="13" priority="14" operator="lessThan">
      <formula>40</formula>
    </cfRule>
  </conditionalFormatting>
  <conditionalFormatting sqref="N20">
    <cfRule type="cellIs" dxfId="12" priority="13" operator="lessThan">
      <formula>40</formula>
    </cfRule>
  </conditionalFormatting>
  <conditionalFormatting sqref="P20:P21">
    <cfRule type="cellIs" dxfId="11" priority="12" operator="lessThan">
      <formula>41.65</formula>
    </cfRule>
  </conditionalFormatting>
  <conditionalFormatting sqref="Q20:Q21">
    <cfRule type="cellIs" dxfId="10" priority="11" operator="lessThan">
      <formula>41.65</formula>
    </cfRule>
  </conditionalFormatting>
  <conditionalFormatting sqref="P21">
    <cfRule type="cellIs" dxfId="9" priority="10" operator="lessThan">
      <formula>40</formula>
    </cfRule>
  </conditionalFormatting>
  <conditionalFormatting sqref="Q21">
    <cfRule type="cellIs" dxfId="8" priority="9" operator="lessThan">
      <formula>40</formula>
    </cfRule>
  </conditionalFormatting>
  <conditionalFormatting sqref="P14">
    <cfRule type="cellIs" dxfId="7" priority="8" operator="lessThan">
      <formula>41.65</formula>
    </cfRule>
  </conditionalFormatting>
  <conditionalFormatting sqref="Q14">
    <cfRule type="cellIs" dxfId="6" priority="7" operator="lessThan">
      <formula>41.65</formula>
    </cfRule>
  </conditionalFormatting>
  <conditionalFormatting sqref="G19">
    <cfRule type="cellIs" dxfId="5" priority="6" operator="lessThan">
      <formula>41.65</formula>
    </cfRule>
  </conditionalFormatting>
  <conditionalFormatting sqref="H19">
    <cfRule type="cellIs" dxfId="4" priority="5" operator="lessThan">
      <formula>41.65</formula>
    </cfRule>
  </conditionalFormatting>
  <conditionalFormatting sqref="G20">
    <cfRule type="cellIs" dxfId="3" priority="4" operator="lessThan">
      <formula>41.65</formula>
    </cfRule>
  </conditionalFormatting>
  <conditionalFormatting sqref="H20">
    <cfRule type="cellIs" dxfId="2" priority="3" operator="lessThan">
      <formula>41.65</formula>
    </cfRule>
  </conditionalFormatting>
  <conditionalFormatting sqref="G21">
    <cfRule type="cellIs" dxfId="1" priority="2" operator="lessThan">
      <formula>49.98</formula>
    </cfRule>
  </conditionalFormatting>
  <conditionalFormatting sqref="H21">
    <cfRule type="cellIs" dxfId="0" priority="1" operator="lessThan">
      <formula>41.65</formula>
    </cfRule>
  </conditionalFormatting>
  <pageMargins left="0.61" right="0.11811023622047245" top="0.25" bottom="0.19685039370078741" header="0.37" footer="0.17"/>
  <pageSetup paperSize="5" scale="94" fitToHeight="0" orientation="landscape" r:id="rId1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B10" sqref="B10"/>
    </sheetView>
  </sheetViews>
  <sheetFormatPr defaultRowHeight="15" x14ac:dyDescent="0.25"/>
  <cols>
    <col min="2" max="2" width="15.28515625" customWidth="1"/>
    <col min="3" max="3" width="12" customWidth="1"/>
    <col min="4" max="4" width="15.7109375" customWidth="1"/>
    <col min="5" max="5" width="12.85546875" customWidth="1"/>
    <col min="6" max="6" width="14.85546875" customWidth="1"/>
    <col min="7" max="7" width="11.5703125" customWidth="1"/>
    <col min="8" max="8" width="10.85546875" customWidth="1"/>
    <col min="9" max="9" width="13.140625" customWidth="1"/>
  </cols>
  <sheetData>
    <row r="1" spans="2:10" ht="36" customHeight="1" thickBot="1" x14ac:dyDescent="0.3">
      <c r="B1" s="125" t="s">
        <v>53</v>
      </c>
      <c r="C1" s="125"/>
      <c r="D1" s="125"/>
      <c r="E1" s="125"/>
      <c r="F1" s="125"/>
      <c r="G1" s="125"/>
      <c r="H1" s="125"/>
      <c r="I1" s="125"/>
    </row>
    <row r="2" spans="2:10" ht="109.15" x14ac:dyDescent="0.3">
      <c r="B2" s="22" t="s">
        <v>32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61</v>
      </c>
      <c r="H2" s="22" t="s">
        <v>64</v>
      </c>
      <c r="I2" s="22" t="s">
        <v>37</v>
      </c>
    </row>
    <row r="3" spans="2:10" s="5" customFormat="1" ht="27" customHeight="1" x14ac:dyDescent="0.25">
      <c r="B3" s="63" t="s">
        <v>38</v>
      </c>
      <c r="C3" s="23">
        <f>CONSOLIDATED!J3</f>
        <v>582.88</v>
      </c>
      <c r="D3" s="23">
        <f>CONSOLIDATED!K3</f>
        <v>295.63</v>
      </c>
      <c r="E3" s="46">
        <f>D3/C3</f>
        <v>0.50718844359044746</v>
      </c>
      <c r="F3" s="23">
        <f>CONSOLIDATED!M3</f>
        <v>2.21</v>
      </c>
      <c r="G3" s="23">
        <f>CONSOLIDATED!N3</f>
        <v>102.53</v>
      </c>
      <c r="H3" s="23">
        <f>D3+F3+G3</f>
        <v>400.37</v>
      </c>
      <c r="I3" s="46">
        <f>H3/C3</f>
        <v>0.68688237716167999</v>
      </c>
    </row>
    <row r="4" spans="2:10" s="5" customFormat="1" ht="27" customHeight="1" x14ac:dyDescent="0.25">
      <c r="B4" s="63" t="s">
        <v>39</v>
      </c>
      <c r="C4" s="23">
        <f>CONSOLIDATED!J11</f>
        <v>767.75</v>
      </c>
      <c r="D4" s="23">
        <f>CONSOLIDATED!K11</f>
        <v>296.48</v>
      </c>
      <c r="E4" s="46">
        <f t="shared" ref="E4:E12" si="0">D4/C4</f>
        <v>0.38616737219146863</v>
      </c>
      <c r="F4" s="23">
        <f>CONSOLIDATED!M11</f>
        <v>0</v>
      </c>
      <c r="G4" s="23">
        <f>CONSOLIDATED!N11</f>
        <v>42.79</v>
      </c>
      <c r="H4" s="23">
        <f t="shared" ref="H4:H11" si="1">D4+F4+G4</f>
        <v>339.27000000000004</v>
      </c>
      <c r="I4" s="46">
        <f t="shared" ref="I4:I12" si="2">H4/C4</f>
        <v>0.44190166069684145</v>
      </c>
    </row>
    <row r="5" spans="2:10" s="5" customFormat="1" ht="27" customHeight="1" x14ac:dyDescent="0.25">
      <c r="B5" s="63" t="s">
        <v>40</v>
      </c>
      <c r="C5" s="23">
        <f>CONSOLIDATED!J26</f>
        <v>1450</v>
      </c>
      <c r="D5" s="23">
        <f>CONSOLIDATED!K26</f>
        <v>825.29</v>
      </c>
      <c r="E5" s="46">
        <f t="shared" si="0"/>
        <v>0.56916551724137932</v>
      </c>
      <c r="F5" s="23">
        <f>CONSOLIDATED!M26</f>
        <v>47.12</v>
      </c>
      <c r="G5" s="23">
        <f>CONSOLIDATED!N26</f>
        <v>149.1</v>
      </c>
      <c r="H5" s="23">
        <f t="shared" si="1"/>
        <v>1021.51</v>
      </c>
      <c r="I5" s="46">
        <f t="shared" si="2"/>
        <v>0.7044896551724138</v>
      </c>
    </row>
    <row r="6" spans="2:10" s="5" customFormat="1" ht="27" customHeight="1" x14ac:dyDescent="0.25">
      <c r="B6" s="63" t="s">
        <v>41</v>
      </c>
      <c r="C6" s="23">
        <f>CONSOLIDATED!J38</f>
        <v>995</v>
      </c>
      <c r="D6" s="23">
        <f>CONSOLIDATED!K38</f>
        <v>565.73</v>
      </c>
      <c r="E6" s="46">
        <f t="shared" si="0"/>
        <v>0.56857286432160803</v>
      </c>
      <c r="F6" s="23">
        <f>CONSOLIDATED!M38</f>
        <v>91.92</v>
      </c>
      <c r="G6" s="23">
        <f>CONSOLIDATED!N38</f>
        <v>0</v>
      </c>
      <c r="H6" s="23">
        <f t="shared" si="1"/>
        <v>657.65</v>
      </c>
      <c r="I6" s="46">
        <f t="shared" si="2"/>
        <v>0.66095477386934676</v>
      </c>
    </row>
    <row r="7" spans="2:10" s="5" customFormat="1" ht="27" customHeight="1" x14ac:dyDescent="0.25">
      <c r="B7" s="63" t="s">
        <v>42</v>
      </c>
      <c r="C7" s="23">
        <f>CONSOLIDATED!J50</f>
        <v>800</v>
      </c>
      <c r="D7" s="23">
        <f>CONSOLIDATED!K50</f>
        <v>443.1</v>
      </c>
      <c r="E7" s="46">
        <f t="shared" si="0"/>
        <v>0.55387500000000001</v>
      </c>
      <c r="F7" s="23">
        <f>CONSOLIDATED!M50</f>
        <v>39.24</v>
      </c>
      <c r="G7" s="23">
        <f>CONSOLIDATED!N50</f>
        <v>0</v>
      </c>
      <c r="H7" s="23">
        <f t="shared" si="1"/>
        <v>482.34000000000003</v>
      </c>
      <c r="I7" s="46">
        <f t="shared" si="2"/>
        <v>0.60292500000000004</v>
      </c>
    </row>
    <row r="8" spans="2:10" s="5" customFormat="1" ht="27" customHeight="1" x14ac:dyDescent="0.25">
      <c r="B8" s="63" t="s">
        <v>43</v>
      </c>
      <c r="C8" s="23">
        <f>CONSOLIDATED!J64</f>
        <v>300</v>
      </c>
      <c r="D8" s="23">
        <f>CONSOLIDATED!K64</f>
        <v>99.62</v>
      </c>
      <c r="E8" s="46">
        <f t="shared" si="0"/>
        <v>0.33206666666666668</v>
      </c>
      <c r="F8" s="23">
        <f>CONSOLIDATED!M64</f>
        <v>0</v>
      </c>
      <c r="G8" s="23">
        <f>CONSOLIDATED!N64</f>
        <v>0</v>
      </c>
      <c r="H8" s="23">
        <f t="shared" si="1"/>
        <v>99.62</v>
      </c>
      <c r="I8" s="46">
        <f t="shared" si="2"/>
        <v>0.33206666666666668</v>
      </c>
    </row>
    <row r="9" spans="2:10" s="5" customFormat="1" ht="30.75" customHeight="1" x14ac:dyDescent="0.3">
      <c r="B9" s="64" t="s">
        <v>44</v>
      </c>
      <c r="C9" s="23">
        <f>CONSOLIDATED!J61</f>
        <v>540.75</v>
      </c>
      <c r="D9" s="23">
        <f>CONSOLIDATED!K61</f>
        <v>260.81</v>
      </c>
      <c r="E9" s="46">
        <f t="shared" si="0"/>
        <v>0.48231160425335184</v>
      </c>
      <c r="F9" s="23">
        <f>CONSOLIDATED!M61</f>
        <v>0</v>
      </c>
      <c r="G9" s="23">
        <f>CONSOLIDATED!N61</f>
        <v>0</v>
      </c>
      <c r="H9" s="23">
        <f t="shared" si="1"/>
        <v>260.81</v>
      </c>
      <c r="I9" s="46">
        <f t="shared" si="2"/>
        <v>0.48231160425335184</v>
      </c>
      <c r="J9" s="65"/>
    </row>
    <row r="10" spans="2:10" s="5" customFormat="1" ht="27" customHeight="1" x14ac:dyDescent="0.3">
      <c r="B10" s="64" t="s">
        <v>45</v>
      </c>
      <c r="C10" s="23">
        <f>CONSOLIDATED!J67</f>
        <v>300</v>
      </c>
      <c r="D10" s="23">
        <f>CONSOLIDATED!K67</f>
        <v>112.57</v>
      </c>
      <c r="E10" s="46">
        <f t="shared" si="0"/>
        <v>0.37523333333333331</v>
      </c>
      <c r="F10" s="23">
        <f>CONSOLIDATED!M67</f>
        <v>0</v>
      </c>
      <c r="G10" s="23">
        <f>CONSOLIDATED!N67</f>
        <v>7</v>
      </c>
      <c r="H10" s="23">
        <f t="shared" si="1"/>
        <v>119.57</v>
      </c>
      <c r="I10" s="46">
        <f t="shared" si="2"/>
        <v>0.39856666666666662</v>
      </c>
    </row>
    <row r="11" spans="2:10" s="5" customFormat="1" ht="27" customHeight="1" x14ac:dyDescent="0.3">
      <c r="B11" s="64" t="s">
        <v>50</v>
      </c>
      <c r="C11" s="23">
        <f>CONSOLIDATED!J73</f>
        <v>50</v>
      </c>
      <c r="D11" s="23">
        <f>CONSOLIDATED!K73</f>
        <v>11.69</v>
      </c>
      <c r="E11" s="46">
        <f t="shared" si="0"/>
        <v>0.23379999999999998</v>
      </c>
      <c r="F11" s="23">
        <f>CONSOLIDATED!M73</f>
        <v>0</v>
      </c>
      <c r="G11" s="23">
        <f>CONSOLIDATED!N73</f>
        <v>0.25</v>
      </c>
      <c r="H11" s="23">
        <f t="shared" si="1"/>
        <v>11.94</v>
      </c>
      <c r="I11" s="46">
        <f t="shared" si="2"/>
        <v>0.23879999999999998</v>
      </c>
    </row>
    <row r="12" spans="2:10" s="5" customFormat="1" ht="27" customHeight="1" x14ac:dyDescent="0.3">
      <c r="B12" s="66" t="s">
        <v>46</v>
      </c>
      <c r="C12" s="25">
        <f>SUM(C3:C10)</f>
        <v>5736.38</v>
      </c>
      <c r="D12" s="25">
        <f>SUM(D3:D11)</f>
        <v>2910.92</v>
      </c>
      <c r="E12" s="46">
        <f t="shared" si="0"/>
        <v>0.50744894864008316</v>
      </c>
      <c r="F12" s="25">
        <f>SUM(F3:F11)</f>
        <v>180.49</v>
      </c>
      <c r="G12" s="25">
        <f>SUM(G3:G11)</f>
        <v>301.66999999999996</v>
      </c>
      <c r="H12" s="25">
        <f>SUM(H3:H11)</f>
        <v>3393.0800000000004</v>
      </c>
      <c r="I12" s="46">
        <f t="shared" si="2"/>
        <v>0.59150195768062785</v>
      </c>
    </row>
  </sheetData>
  <mergeCells count="1">
    <mergeCell ref="B1:I1"/>
  </mergeCells>
  <pageMargins left="0.31496062992125984" right="0.11811023622047245" top="0.55118110236220474" bottom="0.35433070866141736" header="0.31496062992125984" footer="0.31496062992125984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H11" sqref="H11"/>
    </sheetView>
  </sheetViews>
  <sheetFormatPr defaultRowHeight="15" x14ac:dyDescent="0.25"/>
  <cols>
    <col min="2" max="2" width="15.28515625" customWidth="1"/>
    <col min="3" max="3" width="12.5703125" customWidth="1"/>
    <col min="4" max="4" width="12.85546875" customWidth="1"/>
    <col min="5" max="5" width="14.140625" customWidth="1"/>
    <col min="6" max="6" width="11.42578125" customWidth="1"/>
    <col min="7" max="7" width="12.85546875" customWidth="1"/>
    <col min="8" max="8" width="14" customWidth="1"/>
    <col min="9" max="9" width="10.42578125" customWidth="1"/>
  </cols>
  <sheetData>
    <row r="1" spans="2:9" ht="49.5" customHeight="1" thickBot="1" x14ac:dyDescent="0.3">
      <c r="B1" s="125" t="s">
        <v>54</v>
      </c>
      <c r="C1" s="125"/>
      <c r="D1" s="125"/>
      <c r="E1" s="125"/>
      <c r="F1" s="125"/>
      <c r="G1" s="125"/>
      <c r="H1" s="125"/>
      <c r="I1" s="125"/>
    </row>
    <row r="2" spans="2:9" ht="94.5" x14ac:dyDescent="0.25">
      <c r="B2" s="67" t="s">
        <v>32</v>
      </c>
      <c r="C2" s="67" t="s">
        <v>33</v>
      </c>
      <c r="D2" s="67" t="s">
        <v>34</v>
      </c>
      <c r="E2" s="67" t="s">
        <v>35</v>
      </c>
      <c r="F2" s="67" t="s">
        <v>36</v>
      </c>
      <c r="G2" s="67" t="s">
        <v>62</v>
      </c>
      <c r="H2" s="67" t="s">
        <v>63</v>
      </c>
      <c r="I2" s="67" t="s">
        <v>37</v>
      </c>
    </row>
    <row r="3" spans="2:9" s="10" customFormat="1" ht="27" customHeight="1" x14ac:dyDescent="0.25">
      <c r="B3" s="63" t="s">
        <v>38</v>
      </c>
      <c r="C3" s="23">
        <f>CONSOLIDATED!J4</f>
        <v>800</v>
      </c>
      <c r="D3" s="23">
        <f>CONSOLIDATED!K4</f>
        <v>0</v>
      </c>
      <c r="E3" s="46">
        <f>D3/C3</f>
        <v>0</v>
      </c>
      <c r="F3" s="23">
        <f>CONSOLIDATED!M4</f>
        <v>0</v>
      </c>
      <c r="G3" s="23">
        <f>CONSOLIDATED!N4</f>
        <v>0</v>
      </c>
      <c r="H3" s="23">
        <f t="shared" ref="H3:H10" si="0">D3+F3+G3</f>
        <v>0</v>
      </c>
      <c r="I3" s="46">
        <f>H3/C3</f>
        <v>0</v>
      </c>
    </row>
    <row r="4" spans="2:9" s="10" customFormat="1" ht="27" customHeight="1" x14ac:dyDescent="0.25">
      <c r="B4" s="63" t="s">
        <v>39</v>
      </c>
      <c r="C4" s="23">
        <f>CONSOLIDATED!J12</f>
        <v>258.57</v>
      </c>
      <c r="D4" s="23">
        <f>CONSOLIDATED!K12</f>
        <v>36.68</v>
      </c>
      <c r="E4" s="46">
        <f t="shared" ref="E4:E11" si="1">D4/C4</f>
        <v>0.14185713733225044</v>
      </c>
      <c r="F4" s="23">
        <f>CONSOLIDATED!M12</f>
        <v>0</v>
      </c>
      <c r="G4" s="23">
        <f>CONSOLIDATED!N12</f>
        <v>15.17</v>
      </c>
      <c r="H4" s="23">
        <f t="shared" si="0"/>
        <v>51.85</v>
      </c>
      <c r="I4" s="46">
        <f t="shared" ref="I4:I11" si="2">H4/C4</f>
        <v>0.200525969756739</v>
      </c>
    </row>
    <row r="5" spans="2:9" s="10" customFormat="1" ht="27" customHeight="1" x14ac:dyDescent="0.25">
      <c r="B5" s="63" t="s">
        <v>40</v>
      </c>
      <c r="C5" s="23">
        <f>CONSOLIDATED!J27</f>
        <v>230.2</v>
      </c>
      <c r="D5" s="23">
        <f>CONSOLIDATED!K27</f>
        <v>105.59</v>
      </c>
      <c r="E5" s="46">
        <f t="shared" si="1"/>
        <v>0.45868809730668986</v>
      </c>
      <c r="F5" s="23">
        <f>CONSOLIDATED!M27</f>
        <v>8.32</v>
      </c>
      <c r="G5" s="23">
        <f>CONSOLIDATED!N27</f>
        <v>32</v>
      </c>
      <c r="H5" s="23">
        <f t="shared" si="0"/>
        <v>145.91</v>
      </c>
      <c r="I5" s="46">
        <f t="shared" si="2"/>
        <v>0.63384013900955694</v>
      </c>
    </row>
    <row r="6" spans="2:9" s="10" customFormat="1" ht="27" customHeight="1" x14ac:dyDescent="0.25">
      <c r="B6" s="63" t="s">
        <v>41</v>
      </c>
      <c r="C6" s="23">
        <f>CONSOLIDATED!J39</f>
        <v>150</v>
      </c>
      <c r="D6" s="23">
        <f>CONSOLIDATED!K39</f>
        <v>62.19</v>
      </c>
      <c r="E6" s="46">
        <f t="shared" si="1"/>
        <v>0.41459999999999997</v>
      </c>
      <c r="F6" s="23">
        <f>CONSOLIDATED!M39</f>
        <v>12.99</v>
      </c>
      <c r="G6" s="23">
        <f>CONSOLIDATED!N39</f>
        <v>0</v>
      </c>
      <c r="H6" s="23">
        <f t="shared" si="0"/>
        <v>75.179999999999993</v>
      </c>
      <c r="I6" s="46">
        <f t="shared" si="2"/>
        <v>0.50119999999999998</v>
      </c>
    </row>
    <row r="7" spans="2:9" s="10" customFormat="1" ht="27" customHeight="1" x14ac:dyDescent="0.25">
      <c r="B7" s="63" t="s">
        <v>42</v>
      </c>
      <c r="C7" s="23">
        <f>CONSOLIDATED!J51</f>
        <v>90.58</v>
      </c>
      <c r="D7" s="23">
        <f>CONSOLIDATED!K51</f>
        <v>26.24</v>
      </c>
      <c r="E7" s="46">
        <f t="shared" si="1"/>
        <v>0.2896886729962464</v>
      </c>
      <c r="F7" s="23">
        <f>CONSOLIDATED!M51</f>
        <v>0</v>
      </c>
      <c r="G7" s="23">
        <f>CONSOLIDATED!N51</f>
        <v>14.1</v>
      </c>
      <c r="H7" s="23">
        <f t="shared" si="0"/>
        <v>40.339999999999996</v>
      </c>
      <c r="I7" s="46">
        <f t="shared" si="2"/>
        <v>0.44535217487304035</v>
      </c>
    </row>
    <row r="8" spans="2:9" ht="27" hidden="1" customHeight="1" x14ac:dyDescent="0.25">
      <c r="B8" s="63" t="s">
        <v>43</v>
      </c>
      <c r="C8" s="23"/>
      <c r="D8" s="23"/>
      <c r="E8" s="46" t="e">
        <f t="shared" si="1"/>
        <v>#DIV/0!</v>
      </c>
      <c r="F8" s="23"/>
      <c r="G8" s="23"/>
      <c r="H8" s="23">
        <f t="shared" si="0"/>
        <v>0</v>
      </c>
      <c r="I8" s="46" t="e">
        <f t="shared" si="2"/>
        <v>#DIV/0!</v>
      </c>
    </row>
    <row r="9" spans="2:9" ht="30.75" hidden="1" customHeight="1" x14ac:dyDescent="0.3">
      <c r="B9" s="64" t="s">
        <v>44</v>
      </c>
      <c r="C9" s="23"/>
      <c r="D9" s="23"/>
      <c r="E9" s="46" t="e">
        <f t="shared" si="1"/>
        <v>#DIV/0!</v>
      </c>
      <c r="F9" s="23"/>
      <c r="G9" s="23"/>
      <c r="H9" s="23">
        <f t="shared" si="0"/>
        <v>0</v>
      </c>
      <c r="I9" s="46" t="e">
        <f t="shared" si="2"/>
        <v>#DIV/0!</v>
      </c>
    </row>
    <row r="10" spans="2:9" ht="27" hidden="1" customHeight="1" x14ac:dyDescent="0.3">
      <c r="B10" s="64" t="s">
        <v>45</v>
      </c>
      <c r="C10" s="23"/>
      <c r="D10" s="23"/>
      <c r="E10" s="46" t="e">
        <f t="shared" si="1"/>
        <v>#DIV/0!</v>
      </c>
      <c r="F10" s="23"/>
      <c r="G10" s="23"/>
      <c r="H10" s="23">
        <f t="shared" si="0"/>
        <v>0</v>
      </c>
      <c r="I10" s="46" t="e">
        <f t="shared" si="2"/>
        <v>#DIV/0!</v>
      </c>
    </row>
    <row r="11" spans="2:9" ht="27" customHeight="1" x14ac:dyDescent="0.3">
      <c r="B11" s="66" t="s">
        <v>46</v>
      </c>
      <c r="C11" s="25">
        <f>SUM(C3:C10)</f>
        <v>1529.35</v>
      </c>
      <c r="D11" s="25">
        <f t="shared" ref="D11:H11" si="3">SUM(D3:D10)</f>
        <v>230.70000000000002</v>
      </c>
      <c r="E11" s="46">
        <f t="shared" si="1"/>
        <v>0.15084839964690883</v>
      </c>
      <c r="F11" s="25">
        <f t="shared" si="3"/>
        <v>21.310000000000002</v>
      </c>
      <c r="G11" s="25">
        <f t="shared" si="3"/>
        <v>61.27</v>
      </c>
      <c r="H11" s="25">
        <f t="shared" si="3"/>
        <v>313.27999999999997</v>
      </c>
      <c r="I11" s="46">
        <f t="shared" si="2"/>
        <v>0.20484519567136364</v>
      </c>
    </row>
  </sheetData>
  <mergeCells count="1">
    <mergeCell ref="B1:I1"/>
  </mergeCells>
  <pageMargins left="0.31496062992125984" right="0.31496062992125984" top="0.55118110236220474" bottom="0.35433070866141736" header="0.31496062992125984" footer="0.31496062992125984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O4" sqref="O4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7" width="14.28515625" customWidth="1"/>
    <col min="8" max="8" width="15.28515625" customWidth="1"/>
    <col min="9" max="9" width="13.140625" customWidth="1"/>
  </cols>
  <sheetData>
    <row r="1" spans="2:9" ht="49.5" customHeight="1" x14ac:dyDescent="0.25">
      <c r="B1" s="136" t="s">
        <v>55</v>
      </c>
      <c r="C1" s="136"/>
      <c r="D1" s="136"/>
      <c r="E1" s="136"/>
      <c r="F1" s="136"/>
      <c r="G1" s="136"/>
      <c r="H1" s="136"/>
      <c r="I1" s="136"/>
    </row>
    <row r="2" spans="2:9" ht="63" x14ac:dyDescent="0.25">
      <c r="B2" s="82" t="s">
        <v>32</v>
      </c>
      <c r="C2" s="82" t="s">
        <v>33</v>
      </c>
      <c r="D2" s="82" t="s">
        <v>34</v>
      </c>
      <c r="E2" s="82" t="s">
        <v>35</v>
      </c>
      <c r="F2" s="82" t="s">
        <v>36</v>
      </c>
      <c r="G2" s="82" t="s">
        <v>47</v>
      </c>
      <c r="H2" s="82" t="s">
        <v>48</v>
      </c>
      <c r="I2" s="82" t="s">
        <v>37</v>
      </c>
    </row>
    <row r="3" spans="2:9" s="10" customFormat="1" ht="27" customHeight="1" x14ac:dyDescent="0.25">
      <c r="B3" s="83" t="s">
        <v>38</v>
      </c>
      <c r="C3" s="23">
        <f>CONSOLIDATED!J5</f>
        <v>240</v>
      </c>
      <c r="D3" s="23">
        <f>CONSOLIDATED!K5</f>
        <v>71.180000000000007</v>
      </c>
      <c r="E3" s="46">
        <f>D3/C3</f>
        <v>0.29658333333333337</v>
      </c>
      <c r="F3" s="23">
        <f>CONSOLIDATED!M5</f>
        <v>0</v>
      </c>
      <c r="G3" s="23">
        <f>CONSOLIDATED!N5</f>
        <v>0</v>
      </c>
      <c r="H3" s="23">
        <f>D3+F3+G3</f>
        <v>71.180000000000007</v>
      </c>
      <c r="I3" s="46">
        <f>H3/C3</f>
        <v>0.29658333333333337</v>
      </c>
    </row>
    <row r="4" spans="2:9" s="10" customFormat="1" ht="27" customHeight="1" x14ac:dyDescent="0.25">
      <c r="B4" s="83" t="s">
        <v>39</v>
      </c>
      <c r="C4" s="23">
        <f>CONSOLIDATED!J13</f>
        <v>381.81</v>
      </c>
      <c r="D4" s="23">
        <f>CONSOLIDATED!K13</f>
        <v>143.26</v>
      </c>
      <c r="E4" s="46">
        <f t="shared" ref="E4:E8" si="0">D4/C4</f>
        <v>0.37521280217909431</v>
      </c>
      <c r="F4" s="23">
        <f>CONSOLIDATED!M13</f>
        <v>0</v>
      </c>
      <c r="G4" s="23">
        <f>CONSOLIDATED!N13</f>
        <v>7</v>
      </c>
      <c r="H4" s="23">
        <f t="shared" ref="H4:H7" si="1">D4+F4+G4</f>
        <v>150.26</v>
      </c>
      <c r="I4" s="46">
        <f t="shared" ref="I4:I8" si="2">H4/C4</f>
        <v>0.39354652837798904</v>
      </c>
    </row>
    <row r="5" spans="2:9" s="10" customFormat="1" ht="27" customHeight="1" x14ac:dyDescent="0.25">
      <c r="B5" s="83" t="s">
        <v>40</v>
      </c>
      <c r="C5" s="23">
        <f>CONSOLIDATED!J28</f>
        <v>63</v>
      </c>
      <c r="D5" s="23">
        <f>CONSOLIDATED!K28</f>
        <v>24.8</v>
      </c>
      <c r="E5" s="46">
        <f t="shared" si="0"/>
        <v>0.39365079365079364</v>
      </c>
      <c r="F5" s="23">
        <f>CONSOLIDATED!M28</f>
        <v>36.299999999999997</v>
      </c>
      <c r="G5" s="23">
        <f>CONSOLIDATED!N28</f>
        <v>4.3099999999999996</v>
      </c>
      <c r="H5" s="23">
        <f t="shared" si="1"/>
        <v>65.41</v>
      </c>
      <c r="I5" s="46">
        <f t="shared" si="2"/>
        <v>1.0382539682539682</v>
      </c>
    </row>
    <row r="6" spans="2:9" s="10" customFormat="1" ht="27" customHeight="1" x14ac:dyDescent="0.25">
      <c r="B6" s="83" t="s">
        <v>41</v>
      </c>
      <c r="C6" s="23">
        <f>CONSOLIDATED!J40</f>
        <v>1646.66</v>
      </c>
      <c r="D6" s="23">
        <f>CONSOLIDATED!K40</f>
        <v>1168.5</v>
      </c>
      <c r="E6" s="46">
        <f t="shared" si="0"/>
        <v>0.70961825756379582</v>
      </c>
      <c r="F6" s="23">
        <f>CONSOLIDATED!M40</f>
        <v>0</v>
      </c>
      <c r="G6" s="23">
        <f>CONSOLIDATED!N40</f>
        <v>46.55</v>
      </c>
      <c r="H6" s="23">
        <f t="shared" si="1"/>
        <v>1215.05</v>
      </c>
      <c r="I6" s="46">
        <f t="shared" si="2"/>
        <v>0.73788760278381682</v>
      </c>
    </row>
    <row r="7" spans="2:9" s="10" customFormat="1" ht="27" customHeight="1" x14ac:dyDescent="0.25">
      <c r="B7" s="83" t="s">
        <v>42</v>
      </c>
      <c r="C7" s="23">
        <f>CONSOLIDATED!J52</f>
        <v>361.62</v>
      </c>
      <c r="D7" s="23">
        <f>CONSOLIDATED!K52</f>
        <v>167.8</v>
      </c>
      <c r="E7" s="46">
        <f t="shared" si="0"/>
        <v>0.46402300757701459</v>
      </c>
      <c r="F7" s="23">
        <f>CONSOLIDATED!M52</f>
        <v>19.600000000000001</v>
      </c>
      <c r="G7" s="23">
        <f>CONSOLIDATED!N52</f>
        <v>0</v>
      </c>
      <c r="H7" s="23">
        <f t="shared" si="1"/>
        <v>187.4</v>
      </c>
      <c r="I7" s="46">
        <f t="shared" si="2"/>
        <v>0.51822354958243466</v>
      </c>
    </row>
    <row r="8" spans="2:9" ht="27" customHeight="1" x14ac:dyDescent="0.3">
      <c r="B8" s="24" t="s">
        <v>46</v>
      </c>
      <c r="C8" s="25">
        <f>SUM(C3:C7)</f>
        <v>2693.09</v>
      </c>
      <c r="D8" s="25">
        <f t="shared" ref="D8:H8" si="3">SUM(D3:D7)</f>
        <v>1575.54</v>
      </c>
      <c r="E8" s="46">
        <f t="shared" si="0"/>
        <v>0.58503057825768912</v>
      </c>
      <c r="F8" s="25">
        <f t="shared" si="3"/>
        <v>55.9</v>
      </c>
      <c r="G8" s="25">
        <f t="shared" si="3"/>
        <v>57.86</v>
      </c>
      <c r="H8" s="25">
        <f t="shared" si="3"/>
        <v>1689.3000000000002</v>
      </c>
      <c r="I8" s="46">
        <f t="shared" si="2"/>
        <v>0.62727201838779989</v>
      </c>
    </row>
  </sheetData>
  <mergeCells count="1">
    <mergeCell ref="B1:I1"/>
  </mergeCells>
  <pageMargins left="0.7" right="0.7" top="0.75" bottom="0.75" header="0.3" footer="0.3"/>
  <pageSetup paperSize="9"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view="pageBreakPreview" topLeftCell="A4" zoomScaleNormal="100" zoomScaleSheetLayoutView="100" workbookViewId="0">
      <selection activeCell="H12" sqref="H12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8" width="14.28515625" customWidth="1"/>
    <col min="9" max="9" width="13.140625" customWidth="1"/>
  </cols>
  <sheetData>
    <row r="1" spans="2:9" ht="49.5" customHeight="1" thickBot="1" x14ac:dyDescent="0.3">
      <c r="B1" s="125" t="s">
        <v>49</v>
      </c>
      <c r="C1" s="125"/>
      <c r="D1" s="125"/>
      <c r="E1" s="125"/>
      <c r="F1" s="125"/>
      <c r="G1" s="125"/>
      <c r="H1" s="125"/>
      <c r="I1" s="125"/>
    </row>
    <row r="2" spans="2:9" ht="62.45" x14ac:dyDescent="0.3">
      <c r="B2" s="22" t="s">
        <v>32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65</v>
      </c>
      <c r="H2" s="22" t="s">
        <v>68</v>
      </c>
      <c r="I2" s="22" t="s">
        <v>37</v>
      </c>
    </row>
    <row r="3" spans="2:9" s="10" customFormat="1" ht="27" customHeight="1" x14ac:dyDescent="0.25">
      <c r="B3" s="63" t="s">
        <v>38</v>
      </c>
      <c r="C3" s="23">
        <f>CONSOLIDATED!J6</f>
        <v>203.89</v>
      </c>
      <c r="D3" s="23">
        <f>CONSOLIDATED!K6</f>
        <v>111.69</v>
      </c>
      <c r="E3" s="46">
        <f>D3/C3</f>
        <v>0.54779537986169013</v>
      </c>
      <c r="F3" s="23">
        <f>CONSOLIDATED!M6</f>
        <v>24.42</v>
      </c>
      <c r="G3" s="23">
        <f>CONSOLIDATED!N6</f>
        <v>57.36</v>
      </c>
      <c r="H3" s="23">
        <f>D3+F3+G3</f>
        <v>193.47000000000003</v>
      </c>
      <c r="I3" s="46">
        <f>H3/C3</f>
        <v>0.94889401147677688</v>
      </c>
    </row>
    <row r="4" spans="2:9" s="10" customFormat="1" ht="27" customHeight="1" x14ac:dyDescent="0.25">
      <c r="B4" s="63" t="s">
        <v>39</v>
      </c>
      <c r="C4" s="23">
        <f>CONSOLIDATED!J14</f>
        <v>148.5</v>
      </c>
      <c r="D4" s="23">
        <f>CONSOLIDATED!K14</f>
        <v>86.15</v>
      </c>
      <c r="E4" s="46">
        <f t="shared" ref="E4:E12" si="0">D4/C4</f>
        <v>0.58013468013468017</v>
      </c>
      <c r="F4" s="23">
        <f>CONSOLIDATED!M14</f>
        <v>0</v>
      </c>
      <c r="G4" s="23">
        <f>CONSOLIDATED!N14</f>
        <v>5.68</v>
      </c>
      <c r="H4" s="23">
        <f t="shared" ref="H4:H11" si="1">D4+F4+G4</f>
        <v>91.830000000000013</v>
      </c>
      <c r="I4" s="46">
        <f t="shared" ref="I4:I12" si="2">H4/C4</f>
        <v>0.61838383838383848</v>
      </c>
    </row>
    <row r="5" spans="2:9" s="10" customFormat="1" ht="27" customHeight="1" x14ac:dyDescent="0.25">
      <c r="B5" s="63" t="s">
        <v>40</v>
      </c>
      <c r="C5" s="23">
        <f>CONSOLIDATED!J29</f>
        <v>265</v>
      </c>
      <c r="D5" s="23">
        <f>CONSOLIDATED!K29</f>
        <v>144.99</v>
      </c>
      <c r="E5" s="46">
        <f t="shared" si="0"/>
        <v>0.54713207547169818</v>
      </c>
      <c r="F5" s="23">
        <f>CONSOLIDATED!M29</f>
        <v>0</v>
      </c>
      <c r="G5" s="23">
        <f>CONSOLIDATED!N29</f>
        <v>4.1500000000000004</v>
      </c>
      <c r="H5" s="23">
        <f t="shared" si="1"/>
        <v>149.14000000000001</v>
      </c>
      <c r="I5" s="46">
        <f t="shared" si="2"/>
        <v>0.56279245283018875</v>
      </c>
    </row>
    <row r="6" spans="2:9" s="10" customFormat="1" ht="27" customHeight="1" x14ac:dyDescent="0.25">
      <c r="B6" s="63" t="s">
        <v>41</v>
      </c>
      <c r="C6" s="23">
        <f>CONSOLIDATED!J41</f>
        <v>290</v>
      </c>
      <c r="D6" s="23">
        <f>CONSOLIDATED!K41</f>
        <v>150.29</v>
      </c>
      <c r="E6" s="46">
        <f t="shared" si="0"/>
        <v>0.51824137931034475</v>
      </c>
      <c r="F6" s="23">
        <f>CONSOLIDATED!M41</f>
        <v>32.700000000000003</v>
      </c>
      <c r="G6" s="23">
        <f>CONSOLIDATED!N41</f>
        <v>0</v>
      </c>
      <c r="H6" s="23">
        <f t="shared" si="1"/>
        <v>182.99</v>
      </c>
      <c r="I6" s="46">
        <f t="shared" si="2"/>
        <v>0.63100000000000001</v>
      </c>
    </row>
    <row r="7" spans="2:9" s="10" customFormat="1" ht="27" customHeight="1" x14ac:dyDescent="0.25">
      <c r="B7" s="63" t="s">
        <v>42</v>
      </c>
      <c r="C7" s="23">
        <f>CONSOLIDATED!J53</f>
        <v>253.23</v>
      </c>
      <c r="D7" s="23">
        <f>CONSOLIDATED!K53</f>
        <v>175.2</v>
      </c>
      <c r="E7" s="46">
        <f t="shared" si="0"/>
        <v>0.69186115389171898</v>
      </c>
      <c r="F7" s="23">
        <f>CONSOLIDATED!M53</f>
        <v>7.67</v>
      </c>
      <c r="G7" s="23">
        <f>CONSOLIDATED!N53</f>
        <v>0</v>
      </c>
      <c r="H7" s="23">
        <f t="shared" si="1"/>
        <v>182.86999999999998</v>
      </c>
      <c r="I7" s="46">
        <f t="shared" si="2"/>
        <v>0.72214982427042607</v>
      </c>
    </row>
    <row r="8" spans="2:9" s="10" customFormat="1" ht="27" customHeight="1" x14ac:dyDescent="0.25">
      <c r="B8" s="63" t="s">
        <v>43</v>
      </c>
      <c r="C8" s="23">
        <f>CONSOLIDATED!J66</f>
        <v>50</v>
      </c>
      <c r="D8" s="23">
        <f>CONSOLIDATED!K66</f>
        <v>31.81</v>
      </c>
      <c r="E8" s="46">
        <f t="shared" si="0"/>
        <v>0.63619999999999999</v>
      </c>
      <c r="F8" s="23">
        <f>CONSOLIDATED!M66</f>
        <v>0</v>
      </c>
      <c r="G8" s="23" t="e">
        <f>CONSOLIDATED!#REF!</f>
        <v>#REF!</v>
      </c>
      <c r="H8" s="23" t="e">
        <f t="shared" si="1"/>
        <v>#REF!</v>
      </c>
      <c r="I8" s="46" t="e">
        <f t="shared" si="2"/>
        <v>#REF!</v>
      </c>
    </row>
    <row r="9" spans="2:9" s="10" customFormat="1" ht="30.75" customHeight="1" x14ac:dyDescent="0.3">
      <c r="B9" s="64" t="s">
        <v>44</v>
      </c>
      <c r="C9" s="23">
        <f>CONSOLIDATED!J63</f>
        <v>50</v>
      </c>
      <c r="D9" s="23">
        <f>CONSOLIDATED!K63</f>
        <v>17.91</v>
      </c>
      <c r="E9" s="46">
        <f t="shared" si="0"/>
        <v>0.35820000000000002</v>
      </c>
      <c r="F9" s="23">
        <f>CONSOLIDATED!M63</f>
        <v>0</v>
      </c>
      <c r="G9" s="23">
        <f>CONSOLIDATED!N63</f>
        <v>0</v>
      </c>
      <c r="H9" s="23">
        <f t="shared" si="1"/>
        <v>17.91</v>
      </c>
      <c r="I9" s="46">
        <f t="shared" si="2"/>
        <v>0.35820000000000002</v>
      </c>
    </row>
    <row r="10" spans="2:9" s="10" customFormat="1" ht="27" customHeight="1" x14ac:dyDescent="0.3">
      <c r="B10" s="64" t="s">
        <v>45</v>
      </c>
      <c r="C10" s="23">
        <f>CONSOLIDATED!J69</f>
        <v>50</v>
      </c>
      <c r="D10" s="23">
        <f>CONSOLIDATED!K69</f>
        <v>22.04</v>
      </c>
      <c r="E10" s="46">
        <f t="shared" si="0"/>
        <v>0.44079999999999997</v>
      </c>
      <c r="F10" s="23">
        <f>CONSOLIDATED!M69</f>
        <v>0</v>
      </c>
      <c r="G10" s="23">
        <f>CONSOLIDATED!N69</f>
        <v>8</v>
      </c>
      <c r="H10" s="23">
        <f t="shared" si="1"/>
        <v>30.04</v>
      </c>
      <c r="I10" s="46">
        <f t="shared" si="2"/>
        <v>0.6008</v>
      </c>
    </row>
    <row r="11" spans="2:9" s="10" customFormat="1" ht="27" customHeight="1" x14ac:dyDescent="0.3">
      <c r="B11" s="64" t="s">
        <v>50</v>
      </c>
      <c r="C11" s="23">
        <f>CONSOLIDATED!J76</f>
        <v>40</v>
      </c>
      <c r="D11" s="23">
        <f>CONSOLIDATED!K76</f>
        <v>39.99</v>
      </c>
      <c r="E11" s="46">
        <f t="shared" si="0"/>
        <v>0.99975000000000003</v>
      </c>
      <c r="F11" s="23">
        <f>CONSOLIDATED!M76</f>
        <v>0</v>
      </c>
      <c r="G11" s="23">
        <f>CONSOLIDATED!N76</f>
        <v>19.899999999999999</v>
      </c>
      <c r="H11" s="23">
        <f t="shared" si="1"/>
        <v>59.89</v>
      </c>
      <c r="I11" s="46">
        <f t="shared" si="2"/>
        <v>1.49725</v>
      </c>
    </row>
    <row r="12" spans="2:9" ht="27" customHeight="1" x14ac:dyDescent="0.3">
      <c r="B12" s="24" t="s">
        <v>46</v>
      </c>
      <c r="C12" s="25">
        <f>SUM(C3:C11)</f>
        <v>1350.62</v>
      </c>
      <c r="D12" s="25">
        <f>SUM(D3:D11)</f>
        <v>780.06999999999982</v>
      </c>
      <c r="E12" s="46">
        <f t="shared" si="0"/>
        <v>0.57756437784128767</v>
      </c>
      <c r="F12" s="25">
        <f>SUM(F3:F11)</f>
        <v>64.790000000000006</v>
      </c>
      <c r="G12" s="25" t="e">
        <f t="shared" ref="G12:H12" si="3">SUM(G3:G11)</f>
        <v>#REF!</v>
      </c>
      <c r="H12" s="25" t="e">
        <f t="shared" si="3"/>
        <v>#REF!</v>
      </c>
      <c r="I12" s="46" t="e">
        <f t="shared" si="2"/>
        <v>#REF!</v>
      </c>
    </row>
  </sheetData>
  <mergeCells count="1">
    <mergeCell ref="B1:I1"/>
  </mergeCells>
  <pageMargins left="0.7" right="0.7" top="0.75" bottom="0.75" header="0.3" footer="0.3"/>
  <pageSetup paperSize="9"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view="pageBreakPreview" topLeftCell="A2" zoomScale="85" zoomScaleNormal="100" zoomScaleSheetLayoutView="85" workbookViewId="0">
      <selection activeCell="F10" sqref="F10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8" width="14.28515625" customWidth="1"/>
    <col min="9" max="9" width="13.140625" customWidth="1"/>
  </cols>
  <sheetData>
    <row r="1" spans="2:9" ht="49.5" customHeight="1" x14ac:dyDescent="0.25">
      <c r="B1" s="137" t="s">
        <v>56</v>
      </c>
      <c r="C1" s="137"/>
      <c r="D1" s="137"/>
      <c r="E1" s="137"/>
      <c r="F1" s="137"/>
      <c r="G1" s="137"/>
      <c r="H1" s="137"/>
      <c r="I1" s="137"/>
    </row>
    <row r="2" spans="2:9" ht="63" x14ac:dyDescent="0.25">
      <c r="B2" s="82" t="s">
        <v>32</v>
      </c>
      <c r="C2" s="82" t="s">
        <v>33</v>
      </c>
      <c r="D2" s="82" t="s">
        <v>34</v>
      </c>
      <c r="E2" s="82" t="s">
        <v>35</v>
      </c>
      <c r="F2" s="82" t="s">
        <v>36</v>
      </c>
      <c r="G2" s="82" t="s">
        <v>66</v>
      </c>
      <c r="H2" s="82" t="s">
        <v>67</v>
      </c>
      <c r="I2" s="82" t="s">
        <v>37</v>
      </c>
    </row>
    <row r="3" spans="2:9" s="10" customFormat="1" ht="27" customHeight="1" x14ac:dyDescent="0.25">
      <c r="B3" s="63" t="s">
        <v>38</v>
      </c>
      <c r="C3" s="23">
        <f>CONSOLIDATED!J9</f>
        <v>914.65</v>
      </c>
      <c r="D3" s="23">
        <f>CONSOLIDATED!K9</f>
        <v>610.04</v>
      </c>
      <c r="E3" s="46">
        <f>D3/C3</f>
        <v>0.6669655059312305</v>
      </c>
      <c r="F3" s="23">
        <f>CONSOLIDATED!M9</f>
        <v>43</v>
      </c>
      <c r="G3" s="23">
        <f>CONSOLIDATED!N9</f>
        <v>0</v>
      </c>
      <c r="H3" s="23">
        <f>D3+F3+G3</f>
        <v>653.04</v>
      </c>
      <c r="I3" s="46">
        <f>H3/C3</f>
        <v>0.71397802438091074</v>
      </c>
    </row>
    <row r="4" spans="2:9" s="10" customFormat="1" ht="27" customHeight="1" x14ac:dyDescent="0.25">
      <c r="B4" s="63" t="s">
        <v>39</v>
      </c>
      <c r="C4" s="23">
        <f>CONSOLIDATED!J22</f>
        <v>808</v>
      </c>
      <c r="D4" s="23">
        <f>CONSOLIDATED!K22</f>
        <v>404.57</v>
      </c>
      <c r="E4" s="46">
        <f t="shared" ref="E4:E13" si="0">D4/C4</f>
        <v>0.50070544554455443</v>
      </c>
      <c r="F4" s="23">
        <f>CONSOLIDATED!M22</f>
        <v>5.28</v>
      </c>
      <c r="G4" s="23">
        <f>CONSOLIDATED!N22</f>
        <v>5.34</v>
      </c>
      <c r="H4" s="23">
        <f t="shared" ref="H4:H12" si="1">D4+F4+G4</f>
        <v>415.18999999999994</v>
      </c>
      <c r="I4" s="46">
        <f t="shared" ref="I4:I13" si="2">H4/C4</f>
        <v>0.51384900990099003</v>
      </c>
    </row>
    <row r="5" spans="2:9" s="10" customFormat="1" ht="27" customHeight="1" x14ac:dyDescent="0.25">
      <c r="B5" s="63" t="s">
        <v>40</v>
      </c>
      <c r="C5" s="23">
        <f>CONSOLIDATED!J35</f>
        <v>776</v>
      </c>
      <c r="D5" s="23">
        <f>CONSOLIDATED!K35</f>
        <v>436.57</v>
      </c>
      <c r="E5" s="46">
        <f t="shared" si="0"/>
        <v>0.56259020618556699</v>
      </c>
      <c r="F5" s="23">
        <f>CONSOLIDATED!M35</f>
        <v>31.27</v>
      </c>
      <c r="G5" s="23">
        <f>CONSOLIDATED!N35</f>
        <v>40.9</v>
      </c>
      <c r="H5" s="23">
        <f t="shared" si="1"/>
        <v>508.73999999999995</v>
      </c>
      <c r="I5" s="46">
        <f t="shared" si="2"/>
        <v>0.6555927835051546</v>
      </c>
    </row>
    <row r="6" spans="2:9" s="10" customFormat="1" ht="27" customHeight="1" x14ac:dyDescent="0.25">
      <c r="B6" s="63" t="s">
        <v>41</v>
      </c>
      <c r="C6" s="23">
        <f>CONSOLIDATED!J48</f>
        <v>353</v>
      </c>
      <c r="D6" s="23">
        <f>CONSOLIDATED!K48</f>
        <v>264.19</v>
      </c>
      <c r="E6" s="46">
        <f t="shared" si="0"/>
        <v>0.74841359773371108</v>
      </c>
      <c r="F6" s="23">
        <f>CONSOLIDATED!M48</f>
        <v>87.55</v>
      </c>
      <c r="G6" s="23">
        <f>CONSOLIDATED!N48</f>
        <v>151.31</v>
      </c>
      <c r="H6" s="23">
        <f t="shared" si="1"/>
        <v>503.05</v>
      </c>
      <c r="I6" s="46">
        <f t="shared" si="2"/>
        <v>1.4250708215297452</v>
      </c>
    </row>
    <row r="7" spans="2:9" s="10" customFormat="1" ht="27" customHeight="1" x14ac:dyDescent="0.25">
      <c r="B7" s="63" t="s">
        <v>42</v>
      </c>
      <c r="C7" s="23">
        <f>CONSOLIDATED!J59</f>
        <v>796.32</v>
      </c>
      <c r="D7" s="23">
        <f>CONSOLIDATED!K59</f>
        <v>221.41</v>
      </c>
      <c r="E7" s="46">
        <f t="shared" si="0"/>
        <v>0.27804149085794655</v>
      </c>
      <c r="F7" s="23">
        <f>CONSOLIDATED!M59</f>
        <v>26.5</v>
      </c>
      <c r="G7" s="23">
        <f>CONSOLIDATED!N59</f>
        <v>0</v>
      </c>
      <c r="H7" s="23">
        <f t="shared" si="1"/>
        <v>247.91</v>
      </c>
      <c r="I7" s="46">
        <f t="shared" si="2"/>
        <v>0.31131957002210164</v>
      </c>
    </row>
    <row r="8" spans="2:9" s="10" customFormat="1" ht="27" customHeight="1" x14ac:dyDescent="0.25">
      <c r="B8" s="63" t="s">
        <v>43</v>
      </c>
      <c r="C8" s="23">
        <f>CONSOLIDATED!J65</f>
        <v>40</v>
      </c>
      <c r="D8" s="23">
        <f>CONSOLIDATED!K65</f>
        <v>18.66</v>
      </c>
      <c r="E8" s="46">
        <f t="shared" si="0"/>
        <v>0.46650000000000003</v>
      </c>
      <c r="F8" s="23">
        <f>CONSOLIDATED!M65</f>
        <v>4.93</v>
      </c>
      <c r="G8" s="23">
        <f>CONSOLIDATED!N65</f>
        <v>0</v>
      </c>
      <c r="H8" s="23">
        <f t="shared" si="1"/>
        <v>23.59</v>
      </c>
      <c r="I8" s="46">
        <f t="shared" si="2"/>
        <v>0.58975</v>
      </c>
    </row>
    <row r="9" spans="2:9" s="10" customFormat="1" ht="30.75" customHeight="1" x14ac:dyDescent="0.3">
      <c r="B9" s="64" t="s">
        <v>44</v>
      </c>
      <c r="C9" s="23">
        <f>CONSOLIDATED!J62</f>
        <v>80</v>
      </c>
      <c r="D9" s="23">
        <f>CONSOLIDATED!K62</f>
        <v>34.07</v>
      </c>
      <c r="E9" s="46">
        <f t="shared" si="0"/>
        <v>0.425875</v>
      </c>
      <c r="F9" s="23">
        <f>CONSOLIDATED!M62</f>
        <v>0</v>
      </c>
      <c r="G9" s="23">
        <f>CONSOLIDATED!N62</f>
        <v>34.18</v>
      </c>
      <c r="H9" s="23">
        <f t="shared" si="1"/>
        <v>68.25</v>
      </c>
      <c r="I9" s="46">
        <f t="shared" si="2"/>
        <v>0.85312500000000002</v>
      </c>
    </row>
    <row r="10" spans="2:9" ht="27" customHeight="1" x14ac:dyDescent="0.3">
      <c r="B10" s="64" t="s">
        <v>45</v>
      </c>
      <c r="C10" s="23">
        <f>CONSOLIDATED!J68</f>
        <v>60</v>
      </c>
      <c r="D10" s="23">
        <f>CONSOLIDATED!K68</f>
        <v>37.82</v>
      </c>
      <c r="E10" s="46">
        <f t="shared" si="0"/>
        <v>0.6303333333333333</v>
      </c>
      <c r="F10" s="23">
        <f>CONSOLIDATED!M68</f>
        <v>0.5</v>
      </c>
      <c r="G10" s="23">
        <f>CONSOLIDATED!N68</f>
        <v>0</v>
      </c>
      <c r="H10" s="23">
        <f t="shared" si="1"/>
        <v>38.32</v>
      </c>
      <c r="I10" s="46">
        <f t="shared" si="2"/>
        <v>0.63866666666666672</v>
      </c>
    </row>
    <row r="11" spans="2:9" ht="27" customHeight="1" x14ac:dyDescent="0.3">
      <c r="B11" s="64" t="s">
        <v>50</v>
      </c>
      <c r="C11" s="23">
        <f>CONSOLIDATED!J75</f>
        <v>300</v>
      </c>
      <c r="D11" s="23">
        <f>CONSOLIDATED!K75</f>
        <v>111.07</v>
      </c>
      <c r="E11" s="46">
        <f t="shared" si="0"/>
        <v>0.3702333333333333</v>
      </c>
      <c r="F11" s="23">
        <f>CONSOLIDATED!M75</f>
        <v>0</v>
      </c>
      <c r="G11" s="23">
        <f>CONSOLIDATED!N75</f>
        <v>5</v>
      </c>
      <c r="H11" s="23">
        <f t="shared" si="1"/>
        <v>116.07</v>
      </c>
      <c r="I11" s="46">
        <f t="shared" si="2"/>
        <v>0.38689999999999997</v>
      </c>
    </row>
    <row r="12" spans="2:9" ht="27" customHeight="1" x14ac:dyDescent="0.3">
      <c r="B12" s="64" t="s">
        <v>21</v>
      </c>
      <c r="C12" s="23">
        <f>CONSOLIDATED!J71</f>
        <v>30</v>
      </c>
      <c r="D12" s="23">
        <f>CONSOLIDATED!K71</f>
        <v>13.45</v>
      </c>
      <c r="E12" s="46">
        <f t="shared" si="0"/>
        <v>0.44833333333333331</v>
      </c>
      <c r="F12" s="23">
        <f>CONSOLIDATED!M71</f>
        <v>0</v>
      </c>
      <c r="G12" s="23">
        <f>CONSOLIDATED!N71</f>
        <v>2.06</v>
      </c>
      <c r="H12" s="23">
        <f t="shared" si="1"/>
        <v>15.51</v>
      </c>
      <c r="I12" s="46">
        <f t="shared" si="2"/>
        <v>0.51700000000000002</v>
      </c>
    </row>
    <row r="13" spans="2:9" ht="27" customHeight="1" x14ac:dyDescent="0.3">
      <c r="B13" s="24" t="s">
        <v>46</v>
      </c>
      <c r="C13" s="25">
        <f>SUM(C3:C12)</f>
        <v>4157.97</v>
      </c>
      <c r="D13" s="25">
        <f t="shared" ref="D13:H13" si="3">SUM(D3:D12)</f>
        <v>2151.85</v>
      </c>
      <c r="E13" s="46">
        <f t="shared" si="0"/>
        <v>0.5175241764611096</v>
      </c>
      <c r="F13" s="25">
        <f t="shared" si="3"/>
        <v>199.03</v>
      </c>
      <c r="G13" s="25">
        <f t="shared" si="3"/>
        <v>238.79000000000002</v>
      </c>
      <c r="H13" s="25">
        <f t="shared" si="3"/>
        <v>2589.6700000000005</v>
      </c>
      <c r="I13" s="46">
        <f t="shared" si="2"/>
        <v>0.6228207514724734</v>
      </c>
    </row>
  </sheetData>
  <mergeCells count="1">
    <mergeCell ref="B1:I1"/>
  </mergeCells>
  <pageMargins left="0.7" right="0.7" top="0.75" bottom="0.75" header="0.3" footer="0.3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view="pageBreakPreview" zoomScaleNormal="100" zoomScaleSheetLayoutView="100" workbookViewId="0">
      <selection activeCell="C8" sqref="C8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8" width="14.28515625" customWidth="1"/>
    <col min="9" max="9" width="13.140625" customWidth="1"/>
    <col min="10" max="10" width="10.5703125" bestFit="1" customWidth="1"/>
  </cols>
  <sheetData>
    <row r="1" spans="2:10" ht="49.5" customHeight="1" thickBot="1" x14ac:dyDescent="0.3">
      <c r="B1" s="125" t="s">
        <v>51</v>
      </c>
      <c r="C1" s="125"/>
      <c r="D1" s="125"/>
      <c r="E1" s="125"/>
      <c r="F1" s="125"/>
      <c r="G1" s="125"/>
      <c r="H1" s="125"/>
      <c r="I1" s="125"/>
    </row>
    <row r="2" spans="2:10" ht="62.45" x14ac:dyDescent="0.3">
      <c r="B2" s="22" t="s">
        <v>32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61</v>
      </c>
      <c r="H2" s="22" t="s">
        <v>68</v>
      </c>
      <c r="I2" s="22" t="s">
        <v>37</v>
      </c>
    </row>
    <row r="3" spans="2:10" s="10" customFormat="1" ht="27" customHeight="1" x14ac:dyDescent="0.25">
      <c r="B3" s="63" t="s">
        <v>38</v>
      </c>
      <c r="C3" s="23">
        <v>0</v>
      </c>
      <c r="D3" s="23">
        <v>0</v>
      </c>
      <c r="E3" s="46">
        <v>0</v>
      </c>
      <c r="F3" s="23">
        <v>0</v>
      </c>
      <c r="G3" s="23">
        <v>0</v>
      </c>
      <c r="H3" s="23">
        <f>D3+F3+G3</f>
        <v>0</v>
      </c>
      <c r="I3" s="46">
        <v>0</v>
      </c>
      <c r="J3" s="12"/>
    </row>
    <row r="4" spans="2:10" s="10" customFormat="1" ht="27" customHeight="1" x14ac:dyDescent="0.25">
      <c r="B4" s="63" t="s">
        <v>39</v>
      </c>
      <c r="C4" s="23">
        <f>CONSOLIDATED!J23</f>
        <v>807</v>
      </c>
      <c r="D4" s="23">
        <f>CONSOLIDATED!K23</f>
        <v>239.88</v>
      </c>
      <c r="E4" s="46">
        <f t="shared" ref="E4:E8" si="0">D4/C4</f>
        <v>0.29724907063197026</v>
      </c>
      <c r="F4" s="23">
        <f>CONSOLIDATED!M23</f>
        <v>0</v>
      </c>
      <c r="G4" s="23">
        <f>CONSOLIDATED!N23</f>
        <v>17.38</v>
      </c>
      <c r="H4" s="23">
        <f t="shared" ref="H4:H7" si="1">D4+F4+G4</f>
        <v>257.26</v>
      </c>
      <c r="I4" s="46">
        <f t="shared" ref="I4:I8" si="2">H4/C4</f>
        <v>0.31878562577447334</v>
      </c>
    </row>
    <row r="5" spans="2:10" s="10" customFormat="1" ht="27" customHeight="1" x14ac:dyDescent="0.25">
      <c r="B5" s="63" t="s">
        <v>40</v>
      </c>
      <c r="C5" s="23">
        <f>CONSOLIDATED!J36</f>
        <v>792.22</v>
      </c>
      <c r="D5" s="23">
        <f>CONSOLIDATED!K36</f>
        <v>356.67</v>
      </c>
      <c r="E5" s="46">
        <f t="shared" si="0"/>
        <v>0.45021584913281665</v>
      </c>
      <c r="F5" s="23">
        <f>CONSOLIDATED!M36</f>
        <v>0.34</v>
      </c>
      <c r="G5" s="23">
        <f>CONSOLIDATED!N36</f>
        <v>78.540000000000006</v>
      </c>
      <c r="H5" s="23">
        <f t="shared" si="1"/>
        <v>435.55</v>
      </c>
      <c r="I5" s="46">
        <f t="shared" si="2"/>
        <v>0.54978415086718335</v>
      </c>
    </row>
    <row r="6" spans="2:10" s="10" customFormat="1" ht="27" customHeight="1" x14ac:dyDescent="0.25">
      <c r="B6" s="63" t="s">
        <v>41</v>
      </c>
      <c r="C6" s="23">
        <f>CONSOLIDATED!J49</f>
        <v>781.55</v>
      </c>
      <c r="D6" s="23">
        <f>CONSOLIDATED!K49</f>
        <v>133.09</v>
      </c>
      <c r="E6" s="46">
        <f t="shared" si="0"/>
        <v>0.17028980871345406</v>
      </c>
      <c r="F6" s="23">
        <f>CONSOLIDATED!M49</f>
        <v>2.4300000000000002</v>
      </c>
      <c r="G6" s="23">
        <f>CONSOLIDATED!N49</f>
        <v>148.82</v>
      </c>
      <c r="H6" s="23">
        <f t="shared" si="1"/>
        <v>284.34000000000003</v>
      </c>
      <c r="I6" s="46">
        <f t="shared" si="2"/>
        <v>0.36381549484997766</v>
      </c>
    </row>
    <row r="7" spans="2:10" s="10" customFormat="1" ht="27" customHeight="1" x14ac:dyDescent="0.25">
      <c r="B7" s="63" t="s">
        <v>42</v>
      </c>
      <c r="C7" s="23">
        <f>CONSOLIDATED!J60</f>
        <v>575</v>
      </c>
      <c r="D7" s="23">
        <f>CONSOLIDATED!K60</f>
        <v>288.55</v>
      </c>
      <c r="E7" s="46">
        <f t="shared" si="0"/>
        <v>0.50182608695652176</v>
      </c>
      <c r="F7" s="23">
        <f>CONSOLIDATED!M60</f>
        <v>0</v>
      </c>
      <c r="G7" s="23">
        <f>CONSOLIDATED!N60</f>
        <v>0</v>
      </c>
      <c r="H7" s="23">
        <f t="shared" si="1"/>
        <v>288.55</v>
      </c>
      <c r="I7" s="46">
        <f t="shared" si="2"/>
        <v>0.50182608695652176</v>
      </c>
    </row>
    <row r="8" spans="2:10" ht="27" customHeight="1" x14ac:dyDescent="0.25">
      <c r="B8" s="84" t="s">
        <v>46</v>
      </c>
      <c r="C8" s="25">
        <f>SUM(C3:C7)</f>
        <v>2955.77</v>
      </c>
      <c r="D8" s="25">
        <f t="shared" ref="D8:H8" si="3">SUM(D3:D7)</f>
        <v>1018.19</v>
      </c>
      <c r="E8" s="46">
        <f t="shared" si="0"/>
        <v>0.34447538204934758</v>
      </c>
      <c r="F8" s="25">
        <f t="shared" si="3"/>
        <v>2.77</v>
      </c>
      <c r="G8" s="25">
        <f t="shared" si="3"/>
        <v>244.74</v>
      </c>
      <c r="H8" s="25">
        <f t="shared" si="3"/>
        <v>1265.7</v>
      </c>
      <c r="I8" s="46">
        <f t="shared" si="2"/>
        <v>0.428213291291271</v>
      </c>
    </row>
  </sheetData>
  <mergeCells count="1">
    <mergeCell ref="B1:I1"/>
  </mergeCells>
  <pageMargins left="0.7" right="0.7" top="0.75" bottom="0.75" header="0.3" footer="0.3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view="pageBreakPreview" zoomScale="115" zoomScaleNormal="100" zoomScaleSheetLayoutView="115" workbookViewId="0">
      <selection activeCell="E8" sqref="E8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8" width="14.28515625" customWidth="1"/>
    <col min="9" max="9" width="13.140625" customWidth="1"/>
    <col min="10" max="10" width="10.5703125" bestFit="1" customWidth="1"/>
  </cols>
  <sheetData>
    <row r="1" spans="2:10" ht="49.5" customHeight="1" thickBot="1" x14ac:dyDescent="0.3">
      <c r="B1" s="138" t="s">
        <v>57</v>
      </c>
      <c r="C1" s="138"/>
      <c r="D1" s="138"/>
      <c r="E1" s="138"/>
      <c r="F1" s="138"/>
      <c r="G1" s="138"/>
      <c r="H1" s="138"/>
      <c r="I1" s="138"/>
    </row>
    <row r="2" spans="2:10" ht="62.45" x14ac:dyDescent="0.3">
      <c r="B2" s="22" t="s">
        <v>32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61</v>
      </c>
      <c r="H2" s="22" t="s">
        <v>67</v>
      </c>
      <c r="I2" s="22" t="s">
        <v>37</v>
      </c>
    </row>
    <row r="3" spans="2:10" s="10" customFormat="1" ht="27" customHeight="1" x14ac:dyDescent="0.25">
      <c r="B3" s="63" t="s">
        <v>38</v>
      </c>
      <c r="C3" s="23" t="e">
        <f>CONSOLIDATED!#REF!</f>
        <v>#REF!</v>
      </c>
      <c r="D3" s="23" t="e">
        <f>CONSOLIDATED!#REF!</f>
        <v>#REF!</v>
      </c>
      <c r="E3" s="46" t="e">
        <f>D3/C3</f>
        <v>#REF!</v>
      </c>
      <c r="F3" s="23" t="e">
        <f>CONSOLIDATED!#REF!</f>
        <v>#REF!</v>
      </c>
      <c r="G3" s="23" t="e">
        <f>CONSOLIDATED!#REF!</f>
        <v>#REF!</v>
      </c>
      <c r="H3" s="23" t="e">
        <f>D3+F3+G3</f>
        <v>#REF!</v>
      </c>
      <c r="I3" s="46" t="e">
        <f>H3/C3</f>
        <v>#REF!</v>
      </c>
      <c r="J3" s="12"/>
    </row>
    <row r="4" spans="2:10" s="10" customFormat="1" ht="27" customHeight="1" x14ac:dyDescent="0.25">
      <c r="B4" s="63" t="s">
        <v>39</v>
      </c>
      <c r="C4" s="23" t="e">
        <f>CONSOLIDATED!#REF!</f>
        <v>#REF!</v>
      </c>
      <c r="D4" s="23" t="e">
        <f>CONSOLIDATED!#REF!</f>
        <v>#REF!</v>
      </c>
      <c r="E4" s="46" t="e">
        <f>D4/C4</f>
        <v>#REF!</v>
      </c>
      <c r="F4" s="23" t="e">
        <f>CONSOLIDATED!#REF!</f>
        <v>#REF!</v>
      </c>
      <c r="G4" s="23" t="e">
        <f>CONSOLIDATED!#REF!</f>
        <v>#REF!</v>
      </c>
      <c r="H4" s="23" t="e">
        <f t="shared" ref="H4:H7" si="0">D4+F4+G4</f>
        <v>#REF!</v>
      </c>
      <c r="I4" s="46" t="e">
        <f>H4/C4</f>
        <v>#REF!</v>
      </c>
    </row>
    <row r="5" spans="2:10" s="10" customFormat="1" ht="27" customHeight="1" x14ac:dyDescent="0.25">
      <c r="B5" s="63" t="s">
        <v>40</v>
      </c>
      <c r="C5" s="23" t="e">
        <f>CONSOLIDATED!#REF!</f>
        <v>#REF!</v>
      </c>
      <c r="D5" s="23" t="e">
        <f>CONSOLIDATED!#REF!</f>
        <v>#REF!</v>
      </c>
      <c r="E5" s="46" t="e">
        <f t="shared" ref="E5:E8" si="1">D5/C5</f>
        <v>#REF!</v>
      </c>
      <c r="F5" s="23" t="e">
        <f>CONSOLIDATED!#REF!</f>
        <v>#REF!</v>
      </c>
      <c r="G5" s="23" t="e">
        <f>CONSOLIDATED!#REF!</f>
        <v>#REF!</v>
      </c>
      <c r="H5" s="23" t="e">
        <f t="shared" si="0"/>
        <v>#REF!</v>
      </c>
      <c r="I5" s="46" t="e">
        <f t="shared" ref="I5:I8" si="2">H5/C5</f>
        <v>#REF!</v>
      </c>
    </row>
    <row r="6" spans="2:10" s="10" customFormat="1" ht="27" customHeight="1" x14ac:dyDescent="0.25">
      <c r="B6" s="63" t="s">
        <v>41</v>
      </c>
      <c r="C6" s="23" t="e">
        <f>CONSOLIDATED!#REF!</f>
        <v>#REF!</v>
      </c>
      <c r="D6" s="23" t="e">
        <f>CONSOLIDATED!#REF!</f>
        <v>#REF!</v>
      </c>
      <c r="E6" s="46" t="e">
        <f t="shared" si="1"/>
        <v>#REF!</v>
      </c>
      <c r="F6" s="23" t="e">
        <f>CONSOLIDATED!#REF!</f>
        <v>#REF!</v>
      </c>
      <c r="G6" s="23" t="e">
        <f>CONSOLIDATED!#REF!</f>
        <v>#REF!</v>
      </c>
      <c r="H6" s="23" t="e">
        <f t="shared" si="0"/>
        <v>#REF!</v>
      </c>
      <c r="I6" s="46" t="e">
        <f t="shared" si="2"/>
        <v>#REF!</v>
      </c>
    </row>
    <row r="7" spans="2:10" s="10" customFormat="1" ht="27" customHeight="1" x14ac:dyDescent="0.25">
      <c r="B7" s="63" t="s">
        <v>42</v>
      </c>
      <c r="C7" s="23" t="e">
        <f>CONSOLIDATED!#REF!</f>
        <v>#REF!</v>
      </c>
      <c r="D7" s="23" t="e">
        <f>CONSOLIDATED!#REF!</f>
        <v>#REF!</v>
      </c>
      <c r="E7" s="46" t="e">
        <f t="shared" si="1"/>
        <v>#REF!</v>
      </c>
      <c r="F7" s="23" t="e">
        <f>CONSOLIDATED!#REF!</f>
        <v>#REF!</v>
      </c>
      <c r="G7" s="23" t="e">
        <f>CONSOLIDATED!#REF!</f>
        <v>#REF!</v>
      </c>
      <c r="H7" s="23" t="e">
        <f t="shared" si="0"/>
        <v>#REF!</v>
      </c>
      <c r="I7" s="46" t="e">
        <f t="shared" si="2"/>
        <v>#REF!</v>
      </c>
    </row>
    <row r="8" spans="2:10" ht="27" customHeight="1" x14ac:dyDescent="0.3">
      <c r="B8" s="24" t="s">
        <v>46</v>
      </c>
      <c r="C8" s="25" t="e">
        <f>SUM(C3:C7)</f>
        <v>#REF!</v>
      </c>
      <c r="D8" s="25" t="e">
        <f t="shared" ref="D8:H8" si="3">SUM(D3:D7)</f>
        <v>#REF!</v>
      </c>
      <c r="E8" s="46" t="e">
        <f t="shared" si="1"/>
        <v>#REF!</v>
      </c>
      <c r="F8" s="25" t="e">
        <f t="shared" si="3"/>
        <v>#REF!</v>
      </c>
      <c r="G8" s="25" t="e">
        <f t="shared" si="3"/>
        <v>#REF!</v>
      </c>
      <c r="H8" s="25" t="e">
        <f t="shared" si="3"/>
        <v>#REF!</v>
      </c>
      <c r="I8" s="46" t="e">
        <f t="shared" si="2"/>
        <v>#REF!</v>
      </c>
    </row>
  </sheetData>
  <mergeCells count="1">
    <mergeCell ref="B1:I1"/>
  </mergeCells>
  <pageMargins left="0.7" right="0.7" top="0.75" bottom="0.75" header="0.3" footer="0.3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view="pageBreakPreview" zoomScale="115" zoomScaleNormal="100" zoomScaleSheetLayoutView="115" workbookViewId="0">
      <selection activeCell="F4" sqref="F4"/>
    </sheetView>
  </sheetViews>
  <sheetFormatPr defaultRowHeight="15" x14ac:dyDescent="0.25"/>
  <cols>
    <col min="2" max="2" width="15.28515625" customWidth="1"/>
    <col min="3" max="3" width="14.7109375" customWidth="1"/>
    <col min="4" max="4" width="15.7109375" customWidth="1"/>
    <col min="5" max="5" width="15.5703125" customWidth="1"/>
    <col min="6" max="6" width="14.85546875" customWidth="1"/>
    <col min="7" max="8" width="14.28515625" customWidth="1"/>
    <col min="9" max="9" width="13.140625" customWidth="1"/>
    <col min="10" max="10" width="10.5703125" bestFit="1" customWidth="1"/>
  </cols>
  <sheetData>
    <row r="1" spans="2:10" ht="49.5" customHeight="1" thickBot="1" x14ac:dyDescent="0.3">
      <c r="B1" s="125" t="s">
        <v>52</v>
      </c>
      <c r="C1" s="125"/>
      <c r="D1" s="125"/>
      <c r="E1" s="125"/>
      <c r="F1" s="125"/>
      <c r="G1" s="125"/>
      <c r="H1" s="125"/>
      <c r="I1" s="125"/>
    </row>
    <row r="2" spans="2:10" ht="62.45" x14ac:dyDescent="0.3">
      <c r="B2" s="22" t="s">
        <v>32</v>
      </c>
      <c r="C2" s="22" t="s">
        <v>33</v>
      </c>
      <c r="D2" s="22" t="s">
        <v>34</v>
      </c>
      <c r="E2" s="22" t="s">
        <v>35</v>
      </c>
      <c r="F2" s="22" t="s">
        <v>36</v>
      </c>
      <c r="G2" s="22" t="s">
        <v>61</v>
      </c>
      <c r="H2" s="22" t="s">
        <v>67</v>
      </c>
      <c r="I2" s="22" t="s">
        <v>37</v>
      </c>
    </row>
    <row r="3" spans="2:10" s="10" customFormat="1" ht="27" customHeight="1" x14ac:dyDescent="0.25">
      <c r="B3" s="63" t="s">
        <v>38</v>
      </c>
      <c r="C3" s="26">
        <f>[1]SAP!$C$30</f>
        <v>0</v>
      </c>
      <c r="D3" s="26">
        <v>0</v>
      </c>
      <c r="E3" s="45">
        <v>0</v>
      </c>
      <c r="F3" s="26">
        <v>0</v>
      </c>
      <c r="G3" s="26">
        <v>0</v>
      </c>
      <c r="H3" s="26">
        <v>0</v>
      </c>
      <c r="I3" s="45">
        <v>0</v>
      </c>
      <c r="J3" s="12"/>
    </row>
    <row r="4" spans="2:10" s="10" customFormat="1" ht="27" customHeight="1" x14ac:dyDescent="0.25">
      <c r="B4" s="63" t="s">
        <v>39</v>
      </c>
      <c r="C4" s="23">
        <f>CONSOLIDATED!J24</f>
        <v>742.66</v>
      </c>
      <c r="D4" s="23">
        <f>CONSOLIDATED!K24</f>
        <v>509.3</v>
      </c>
      <c r="E4" s="46">
        <f t="shared" ref="E4:E7" si="0">D4/C4</f>
        <v>0.68577814881641674</v>
      </c>
      <c r="F4" s="23">
        <f>CONSOLIDATED!M24</f>
        <v>0</v>
      </c>
      <c r="G4" s="23">
        <f>CONSOLIDATED!N24</f>
        <v>0</v>
      </c>
      <c r="H4" s="23">
        <f t="shared" ref="H4:H7" si="1">D4+F4+G4</f>
        <v>509.3</v>
      </c>
      <c r="I4" s="46">
        <f t="shared" ref="I4:I7" si="2">H4/C4</f>
        <v>0.68577814881641674</v>
      </c>
    </row>
    <row r="5" spans="2:10" s="10" customFormat="1" ht="27" customHeight="1" x14ac:dyDescent="0.25">
      <c r="B5" s="63" t="s">
        <v>40</v>
      </c>
      <c r="C5" s="23" t="e">
        <f>CONSOLIDATED!#REF!</f>
        <v>#REF!</v>
      </c>
      <c r="D5" s="23" t="e">
        <f>CONSOLIDATED!#REF!</f>
        <v>#REF!</v>
      </c>
      <c r="E5" s="46" t="e">
        <f t="shared" si="0"/>
        <v>#REF!</v>
      </c>
      <c r="F5" s="23" t="e">
        <f>CONSOLIDATED!#REF!</f>
        <v>#REF!</v>
      </c>
      <c r="G5" s="23" t="e">
        <f>CONSOLIDATED!#REF!</f>
        <v>#REF!</v>
      </c>
      <c r="H5" s="23" t="e">
        <f t="shared" si="1"/>
        <v>#REF!</v>
      </c>
      <c r="I5" s="46" t="e">
        <f t="shared" si="2"/>
        <v>#REF!</v>
      </c>
    </row>
    <row r="6" spans="2:10" s="10" customFormat="1" ht="27" customHeight="1" x14ac:dyDescent="0.25">
      <c r="B6" s="63" t="s">
        <v>41</v>
      </c>
      <c r="C6" s="23">
        <f>CONSOLIDATED!J49</f>
        <v>781.55</v>
      </c>
      <c r="D6" s="23">
        <f>CONSOLIDATED!K49</f>
        <v>133.09</v>
      </c>
      <c r="E6" s="46">
        <f t="shared" si="0"/>
        <v>0.17028980871345406</v>
      </c>
      <c r="F6" s="23">
        <f>CONSOLIDATED!M49</f>
        <v>2.4300000000000002</v>
      </c>
      <c r="G6" s="23">
        <f>CONSOLIDATED!N49</f>
        <v>148.82</v>
      </c>
      <c r="H6" s="23">
        <f t="shared" si="1"/>
        <v>284.34000000000003</v>
      </c>
      <c r="I6" s="46">
        <f t="shared" si="2"/>
        <v>0.36381549484997766</v>
      </c>
    </row>
    <row r="7" spans="2:10" s="10" customFormat="1" ht="27" customHeight="1" x14ac:dyDescent="0.25">
      <c r="B7" s="63" t="s">
        <v>42</v>
      </c>
      <c r="C7" s="23">
        <f>CONSOLIDATED!J59</f>
        <v>796.32</v>
      </c>
      <c r="D7" s="23">
        <f>CONSOLIDATED!K59</f>
        <v>221.41</v>
      </c>
      <c r="E7" s="46">
        <f t="shared" si="0"/>
        <v>0.27804149085794655</v>
      </c>
      <c r="F7" s="23">
        <f>CONSOLIDATED!M59</f>
        <v>26.5</v>
      </c>
      <c r="G7" s="23">
        <f>CONSOLIDATED!N59</f>
        <v>0</v>
      </c>
      <c r="H7" s="23">
        <f t="shared" si="1"/>
        <v>247.91</v>
      </c>
      <c r="I7" s="46">
        <f t="shared" si="2"/>
        <v>0.31131957002210164</v>
      </c>
    </row>
    <row r="8" spans="2:10" ht="27" customHeight="1" x14ac:dyDescent="0.3">
      <c r="B8" s="24" t="s">
        <v>46</v>
      </c>
      <c r="C8" s="25" t="e">
        <f>SUM(C3:C7)</f>
        <v>#REF!</v>
      </c>
      <c r="D8" s="25" t="e">
        <f t="shared" ref="D8:H8" si="3">SUM(D3:D7)</f>
        <v>#REF!</v>
      </c>
      <c r="E8" s="25"/>
      <c r="F8" s="25" t="e">
        <f t="shared" si="3"/>
        <v>#REF!</v>
      </c>
      <c r="G8" s="25" t="e">
        <f t="shared" si="3"/>
        <v>#REF!</v>
      </c>
      <c r="H8" s="25" t="e">
        <f t="shared" si="3"/>
        <v>#REF!</v>
      </c>
      <c r="I8" s="25"/>
    </row>
  </sheetData>
  <mergeCells count="1">
    <mergeCell ref="B1:I1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LAND</vt:lpstr>
      <vt:lpstr>sum of expdr revenue head </vt:lpstr>
      <vt:lpstr>CONSOLIDATED</vt:lpstr>
      <vt:lpstr>COMPARATIVE ANALYSIS</vt:lpstr>
      <vt:lpstr>OB</vt:lpstr>
      <vt:lpstr>RB</vt:lpstr>
      <vt:lpstr>BOP</vt:lpstr>
      <vt:lpstr>SAP</vt:lpstr>
      <vt:lpstr>MINOR </vt:lpstr>
      <vt:lpstr>BM(MCEW) </vt:lpstr>
      <vt:lpstr>BIMW-IA</vt:lpstr>
      <vt:lpstr>BM(OE)</vt:lpstr>
      <vt:lpstr>CONSOLIDATED!Print_Area</vt:lpstr>
      <vt:lpstr>'sum of expdr revenue head '!Print_Area</vt:lpstr>
      <vt:lpstr>CONSOLIDATED!Print_Titles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2025-09-04T05:45:06Z</dcterms:modified>
</cp:coreProperties>
</file>