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2" i="1"/>
  <c r="B17"/>
  <c r="H15"/>
  <c r="H16"/>
  <c r="C24" s="1"/>
  <c r="D26"/>
  <c r="D25"/>
  <c r="C26"/>
  <c r="C25"/>
  <c r="C23"/>
  <c r="C21"/>
  <c r="D22"/>
  <c r="D21"/>
  <c r="H17"/>
  <c r="J10"/>
  <c r="H10"/>
  <c r="I10"/>
  <c r="J3"/>
  <c r="J4"/>
  <c r="J5"/>
  <c r="J6"/>
  <c r="J7"/>
  <c r="J8"/>
  <c r="J9"/>
  <c r="J2"/>
  <c r="I3"/>
  <c r="I4"/>
  <c r="I5"/>
  <c r="I6"/>
  <c r="I7"/>
  <c r="I8"/>
  <c r="I9"/>
  <c r="I2"/>
  <c r="H3"/>
  <c r="H4"/>
  <c r="H5"/>
  <c r="H6"/>
  <c r="H7"/>
  <c r="H8"/>
  <c r="H9"/>
  <c r="H2"/>
  <c r="G3"/>
  <c r="G4"/>
  <c r="G5"/>
  <c r="G6"/>
  <c r="G7"/>
  <c r="G8"/>
  <c r="G9"/>
  <c r="G10"/>
  <c r="G2"/>
  <c r="E15"/>
  <c r="E14"/>
  <c r="B15"/>
  <c r="B16"/>
  <c r="B14"/>
  <c r="F4"/>
  <c r="F5" s="1"/>
  <c r="F6" s="1"/>
  <c r="F7" s="1"/>
  <c r="F8" s="1"/>
  <c r="F9" s="1"/>
  <c r="F3"/>
  <c r="E10"/>
  <c r="E3"/>
  <c r="E4"/>
  <c r="E5"/>
  <c r="E6"/>
  <c r="E7"/>
  <c r="E8"/>
  <c r="E9"/>
  <c r="E2"/>
  <c r="C10"/>
  <c r="D24" l="1"/>
</calcChain>
</file>

<file path=xl/sharedStrings.xml><?xml version="1.0" encoding="utf-8"?>
<sst xmlns="http://schemas.openxmlformats.org/spreadsheetml/2006/main" count="47" uniqueCount="45">
  <si>
    <t>Sr. No</t>
  </si>
  <si>
    <t>Wages in Rs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</si>
  <si>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</si>
  <si>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</si>
  <si>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</si>
  <si>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</si>
  <si>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</si>
  <si>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</si>
  <si>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</si>
  <si>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</si>
  <si>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# Persons</t>
  </si>
  <si>
    <t>Xi</t>
  </si>
  <si>
    <t>Total</t>
  </si>
  <si>
    <t>fi*Xi</t>
  </si>
  <si>
    <t>LCF</t>
  </si>
  <si>
    <t>Q1</t>
  </si>
  <si>
    <t>Q3</t>
  </si>
  <si>
    <t>Q2</t>
  </si>
  <si>
    <t>Mean</t>
  </si>
  <si>
    <t>Mode</t>
  </si>
  <si>
    <t>Q1 class</t>
  </si>
  <si>
    <t>Q2 class</t>
  </si>
  <si>
    <t>Q3 class</t>
  </si>
  <si>
    <t>fi*(Xi-mean)</t>
  </si>
  <si>
    <t>fi*(Xi-mean)^2</t>
  </si>
  <si>
    <t>fi*(Xi-mean)^3</t>
  </si>
  <si>
    <t>fi*(Xi-mean)^4</t>
  </si>
  <si>
    <t>mu1</t>
  </si>
  <si>
    <t>mu2</t>
  </si>
  <si>
    <t>mu3</t>
  </si>
  <si>
    <t>mu4</t>
  </si>
  <si>
    <t>Med</t>
  </si>
  <si>
    <t>Measures</t>
  </si>
  <si>
    <t>Coeff. Of Sk</t>
  </si>
  <si>
    <t>Central Tendancy</t>
  </si>
  <si>
    <t>Quartiles</t>
  </si>
  <si>
    <t>Moments (Beta 1)</t>
  </si>
  <si>
    <t>Gamma 1</t>
  </si>
  <si>
    <t>Beta 2</t>
  </si>
  <si>
    <t>Gamma 2</t>
  </si>
  <si>
    <t>Coeef. Of Kurtosis</t>
  </si>
  <si>
    <t>Values</t>
  </si>
  <si>
    <t>Dicision</t>
  </si>
  <si>
    <t>-</t>
  </si>
  <si>
    <t>Median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</si>
</sst>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2" fillId="0" borderId="1" xfId="0" applyFon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C23" sqref="C23"/>
    </sheetView>
  </sheetViews>
  <sheetFormatPr defaultRowHeight="15"/>
  <cols>
    <col min="1" max="2" width="17.42578125" customWidth="1"/>
    <col min="3" max="3" width="12.7109375" bestFit="1" customWidth="1"/>
    <col min="4" max="4" width="18.5703125" customWidth="1"/>
    <col min="7" max="7" width="13.7109375" bestFit="1" customWidth="1"/>
    <col min="8" max="10" width="16.28515625" bestFit="1" customWidth="1"/>
  </cols>
  <sheetData>
    <row r="1" spans="1:17">
      <c r="A1" s="23" t="s">
        <v>0</v>
      </c>
      <c r="B1" s="23" t="s">
        <v>1</v>
      </c>
      <c r="C1" s="23" t="s">
        <v>10</v>
      </c>
      <c r="D1" s="23" t="s">
        <v>11</v>
      </c>
      <c r="E1" s="23" t="s">
        <v>13</v>
      </c>
      <c r="F1" s="23" t="s">
        <v>14</v>
      </c>
      <c r="G1" s="23" t="s">
        <v>23</v>
      </c>
      <c r="H1" s="23" t="s">
        <v>24</v>
      </c>
      <c r="I1" s="23" t="s">
        <v>25</v>
      </c>
      <c r="J1" s="23" t="s">
        <v>26</v>
      </c>
      <c r="K1" s="2"/>
      <c r="L1" s="2"/>
      <c r="M1" s="2"/>
      <c r="N1" s="2"/>
      <c r="O1" s="2"/>
      <c r="P1" s="2"/>
    </row>
    <row r="2" spans="1:17">
      <c r="A2" s="9">
        <v>1</v>
      </c>
      <c r="B2" s="9" t="s">
        <v>2</v>
      </c>
      <c r="C2" s="9">
        <v>12</v>
      </c>
      <c r="D2" s="9">
        <v>75</v>
      </c>
      <c r="E2" s="9">
        <f>C2*D2</f>
        <v>900</v>
      </c>
      <c r="F2" s="9">
        <v>12</v>
      </c>
      <c r="G2" s="9">
        <f>C2*(D2-$E$14)</f>
        <v>-425.21739130434787</v>
      </c>
      <c r="H2" s="9">
        <f>C2*(D2-$E$14)^2</f>
        <v>15067.485822306242</v>
      </c>
      <c r="I2" s="9">
        <f>C2*(D2-$E$14)^3</f>
        <v>-533913.08457302558</v>
      </c>
      <c r="J2" s="9">
        <f>C2*(D2-$E$14)^4</f>
        <v>18919094.083783299</v>
      </c>
      <c r="K2" s="1"/>
      <c r="L2" s="1"/>
      <c r="M2" s="1"/>
      <c r="N2" s="1"/>
      <c r="O2" s="1"/>
      <c r="P2" s="1"/>
    </row>
    <row r="3" spans="1:17">
      <c r="A3" s="9">
        <v>2</v>
      </c>
      <c r="B3" s="9" t="s">
        <v>3</v>
      </c>
      <c r="C3" s="9">
        <v>18</v>
      </c>
      <c r="D3" s="9">
        <v>85</v>
      </c>
      <c r="E3" s="9">
        <f t="shared" ref="E3:E9" si="0">C3*D3</f>
        <v>1530</v>
      </c>
      <c r="F3" s="9">
        <f>C3+F2</f>
        <v>30</v>
      </c>
      <c r="G3" s="9">
        <f t="shared" ref="G3:G10" si="1">C3*(D3-$E$14)</f>
        <v>-457.82608695652181</v>
      </c>
      <c r="H3" s="9">
        <f t="shared" ref="H3:H10" si="2">C3*(D3-$E$14)^2</f>
        <v>11644.706994328926</v>
      </c>
      <c r="I3" s="9">
        <f t="shared" ref="I3:I10" si="3">C3*(D3-$E$14)^3</f>
        <v>-296180.59094271407</v>
      </c>
      <c r="J3" s="9">
        <f t="shared" ref="J3:J10" si="4">C3*(D3-$E$14)^4</f>
        <v>7533288.9435429461</v>
      </c>
      <c r="K3" s="1"/>
      <c r="L3" s="1"/>
      <c r="M3" s="1"/>
      <c r="N3" s="1"/>
      <c r="O3" s="1"/>
      <c r="P3" s="1"/>
    </row>
    <row r="4" spans="1:17">
      <c r="A4" s="10">
        <v>3</v>
      </c>
      <c r="B4" s="10" t="s">
        <v>4</v>
      </c>
      <c r="C4" s="10">
        <v>35</v>
      </c>
      <c r="D4" s="10">
        <v>95</v>
      </c>
      <c r="E4" s="10">
        <f t="shared" si="0"/>
        <v>3325</v>
      </c>
      <c r="F4" s="10">
        <f t="shared" ref="F4:F9" si="5">C4+F3</f>
        <v>65</v>
      </c>
      <c r="G4" s="10">
        <f t="shared" si="1"/>
        <v>-540.21739130434798</v>
      </c>
      <c r="H4" s="10">
        <f t="shared" si="2"/>
        <v>8338.1379962192859</v>
      </c>
      <c r="I4" s="10">
        <f t="shared" si="3"/>
        <v>-128697.34733294988</v>
      </c>
      <c r="J4" s="10">
        <f t="shared" si="4"/>
        <v>1986415.5783998789</v>
      </c>
      <c r="K4" s="14" t="s">
        <v>20</v>
      </c>
      <c r="L4" s="1"/>
      <c r="M4" s="1"/>
      <c r="N4" s="1"/>
      <c r="O4" s="1"/>
      <c r="P4" s="1"/>
    </row>
    <row r="5" spans="1:17">
      <c r="A5" s="9">
        <v>4</v>
      </c>
      <c r="B5" s="9" t="s">
        <v>5</v>
      </c>
      <c r="C5" s="9">
        <v>42</v>
      </c>
      <c r="D5" s="9">
        <v>105</v>
      </c>
      <c r="E5" s="9">
        <f t="shared" si="0"/>
        <v>4410</v>
      </c>
      <c r="F5" s="9">
        <f t="shared" si="5"/>
        <v>107</v>
      </c>
      <c r="G5" s="9">
        <f t="shared" si="1"/>
        <v>-228.26086956521755</v>
      </c>
      <c r="H5" s="9">
        <f t="shared" si="2"/>
        <v>1240.5482041587918</v>
      </c>
      <c r="I5" s="9">
        <f t="shared" si="3"/>
        <v>-6742.10980521083</v>
      </c>
      <c r="J5" s="9">
        <f t="shared" si="4"/>
        <v>36641.901115276269</v>
      </c>
      <c r="K5" s="1"/>
      <c r="L5" s="1"/>
      <c r="M5" s="1"/>
      <c r="N5" s="1"/>
      <c r="O5" s="1"/>
      <c r="P5" s="1"/>
    </row>
    <row r="6" spans="1:17">
      <c r="A6" s="11">
        <v>5</v>
      </c>
      <c r="B6" s="11" t="s">
        <v>6</v>
      </c>
      <c r="C6" s="11">
        <v>50</v>
      </c>
      <c r="D6" s="11">
        <v>115</v>
      </c>
      <c r="E6" s="11">
        <f t="shared" si="0"/>
        <v>5750</v>
      </c>
      <c r="F6" s="11">
        <f t="shared" si="5"/>
        <v>157</v>
      </c>
      <c r="G6" s="11">
        <f t="shared" si="1"/>
        <v>228.26086956521721</v>
      </c>
      <c r="H6" s="11">
        <f t="shared" si="2"/>
        <v>1042.060491493382</v>
      </c>
      <c r="I6" s="11">
        <f t="shared" si="3"/>
        <v>4757.2326785567402</v>
      </c>
      <c r="J6" s="11">
        <f t="shared" si="4"/>
        <v>21717.801358628578</v>
      </c>
      <c r="K6" s="15" t="s">
        <v>21</v>
      </c>
      <c r="L6" s="18" t="s">
        <v>19</v>
      </c>
      <c r="M6" s="17" t="s">
        <v>44</v>
      </c>
      <c r="N6" s="1"/>
      <c r="O6" s="1"/>
      <c r="P6" s="1"/>
    </row>
    <row r="7" spans="1:17">
      <c r="A7" s="12">
        <v>6</v>
      </c>
      <c r="B7" s="12" t="s">
        <v>7</v>
      </c>
      <c r="C7" s="12">
        <v>45</v>
      </c>
      <c r="D7" s="12">
        <v>125</v>
      </c>
      <c r="E7" s="12">
        <f t="shared" si="0"/>
        <v>5625</v>
      </c>
      <c r="F7" s="12">
        <f t="shared" si="5"/>
        <v>202</v>
      </c>
      <c r="G7" s="12">
        <f t="shared" si="1"/>
        <v>655.43478260869551</v>
      </c>
      <c r="H7" s="12">
        <f t="shared" si="2"/>
        <v>9546.5500945179538</v>
      </c>
      <c r="I7" s="12">
        <f t="shared" si="3"/>
        <v>139047.57746363102</v>
      </c>
      <c r="J7" s="12">
        <f t="shared" si="4"/>
        <v>2025258.1934920165</v>
      </c>
      <c r="K7" s="16" t="s">
        <v>22</v>
      </c>
      <c r="L7" s="1"/>
      <c r="M7" s="1"/>
      <c r="N7" s="1"/>
      <c r="O7" s="1"/>
      <c r="P7" s="1"/>
    </row>
    <row r="8" spans="1:17">
      <c r="A8" s="9">
        <v>7</v>
      </c>
      <c r="B8" s="9" t="s">
        <v>8</v>
      </c>
      <c r="C8" s="9">
        <v>20</v>
      </c>
      <c r="D8" s="9">
        <v>135</v>
      </c>
      <c r="E8" s="9">
        <f t="shared" si="0"/>
        <v>2700</v>
      </c>
      <c r="F8" s="9">
        <f t="shared" si="5"/>
        <v>222</v>
      </c>
      <c r="G8" s="9">
        <f t="shared" si="1"/>
        <v>491.30434782608688</v>
      </c>
      <c r="H8" s="9">
        <f t="shared" si="2"/>
        <v>12068.99810964083</v>
      </c>
      <c r="I8" s="9">
        <f t="shared" si="3"/>
        <v>296477.56225856813</v>
      </c>
      <c r="J8" s="9">
        <f t="shared" si="4"/>
        <v>7283035.7685256954</v>
      </c>
      <c r="K8" s="1"/>
      <c r="L8" s="1"/>
      <c r="M8" s="1"/>
      <c r="N8" s="1"/>
      <c r="O8" s="1"/>
      <c r="P8" s="1"/>
    </row>
    <row r="9" spans="1:17">
      <c r="A9" s="9">
        <v>8</v>
      </c>
      <c r="B9" s="9" t="s">
        <v>9</v>
      </c>
      <c r="C9" s="9">
        <v>8</v>
      </c>
      <c r="D9" s="9">
        <v>145</v>
      </c>
      <c r="E9" s="9">
        <f t="shared" si="0"/>
        <v>1160</v>
      </c>
      <c r="F9" s="9">
        <f t="shared" si="5"/>
        <v>230</v>
      </c>
      <c r="G9" s="9">
        <f t="shared" si="1"/>
        <v>276.52173913043475</v>
      </c>
      <c r="H9" s="9">
        <f t="shared" si="2"/>
        <v>9558.0340264650258</v>
      </c>
      <c r="I9" s="9">
        <f t="shared" si="3"/>
        <v>330375.52395824762</v>
      </c>
      <c r="J9" s="9">
        <f t="shared" si="4"/>
        <v>11419501.806382904</v>
      </c>
      <c r="K9" s="1"/>
      <c r="L9" s="1"/>
      <c r="M9" s="1"/>
      <c r="N9" s="1"/>
      <c r="O9" s="1"/>
      <c r="P9" s="1"/>
    </row>
    <row r="10" spans="1:17">
      <c r="A10" s="13" t="s">
        <v>12</v>
      </c>
      <c r="B10" s="13"/>
      <c r="C10" s="8">
        <f>SUM(C2:C9)</f>
        <v>230</v>
      </c>
      <c r="D10" s="8"/>
      <c r="E10" s="8">
        <f>SUM(E2:E9)</f>
        <v>25400</v>
      </c>
      <c r="F10" s="8"/>
      <c r="G10" s="9">
        <f t="shared" si="1"/>
        <v>-25400</v>
      </c>
      <c r="H10" s="9">
        <f>SUM(H2:H9)</f>
        <v>68506.521739130432</v>
      </c>
      <c r="I10" s="9">
        <f>SUM(I2:I9)</f>
        <v>-194875.23629489692</v>
      </c>
      <c r="J10" s="9">
        <f>SUM(J2:J9)</f>
        <v>49224954.076600641</v>
      </c>
      <c r="K10" s="2"/>
      <c r="L10" s="2"/>
      <c r="M10" s="2"/>
      <c r="N10" s="2"/>
      <c r="O10" s="2"/>
      <c r="P10" s="2"/>
      <c r="Q10" s="3"/>
    </row>
    <row r="11" spans="1:1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3" spans="1:17">
      <c r="G13" s="19" t="s">
        <v>18</v>
      </c>
      <c r="H13" s="4">
        <v>110.4348</v>
      </c>
    </row>
    <row r="14" spans="1:17">
      <c r="A14" s="21" t="s">
        <v>15</v>
      </c>
      <c r="B14" s="5">
        <f>90+(((C10/4)-F3)/C4)*10</f>
        <v>97.857142857142861</v>
      </c>
      <c r="D14" s="19" t="s">
        <v>18</v>
      </c>
      <c r="E14" s="4">
        <f>E10/C10</f>
        <v>110.43478260869566</v>
      </c>
      <c r="G14" s="19" t="s">
        <v>27</v>
      </c>
      <c r="H14" s="4">
        <v>0</v>
      </c>
    </row>
    <row r="15" spans="1:17">
      <c r="A15" s="20" t="s">
        <v>17</v>
      </c>
      <c r="B15" s="6">
        <f>110+((2*(C10/4)-F5)/C6)*10</f>
        <v>111.6</v>
      </c>
      <c r="D15" s="24" t="s">
        <v>19</v>
      </c>
      <c r="E15" s="25">
        <f>110+((C6-C5)/(2*C6-C7-C5))*10</f>
        <v>116.15384615384616</v>
      </c>
      <c r="G15" s="19" t="s">
        <v>28</v>
      </c>
      <c r="H15" s="4">
        <f>H10/C10</f>
        <v>297.85444234404537</v>
      </c>
    </row>
    <row r="16" spans="1:17">
      <c r="A16" s="22" t="s">
        <v>16</v>
      </c>
      <c r="B16" s="7">
        <f>120+((3*(C10/4)-157)/C7)*10</f>
        <v>123.44444444444444</v>
      </c>
      <c r="G16" s="19" t="s">
        <v>29</v>
      </c>
      <c r="H16" s="4">
        <f>(I10/C10)</f>
        <v>-847.28363606476921</v>
      </c>
    </row>
    <row r="17" spans="1:8">
      <c r="A17" s="26" t="s">
        <v>31</v>
      </c>
      <c r="B17" s="27">
        <f>110+(((C10/2)-F5)/C6)*10</f>
        <v>111.6</v>
      </c>
      <c r="G17" s="19" t="s">
        <v>30</v>
      </c>
      <c r="H17" s="4">
        <f>J10/C10</f>
        <v>214021.53946348105</v>
      </c>
    </row>
    <row r="20" spans="1:8">
      <c r="A20" s="13" t="s">
        <v>32</v>
      </c>
      <c r="B20" s="13"/>
      <c r="C20" s="19" t="s">
        <v>41</v>
      </c>
      <c r="D20" s="19" t="s">
        <v>42</v>
      </c>
    </row>
    <row r="21" spans="1:8">
      <c r="A21" s="4" t="s">
        <v>33</v>
      </c>
      <c r="B21" s="4" t="s">
        <v>34</v>
      </c>
      <c r="C21" s="4">
        <f>E14-E15</f>
        <v>-5.7190635451505045</v>
      </c>
      <c r="D21" s="4" t="str">
        <f>IF(C21&lt;0, "Negatively Skewed",IF(C21&gt;0,"Positively Skewed","Symmetric"))</f>
        <v>Negatively Skewed</v>
      </c>
    </row>
    <row r="22" spans="1:8">
      <c r="A22" s="4"/>
      <c r="B22" s="4" t="s">
        <v>35</v>
      </c>
      <c r="C22" s="4">
        <f>(B16+B14-2*B17)/(B16-B14)</f>
        <v>-7.4193548387096811E-2</v>
      </c>
      <c r="D22" s="4" t="str">
        <f>IF(C22&lt;0, "Negatively Skewed",IF(C22&gt;0,"Positively Skewed","Symmetric"))</f>
        <v>Negatively Skewed</v>
      </c>
    </row>
    <row r="23" spans="1:8">
      <c r="A23" s="4"/>
      <c r="B23" s="4" t="s">
        <v>36</v>
      </c>
      <c r="C23" s="4">
        <f>H16^2/H15^3</f>
        <v>2.7167232048120611E-2</v>
      </c>
      <c r="D23" s="4" t="s">
        <v>43</v>
      </c>
    </row>
    <row r="24" spans="1:8">
      <c r="A24" s="4"/>
      <c r="B24" s="4" t="s">
        <v>37</v>
      </c>
      <c r="C24" s="4">
        <f>(ABS(H16)/H16)*SQRT(C23)</f>
        <v>-0.16482485264097951</v>
      </c>
      <c r="D24" s="4" t="str">
        <f>IF(C24&lt;0, "Negatively Skewed",IF(C24&gt;0,"Positively Skewed","Symmetric"))</f>
        <v>Negatively Skewed</v>
      </c>
    </row>
    <row r="25" spans="1:8">
      <c r="A25" s="4" t="s">
        <v>40</v>
      </c>
      <c r="B25" s="4" t="s">
        <v>38</v>
      </c>
      <c r="C25" s="4">
        <f>H17/H15^2</f>
        <v>2.4124000017162954</v>
      </c>
      <c r="D25" s="4" t="str">
        <f>IF(C25&lt;3, "Platy Kurtic",IF(C25&gt;3,"Lepto Kurtic","Meso Kurtic"))</f>
        <v>Platy Kurtic</v>
      </c>
    </row>
    <row r="26" spans="1:8">
      <c r="A26" s="4"/>
      <c r="B26" s="4" t="s">
        <v>39</v>
      </c>
      <c r="C26" s="4">
        <f>C25-3</f>
        <v>-0.58759999828370457</v>
      </c>
      <c r="D26" s="4" t="str">
        <f>IF(C26&lt;3, "Platy Kurtic",IF(C26&gt;3,"Lepto Kurtic","Meso Kurtic"))</f>
        <v>Platy Kurtic</v>
      </c>
    </row>
  </sheetData>
  <mergeCells count="2">
    <mergeCell ref="A10:B10"/>
    <mergeCell ref="A20:B2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2018-08-30T10:20:58Z</dcterms:created>
  <dcterms:modified xsi:type="dcterms:W3CDTF">2018-08-30T11:40:06Z</dcterms:modified>
</cp:coreProperties>
</file>