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4" i="1"/>
  <c r="F62"/>
  <c r="F63"/>
  <c r="F61"/>
  <c r="F60"/>
  <c r="F59"/>
  <c r="F58"/>
  <c r="F55"/>
  <c r="F56"/>
  <c r="F57"/>
  <c r="F54"/>
  <c r="F53"/>
  <c r="F52"/>
  <c r="F50"/>
  <c r="F51"/>
  <c r="F49"/>
  <c r="E8"/>
  <c r="C8"/>
  <c r="H15"/>
  <c r="H14"/>
  <c r="C11"/>
  <c r="D17" s="1"/>
  <c r="C10"/>
  <c r="G4"/>
  <c r="H4" s="1"/>
  <c r="D26" s="1"/>
  <c r="G5"/>
  <c r="H5" s="1"/>
  <c r="G6"/>
  <c r="H6" s="1"/>
  <c r="G3"/>
  <c r="H3" s="1"/>
  <c r="D7"/>
  <c r="D8" s="1"/>
  <c r="E7"/>
  <c r="F7"/>
  <c r="F8" s="1"/>
  <c r="C7"/>
  <c r="D25" l="1"/>
  <c r="D28"/>
  <c r="D24"/>
  <c r="D27"/>
  <c r="D23"/>
  <c r="D14"/>
  <c r="E14" s="1"/>
  <c r="G7"/>
  <c r="G38" s="1"/>
  <c r="D15"/>
  <c r="E15" s="1"/>
  <c r="F36" l="1"/>
  <c r="F45" s="1"/>
  <c r="F34"/>
  <c r="F43" s="1"/>
  <c r="E36"/>
  <c r="E45" s="1"/>
  <c r="E34"/>
  <c r="E43" s="1"/>
  <c r="D36"/>
  <c r="D45" s="1"/>
  <c r="D34"/>
  <c r="D43" s="1"/>
  <c r="C36"/>
  <c r="C45" s="1"/>
  <c r="C34"/>
  <c r="C43" s="1"/>
  <c r="F35"/>
  <c r="F44" s="1"/>
  <c r="F37"/>
  <c r="F46" s="1"/>
  <c r="E35"/>
  <c r="E44" s="1"/>
  <c r="E37"/>
  <c r="E46" s="1"/>
  <c r="D35"/>
  <c r="D44" s="1"/>
  <c r="D37"/>
  <c r="D46" s="1"/>
  <c r="C35"/>
  <c r="C44" s="1"/>
  <c r="C37"/>
  <c r="C46" s="1"/>
  <c r="D16"/>
  <c r="E16" s="1"/>
  <c r="C20" s="1"/>
  <c r="E27" s="1"/>
  <c r="F15"/>
  <c r="G15" s="1"/>
  <c r="F14"/>
  <c r="G14" s="1"/>
  <c r="E23" l="1"/>
  <c r="E25"/>
  <c r="E24"/>
  <c r="E26"/>
  <c r="E28"/>
</calcChain>
</file>

<file path=xl/sharedStrings.xml><?xml version="1.0" encoding="utf-8"?>
<sst xmlns="http://schemas.openxmlformats.org/spreadsheetml/2006/main" count="43" uniqueCount="24">
  <si>
    <t>Total</t>
  </si>
  <si>
    <t>Tip</t>
  </si>
  <si>
    <t>Coupon</t>
  </si>
  <si>
    <t>G</t>
  </si>
  <si>
    <t>CF</t>
  </si>
  <si>
    <t>n</t>
  </si>
  <si>
    <t>SV</t>
  </si>
  <si>
    <t>Error</t>
  </si>
  <si>
    <t>DF</t>
  </si>
  <si>
    <t>Sum of Sq</t>
  </si>
  <si>
    <t>MSS</t>
  </si>
  <si>
    <t>-</t>
  </si>
  <si>
    <t>F</t>
  </si>
  <si>
    <t>P-value</t>
  </si>
  <si>
    <t>F-Crit</t>
  </si>
  <si>
    <t>LSD</t>
  </si>
  <si>
    <t>Diff</t>
  </si>
  <si>
    <t>Sign</t>
  </si>
  <si>
    <t>.</t>
  </si>
  <si>
    <t>Mean</t>
  </si>
  <si>
    <t>Predicetd Yij</t>
  </si>
  <si>
    <t>Error (eij)</t>
  </si>
  <si>
    <t>pi</t>
  </si>
  <si>
    <t>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</si>
</sst>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8.5946631671041121E-2"/>
          <c:y val="5.1455532285334032E-2"/>
          <c:w val="0.8603589238845144"/>
          <c:h val="0.79800924653747496"/>
        </c:manualLayout>
      </c:layout>
      <c:scatterChart>
        <c:scatterStyle val="lineMarker"/>
        <c:ser>
          <c:idx val="0"/>
          <c:order val="0"/>
          <c:tx>
            <c:strRef>
              <c:f>Sheet1!$F$48</c:f>
              <c:strCache>
                <c:ptCount val="1"/>
                <c:pt idx="0">
                  <c:v>pi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Sheet1!$D$49:$D$64</c:f>
              <c:numCache>
                <c:formatCode>General</c:formatCode>
                <c:ptCount val="16"/>
                <c:pt idx="0">
                  <c:v>-8.7500000000002132E-2</c:v>
                </c:pt>
                <c:pt idx="1">
                  <c:v>-8.7500000000002132E-2</c:v>
                </c:pt>
                <c:pt idx="2">
                  <c:v>-8.7499999999998579E-2</c:v>
                </c:pt>
                <c:pt idx="3">
                  <c:v>-6.2500000000001776E-2</c:v>
                </c:pt>
                <c:pt idx="4">
                  <c:v>-6.25E-2</c:v>
                </c:pt>
                <c:pt idx="5">
                  <c:v>-1.2500000000002842E-2</c:v>
                </c:pt>
                <c:pt idx="6">
                  <c:v>-1.2500000000001066E-2</c:v>
                </c:pt>
                <c:pt idx="7">
                  <c:v>-1.2500000000001066E-2</c:v>
                </c:pt>
                <c:pt idx="8">
                  <c:v>-1.2499999999999289E-2</c:v>
                </c:pt>
                <c:pt idx="9">
                  <c:v>1.2499999999999289E-2</c:v>
                </c:pt>
                <c:pt idx="10">
                  <c:v>3.7499999999999645E-2</c:v>
                </c:pt>
                <c:pt idx="11">
                  <c:v>3.7500000000001421E-2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0.16249999999999964</c:v>
                </c:pt>
              </c:numCache>
            </c:numRef>
          </c:xVal>
          <c:yVal>
            <c:numRef>
              <c:f>Sheet1!$F$49:$F$64</c:f>
              <c:numCache>
                <c:formatCode>General</c:formatCode>
                <c:ptCount val="16"/>
                <c:pt idx="0">
                  <c:v>9.375E-2</c:v>
                </c:pt>
                <c:pt idx="1">
                  <c:v>9.375E-2</c:v>
                </c:pt>
                <c:pt idx="2">
                  <c:v>9.375E-2</c:v>
                </c:pt>
                <c:pt idx="3">
                  <c:v>0.25</c:v>
                </c:pt>
                <c:pt idx="4">
                  <c:v>0.25</c:v>
                </c:pt>
                <c:pt idx="5">
                  <c:v>0.4375</c:v>
                </c:pt>
                <c:pt idx="6">
                  <c:v>0.4375</c:v>
                </c:pt>
                <c:pt idx="7">
                  <c:v>0.4375</c:v>
                </c:pt>
                <c:pt idx="8">
                  <c:v>0.4375</c:v>
                </c:pt>
                <c:pt idx="9">
                  <c:v>0.59375</c:v>
                </c:pt>
                <c:pt idx="10">
                  <c:v>0.6875</c:v>
                </c:pt>
                <c:pt idx="11">
                  <c:v>0.6875</c:v>
                </c:pt>
                <c:pt idx="12">
                  <c:v>0.84375</c:v>
                </c:pt>
                <c:pt idx="13">
                  <c:v>0.84375</c:v>
                </c:pt>
                <c:pt idx="14">
                  <c:v>0.84375</c:v>
                </c:pt>
                <c:pt idx="15">
                  <c:v>0.96875</c:v>
                </c:pt>
              </c:numCache>
            </c:numRef>
          </c:yVal>
        </c:ser>
        <c:axId val="93837952"/>
        <c:axId val="93836416"/>
      </c:scatterChart>
      <c:valAx>
        <c:axId val="93837952"/>
        <c:scaling>
          <c:orientation val="minMax"/>
        </c:scaling>
        <c:axPos val="b"/>
        <c:numFmt formatCode="General" sourceLinked="1"/>
        <c:tickLblPos val="nextTo"/>
        <c:crossAx val="93836416"/>
        <c:crosses val="autoZero"/>
        <c:crossBetween val="midCat"/>
      </c:valAx>
      <c:valAx>
        <c:axId val="93836416"/>
        <c:scaling>
          <c:orientation val="minMax"/>
        </c:scaling>
        <c:axPos val="l"/>
        <c:numFmt formatCode="General" sourceLinked="1"/>
        <c:tickLblPos val="nextTo"/>
        <c:crossAx val="93837952"/>
        <c:crossesAt val="-0.15000000000000002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65941</xdr:colOff>
      <xdr:row>34</xdr:row>
      <xdr:rowOff>109904</xdr:rowOff>
    </xdr:from>
    <xdr:to>
      <xdr:col>7</xdr:col>
      <xdr:colOff>446941</xdr:colOff>
      <xdr:row>48</xdr:row>
      <xdr:rowOff>183173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4"/>
  <sheetViews>
    <sheetView tabSelected="1" topLeftCell="A31" zoomScale="130" zoomScaleNormal="130" workbookViewId="0">
      <selection activeCell="K42" sqref="K42"/>
    </sheetView>
  </sheetViews>
  <sheetFormatPr defaultRowHeight="15"/>
  <cols>
    <col min="4" max="5" width="13.5703125" bestFit="1" customWidth="1"/>
    <col min="7" max="7" width="8.28515625" customWidth="1"/>
  </cols>
  <sheetData>
    <row r="1" spans="1:8">
      <c r="A1">
        <v>1</v>
      </c>
      <c r="C1" t="s">
        <v>2</v>
      </c>
    </row>
    <row r="2" spans="1:8" ht="15.75" thickBot="1">
      <c r="B2" t="s">
        <v>1</v>
      </c>
      <c r="C2">
        <v>1</v>
      </c>
      <c r="D2">
        <v>2</v>
      </c>
      <c r="E2">
        <v>3</v>
      </c>
      <c r="F2">
        <v>4</v>
      </c>
      <c r="G2" t="s">
        <v>0</v>
      </c>
    </row>
    <row r="3" spans="1:8" ht="15.75" thickBot="1">
      <c r="B3" s="1">
        <v>1</v>
      </c>
      <c r="C3" s="2">
        <v>9.3000000000000007</v>
      </c>
      <c r="D3" s="2">
        <v>9.4</v>
      </c>
      <c r="E3" s="2">
        <v>9.8000000000000007</v>
      </c>
      <c r="F3" s="2">
        <v>10</v>
      </c>
      <c r="G3">
        <f>SUM(C3:F3)</f>
        <v>38.5</v>
      </c>
      <c r="H3">
        <f>G3/4</f>
        <v>9.625</v>
      </c>
    </row>
    <row r="4" spans="1:8" ht="15.75" thickBot="1">
      <c r="B4" s="3">
        <v>2</v>
      </c>
      <c r="C4" s="4">
        <v>9.4</v>
      </c>
      <c r="D4" s="4">
        <v>9.3000000000000007</v>
      </c>
      <c r="E4" s="4">
        <v>9.8000000000000007</v>
      </c>
      <c r="F4" s="4">
        <v>9.9</v>
      </c>
      <c r="G4">
        <f t="shared" ref="G4:G6" si="0">SUM(C4:F4)</f>
        <v>38.400000000000006</v>
      </c>
      <c r="H4">
        <f t="shared" ref="H4:H6" si="1">G4/4</f>
        <v>9.6000000000000014</v>
      </c>
    </row>
    <row r="5" spans="1:8" ht="15.75" thickBot="1">
      <c r="B5" s="3">
        <v>3</v>
      </c>
      <c r="C5" s="4">
        <v>9.1999999999999993</v>
      </c>
      <c r="D5" s="4">
        <v>9.4</v>
      </c>
      <c r="E5" s="4">
        <v>9.5</v>
      </c>
      <c r="F5" s="4">
        <v>9.6999999999999993</v>
      </c>
      <c r="G5">
        <f t="shared" si="0"/>
        <v>37.799999999999997</v>
      </c>
      <c r="H5">
        <f t="shared" si="1"/>
        <v>9.4499999999999993</v>
      </c>
    </row>
    <row r="6" spans="1:8" ht="15.75" thickBot="1">
      <c r="B6" s="3">
        <v>4</v>
      </c>
      <c r="C6" s="4">
        <v>9.6999999999999993</v>
      </c>
      <c r="D6" s="4">
        <v>9.6</v>
      </c>
      <c r="E6" s="4">
        <v>10</v>
      </c>
      <c r="F6" s="4">
        <v>10.199999999999999</v>
      </c>
      <c r="G6">
        <f t="shared" si="0"/>
        <v>39.5</v>
      </c>
      <c r="H6">
        <f t="shared" si="1"/>
        <v>9.875</v>
      </c>
    </row>
    <row r="7" spans="1:8">
      <c r="B7" t="s">
        <v>0</v>
      </c>
      <c r="C7">
        <f>SUM(C3:C6)</f>
        <v>37.6</v>
      </c>
      <c r="D7">
        <f t="shared" ref="D7:F7" si="2">SUM(D3:D6)</f>
        <v>37.700000000000003</v>
      </c>
      <c r="E7">
        <f t="shared" si="2"/>
        <v>39.1</v>
      </c>
      <c r="F7">
        <f t="shared" si="2"/>
        <v>39.799999999999997</v>
      </c>
      <c r="G7">
        <f>SUM(G3:G6)</f>
        <v>154.19999999999999</v>
      </c>
    </row>
    <row r="8" spans="1:8">
      <c r="C8">
        <f>C7/4</f>
        <v>9.4</v>
      </c>
      <c r="D8">
        <f t="shared" ref="D8:F8" si="3">D7/4</f>
        <v>9.4250000000000007</v>
      </c>
      <c r="E8">
        <f t="shared" si="3"/>
        <v>9.7750000000000004</v>
      </c>
      <c r="F8">
        <f t="shared" si="3"/>
        <v>9.9499999999999993</v>
      </c>
    </row>
    <row r="9" spans="1:8">
      <c r="B9" t="s">
        <v>5</v>
      </c>
      <c r="C9" s="5">
        <v>16</v>
      </c>
    </row>
    <row r="10" spans="1:8">
      <c r="B10" t="s">
        <v>3</v>
      </c>
      <c r="C10">
        <f>154.2</f>
        <v>154.19999999999999</v>
      </c>
    </row>
    <row r="11" spans="1:8">
      <c r="B11" t="s">
        <v>4</v>
      </c>
      <c r="C11">
        <f>C10^2/16</f>
        <v>1486.1024999999997</v>
      </c>
      <c r="G11" t="s">
        <v>18</v>
      </c>
    </row>
    <row r="13" spans="1:8">
      <c r="B13" s="8" t="s">
        <v>6</v>
      </c>
      <c r="C13" s="8" t="s">
        <v>8</v>
      </c>
      <c r="D13" s="8" t="s">
        <v>9</v>
      </c>
      <c r="E13" s="8" t="s">
        <v>10</v>
      </c>
      <c r="F13" s="8" t="s">
        <v>12</v>
      </c>
      <c r="G13" s="8" t="s">
        <v>13</v>
      </c>
      <c r="H13" s="8" t="s">
        <v>14</v>
      </c>
    </row>
    <row r="14" spans="1:8">
      <c r="B14" s="8" t="s">
        <v>2</v>
      </c>
      <c r="C14" s="8">
        <v>3</v>
      </c>
      <c r="D14" s="8">
        <f>SUMSQ(C7:F7)/4-C11</f>
        <v>0.87250000000040018</v>
      </c>
      <c r="E14" s="8">
        <f>D14/C14</f>
        <v>0.29083333333346673</v>
      </c>
      <c r="F14" s="8">
        <f>E14/E16</f>
        <v>36.103448276109617</v>
      </c>
      <c r="G14" s="8">
        <f>FDIST(F14,3,9)</f>
        <v>2.4031015392867168E-5</v>
      </c>
      <c r="H14" s="8">
        <f>FINV(0.05,3,9)</f>
        <v>3.8625483578549229</v>
      </c>
    </row>
    <row r="15" spans="1:8">
      <c r="B15" s="8" t="s">
        <v>1</v>
      </c>
      <c r="C15" s="8">
        <v>3</v>
      </c>
      <c r="D15" s="8">
        <f>SUMSQ(G3:G6)/4-C11</f>
        <v>0.3725000000001728</v>
      </c>
      <c r="E15" s="8">
        <f>D15/C15</f>
        <v>0.12416666666672427</v>
      </c>
      <c r="F15" s="8">
        <f>E15/E16</f>
        <v>15.413793103554042</v>
      </c>
      <c r="G15" s="8">
        <f>FDIST(F15,3,9)</f>
        <v>6.8481277058554722E-4</v>
      </c>
      <c r="H15" s="8">
        <f>FINV(0.05,3,9)</f>
        <v>3.8625483578549229</v>
      </c>
    </row>
    <row r="16" spans="1:8">
      <c r="B16" s="8" t="s">
        <v>7</v>
      </c>
      <c r="C16" s="8">
        <v>9</v>
      </c>
      <c r="D16" s="8">
        <f>D17-D14-D15</f>
        <v>7.2499999999536158E-2</v>
      </c>
      <c r="E16" s="8">
        <f>D16/C16</f>
        <v>8.0555555555040168E-3</v>
      </c>
      <c r="F16" s="8" t="s">
        <v>11</v>
      </c>
      <c r="G16" s="8" t="s">
        <v>11</v>
      </c>
      <c r="H16" s="8" t="s">
        <v>11</v>
      </c>
    </row>
    <row r="17" spans="1:8">
      <c r="B17" s="8" t="s">
        <v>0</v>
      </c>
      <c r="C17" s="8">
        <v>15</v>
      </c>
      <c r="D17" s="8">
        <f>SUMSQ(C3:F6)-C11</f>
        <v>1.3175000000001091</v>
      </c>
      <c r="E17" s="8" t="s">
        <v>11</v>
      </c>
      <c r="F17" s="8" t="s">
        <v>11</v>
      </c>
      <c r="G17" s="8" t="s">
        <v>11</v>
      </c>
      <c r="H17" s="8" t="s">
        <v>11</v>
      </c>
    </row>
    <row r="19" spans="1:8">
      <c r="A19">
        <v>2</v>
      </c>
    </row>
    <row r="20" spans="1:8">
      <c r="B20" s="8" t="s">
        <v>15</v>
      </c>
      <c r="C20" s="8">
        <f>TINV(0.025,9)*SQRT(2*E16/16)</f>
        <v>8.5201805807012101E-2</v>
      </c>
    </row>
    <row r="22" spans="1:8">
      <c r="B22" s="7" t="s">
        <v>1</v>
      </c>
      <c r="C22" s="7"/>
      <c r="D22" s="8" t="s">
        <v>16</v>
      </c>
      <c r="E22" s="8" t="s">
        <v>17</v>
      </c>
    </row>
    <row r="23" spans="1:8">
      <c r="B23" s="8">
        <v>1</v>
      </c>
      <c r="C23" s="8">
        <v>2</v>
      </c>
      <c r="D23" s="8">
        <f>ABS($H$3-H4)</f>
        <v>2.4999999999998579E-2</v>
      </c>
      <c r="E23" s="8" t="str">
        <f>IF(D23&lt;$C$20,"No Difference", "difference")</f>
        <v>No Difference</v>
      </c>
    </row>
    <row r="24" spans="1:8">
      <c r="B24" s="8">
        <v>1</v>
      </c>
      <c r="C24" s="8">
        <v>3</v>
      </c>
      <c r="D24" s="8">
        <f>ABS($H$3-H5)</f>
        <v>0.17500000000000071</v>
      </c>
      <c r="E24" s="8" t="str">
        <f t="shared" ref="E24:E28" si="4">IF(D24&lt;$C$20,"No Difference", "difference")</f>
        <v>difference</v>
      </c>
    </row>
    <row r="25" spans="1:8">
      <c r="B25" s="8">
        <v>1</v>
      </c>
      <c r="C25" s="8">
        <v>4</v>
      </c>
      <c r="D25" s="8">
        <f>ABS($H$3-H6)</f>
        <v>0.25</v>
      </c>
      <c r="E25" s="8" t="str">
        <f t="shared" si="4"/>
        <v>difference</v>
      </c>
    </row>
    <row r="26" spans="1:8">
      <c r="B26" s="8">
        <v>2</v>
      </c>
      <c r="C26" s="8">
        <v>3</v>
      </c>
      <c r="D26" s="8">
        <f>ABS($H$4-H5)</f>
        <v>0.15000000000000213</v>
      </c>
      <c r="E26" s="8" t="str">
        <f t="shared" si="4"/>
        <v>difference</v>
      </c>
    </row>
    <row r="27" spans="1:8">
      <c r="B27" s="8">
        <v>2</v>
      </c>
      <c r="C27" s="8">
        <v>4</v>
      </c>
      <c r="D27" s="8">
        <f>ABS($H$4-H6)</f>
        <v>0.27499999999999858</v>
      </c>
      <c r="E27" s="8" t="str">
        <f t="shared" si="4"/>
        <v>difference</v>
      </c>
    </row>
    <row r="28" spans="1:8">
      <c r="B28" s="8">
        <v>3</v>
      </c>
      <c r="C28" s="8">
        <v>4</v>
      </c>
      <c r="D28" s="8">
        <f>ABS(H5-H6)</f>
        <v>0.42500000000000071</v>
      </c>
      <c r="E28" s="8" t="str">
        <f t="shared" si="4"/>
        <v>difference</v>
      </c>
    </row>
    <row r="31" spans="1:8">
      <c r="A31">
        <v>3</v>
      </c>
      <c r="B31" s="6" t="s">
        <v>20</v>
      </c>
      <c r="C31" s="6"/>
    </row>
    <row r="32" spans="1:8">
      <c r="B32" s="7" t="s">
        <v>1</v>
      </c>
      <c r="C32" s="7" t="s">
        <v>2</v>
      </c>
      <c r="D32" s="7"/>
      <c r="E32" s="7"/>
      <c r="F32" s="7"/>
      <c r="G32" s="8"/>
    </row>
    <row r="33" spans="2:7">
      <c r="B33" s="7"/>
      <c r="C33" s="8">
        <v>1</v>
      </c>
      <c r="D33" s="9">
        <v>2</v>
      </c>
      <c r="E33" s="9">
        <v>3</v>
      </c>
      <c r="F33" s="8">
        <v>4</v>
      </c>
      <c r="G33" s="8" t="s">
        <v>19</v>
      </c>
    </row>
    <row r="34" spans="2:7">
      <c r="B34" s="8">
        <v>1</v>
      </c>
      <c r="C34" s="8">
        <f>G34+$C$38-$G$38</f>
        <v>9.3874999999999993</v>
      </c>
      <c r="D34" s="8">
        <f>G34+$D$38-$G$38</f>
        <v>9.4125000000000014</v>
      </c>
      <c r="E34" s="8">
        <f>G34+$E$38-$G$38</f>
        <v>9.7624999999999993</v>
      </c>
      <c r="F34" s="8">
        <f>G34+$F$38-$G$38</f>
        <v>9.9375</v>
      </c>
      <c r="G34" s="8">
        <v>9.625</v>
      </c>
    </row>
    <row r="35" spans="2:7">
      <c r="B35" s="8">
        <v>2</v>
      </c>
      <c r="C35" s="8">
        <f t="shared" ref="C35:C37" si="5">G35+$C$38-$G$38</f>
        <v>9.3625000000000007</v>
      </c>
      <c r="D35" s="8">
        <f t="shared" ref="D35:D37" si="6">G35+$D$38-$G$38</f>
        <v>9.3875000000000028</v>
      </c>
      <c r="E35" s="8">
        <f t="shared" ref="E35:E37" si="7">G35+$E$38-$G$38</f>
        <v>9.7375000000000007</v>
      </c>
      <c r="F35" s="8">
        <f t="shared" ref="F35:F37" si="8">G35+$F$38-$G$38</f>
        <v>9.9125000000000014</v>
      </c>
      <c r="G35" s="8">
        <v>9.6000000000000014</v>
      </c>
    </row>
    <row r="36" spans="2:7">
      <c r="B36" s="8">
        <v>3</v>
      </c>
      <c r="C36" s="8">
        <f t="shared" si="5"/>
        <v>9.2125000000000021</v>
      </c>
      <c r="D36" s="8">
        <f t="shared" si="6"/>
        <v>9.2375000000000007</v>
      </c>
      <c r="E36" s="8">
        <f t="shared" si="7"/>
        <v>9.5875000000000021</v>
      </c>
      <c r="F36" s="8">
        <f t="shared" si="8"/>
        <v>9.7624999999999993</v>
      </c>
      <c r="G36" s="8">
        <v>9.4499999999999993</v>
      </c>
    </row>
    <row r="37" spans="2:7">
      <c r="B37" s="8">
        <v>4</v>
      </c>
      <c r="C37" s="8">
        <f t="shared" si="5"/>
        <v>9.6374999999999993</v>
      </c>
      <c r="D37" s="8">
        <f t="shared" si="6"/>
        <v>9.6625000000000014</v>
      </c>
      <c r="E37" s="8">
        <f t="shared" si="7"/>
        <v>10.012499999999999</v>
      </c>
      <c r="F37" s="8">
        <f t="shared" si="8"/>
        <v>10.1875</v>
      </c>
      <c r="G37" s="8">
        <v>9.875</v>
      </c>
    </row>
    <row r="38" spans="2:7">
      <c r="B38" s="8" t="s">
        <v>19</v>
      </c>
      <c r="C38" s="8">
        <v>9.4</v>
      </c>
      <c r="D38" s="8">
        <v>9.4250000000000007</v>
      </c>
      <c r="E38" s="8">
        <v>9.7750000000000004</v>
      </c>
      <c r="F38" s="8">
        <v>9.9499999999999993</v>
      </c>
      <c r="G38" s="8">
        <f>G7/16</f>
        <v>9.6374999999999993</v>
      </c>
    </row>
    <row r="40" spans="2:7">
      <c r="B40" t="s">
        <v>21</v>
      </c>
    </row>
    <row r="41" spans="2:7">
      <c r="B41" s="10" t="s">
        <v>1</v>
      </c>
      <c r="C41" s="7" t="s">
        <v>2</v>
      </c>
      <c r="D41" s="7"/>
      <c r="E41" s="7"/>
      <c r="F41" s="7"/>
    </row>
    <row r="42" spans="2:7">
      <c r="B42" s="11"/>
      <c r="C42" s="8">
        <v>1</v>
      </c>
      <c r="D42" s="8">
        <v>2</v>
      </c>
      <c r="E42" s="8">
        <v>3</v>
      </c>
      <c r="F42" s="8">
        <v>4</v>
      </c>
    </row>
    <row r="43" spans="2:7">
      <c r="B43" s="8">
        <v>1</v>
      </c>
      <c r="C43" s="8">
        <f>C3-C34</f>
        <v>-8.7499999999998579E-2</v>
      </c>
      <c r="D43" s="8">
        <f>D3-D34</f>
        <v>-1.2500000000001066E-2</v>
      </c>
      <c r="E43" s="8">
        <f>E3-E34</f>
        <v>3.7500000000001421E-2</v>
      </c>
      <c r="F43" s="8">
        <f>F3-F34</f>
        <v>6.25E-2</v>
      </c>
    </row>
    <row r="44" spans="2:7">
      <c r="B44" s="8">
        <v>2</v>
      </c>
      <c r="C44" s="8">
        <f>C4-C35</f>
        <v>3.7499999999999645E-2</v>
      </c>
      <c r="D44" s="8">
        <f>D4-D35</f>
        <v>-8.7500000000002132E-2</v>
      </c>
      <c r="E44" s="8">
        <f>E4-E35</f>
        <v>6.25E-2</v>
      </c>
      <c r="F44" s="8">
        <f>F4-F35</f>
        <v>-1.2500000000001066E-2</v>
      </c>
    </row>
    <row r="45" spans="2:7">
      <c r="B45" s="8">
        <v>3</v>
      </c>
      <c r="C45" s="8">
        <f>C5-C36</f>
        <v>-1.2500000000002842E-2</v>
      </c>
      <c r="D45" s="8">
        <f>D5-D36</f>
        <v>0.16249999999999964</v>
      </c>
      <c r="E45" s="8">
        <f>E5-E36</f>
        <v>-8.7500000000002132E-2</v>
      </c>
      <c r="F45" s="8">
        <f>F5-F36</f>
        <v>-6.25E-2</v>
      </c>
    </row>
    <row r="46" spans="2:7">
      <c r="B46" s="8">
        <v>4</v>
      </c>
      <c r="C46" s="8">
        <f>C6-C37</f>
        <v>6.25E-2</v>
      </c>
      <c r="D46" s="8">
        <f>D6-D37</f>
        <v>-6.2500000000001776E-2</v>
      </c>
      <c r="E46" s="8">
        <f>E6-E37</f>
        <v>-1.2499999999999289E-2</v>
      </c>
      <c r="F46" s="8">
        <f>F6-F37</f>
        <v>1.2499999999999289E-2</v>
      </c>
    </row>
    <row r="48" spans="2:7">
      <c r="B48" t="s">
        <v>2</v>
      </c>
      <c r="C48" t="s">
        <v>1</v>
      </c>
      <c r="D48" t="s">
        <v>7</v>
      </c>
      <c r="E48" t="s">
        <v>23</v>
      </c>
      <c r="F48" t="s">
        <v>22</v>
      </c>
    </row>
    <row r="49" spans="2:6">
      <c r="B49">
        <v>2</v>
      </c>
      <c r="C49">
        <v>2</v>
      </c>
      <c r="D49">
        <v>-8.7500000000002132E-2</v>
      </c>
      <c r="E49">
        <v>1</v>
      </c>
      <c r="F49">
        <f>(2-0.5)/16</f>
        <v>9.375E-2</v>
      </c>
    </row>
    <row r="50" spans="2:6">
      <c r="B50">
        <v>3</v>
      </c>
      <c r="C50">
        <v>3</v>
      </c>
      <c r="D50">
        <v>-8.7500000000002132E-2</v>
      </c>
      <c r="E50">
        <v>2</v>
      </c>
      <c r="F50">
        <f>(2-0.5)/16</f>
        <v>9.375E-2</v>
      </c>
    </row>
    <row r="51" spans="2:6">
      <c r="B51">
        <v>1</v>
      </c>
      <c r="C51">
        <v>1</v>
      </c>
      <c r="D51">
        <v>-8.7499999999998579E-2</v>
      </c>
      <c r="E51">
        <v>3</v>
      </c>
      <c r="F51">
        <f>(2-0.5)/16</f>
        <v>9.375E-2</v>
      </c>
    </row>
    <row r="52" spans="2:6">
      <c r="B52">
        <v>4</v>
      </c>
      <c r="C52">
        <v>2</v>
      </c>
      <c r="D52">
        <v>-6.2500000000001776E-2</v>
      </c>
      <c r="E52">
        <v>4</v>
      </c>
      <c r="F52">
        <f>(4.5-0.5)/16</f>
        <v>0.25</v>
      </c>
    </row>
    <row r="53" spans="2:6">
      <c r="B53">
        <v>3</v>
      </c>
      <c r="C53">
        <v>4</v>
      </c>
      <c r="D53">
        <v>-6.25E-2</v>
      </c>
      <c r="E53">
        <v>5</v>
      </c>
      <c r="F53">
        <f>(4.5-0.5)/16</f>
        <v>0.25</v>
      </c>
    </row>
    <row r="54" spans="2:6">
      <c r="B54">
        <v>3</v>
      </c>
      <c r="C54">
        <v>1</v>
      </c>
      <c r="D54">
        <v>-1.2500000000002842E-2</v>
      </c>
      <c r="E54">
        <v>6</v>
      </c>
      <c r="F54">
        <f>(7.5-0.5)/16</f>
        <v>0.4375</v>
      </c>
    </row>
    <row r="55" spans="2:6">
      <c r="B55">
        <v>1</v>
      </c>
      <c r="C55">
        <v>2</v>
      </c>
      <c r="D55">
        <v>-1.2500000000001066E-2</v>
      </c>
      <c r="E55">
        <v>7</v>
      </c>
      <c r="F55">
        <f>(7.5-0.5)/16</f>
        <v>0.4375</v>
      </c>
    </row>
    <row r="56" spans="2:6">
      <c r="B56">
        <v>2</v>
      </c>
      <c r="C56">
        <v>4</v>
      </c>
      <c r="D56">
        <v>-1.2500000000001066E-2</v>
      </c>
      <c r="E56">
        <v>8</v>
      </c>
      <c r="F56">
        <f>(7.5-0.5)/16</f>
        <v>0.4375</v>
      </c>
    </row>
    <row r="57" spans="2:6">
      <c r="B57">
        <v>4</v>
      </c>
      <c r="C57">
        <v>3</v>
      </c>
      <c r="D57">
        <v>-1.2499999999999289E-2</v>
      </c>
      <c r="E57">
        <v>9</v>
      </c>
      <c r="F57">
        <f>(7.5-0.5)/16</f>
        <v>0.4375</v>
      </c>
    </row>
    <row r="58" spans="2:6">
      <c r="B58">
        <v>4</v>
      </c>
      <c r="C58">
        <v>4</v>
      </c>
      <c r="D58">
        <v>1.2499999999999289E-2</v>
      </c>
      <c r="E58">
        <v>10</v>
      </c>
      <c r="F58">
        <f>(10-0.5)/16</f>
        <v>0.59375</v>
      </c>
    </row>
    <row r="59" spans="2:6">
      <c r="B59">
        <v>2</v>
      </c>
      <c r="C59">
        <v>1</v>
      </c>
      <c r="D59">
        <v>3.7499999999999645E-2</v>
      </c>
      <c r="E59">
        <v>11</v>
      </c>
      <c r="F59">
        <f>(11.5-0.5)/16</f>
        <v>0.6875</v>
      </c>
    </row>
    <row r="60" spans="2:6">
      <c r="B60">
        <v>1</v>
      </c>
      <c r="C60">
        <v>3</v>
      </c>
      <c r="D60">
        <v>3.7500000000001421E-2</v>
      </c>
      <c r="E60">
        <v>12</v>
      </c>
      <c r="F60">
        <f>(11.5-0.5)/16</f>
        <v>0.6875</v>
      </c>
    </row>
    <row r="61" spans="2:6">
      <c r="B61">
        <v>4</v>
      </c>
      <c r="C61">
        <v>1</v>
      </c>
      <c r="D61">
        <v>6.25E-2</v>
      </c>
      <c r="E61">
        <v>13</v>
      </c>
      <c r="F61">
        <f>(14-0.5)/16</f>
        <v>0.84375</v>
      </c>
    </row>
    <row r="62" spans="2:6">
      <c r="B62">
        <v>2</v>
      </c>
      <c r="C62">
        <v>3</v>
      </c>
      <c r="D62">
        <v>6.25E-2</v>
      </c>
      <c r="E62">
        <v>14</v>
      </c>
      <c r="F62">
        <f>(14-0.5)/16</f>
        <v>0.84375</v>
      </c>
    </row>
    <row r="63" spans="2:6">
      <c r="B63">
        <v>1</v>
      </c>
      <c r="C63">
        <v>4</v>
      </c>
      <c r="D63">
        <v>6.25E-2</v>
      </c>
      <c r="E63">
        <v>15</v>
      </c>
      <c r="F63">
        <f>(14-0.5)/16</f>
        <v>0.84375</v>
      </c>
    </row>
    <row r="64" spans="2:6">
      <c r="B64">
        <v>3</v>
      </c>
      <c r="C64">
        <v>2</v>
      </c>
      <c r="D64">
        <v>0.16249999999999964</v>
      </c>
      <c r="E64">
        <v>16</v>
      </c>
      <c r="F64">
        <f>(16-0.5)/16</f>
        <v>0.96875</v>
      </c>
    </row>
  </sheetData>
  <sortState ref="B49:F64">
    <sortCondition ref="D49"/>
  </sortState>
  <mergeCells count="6">
    <mergeCell ref="C41:F41"/>
    <mergeCell ref="B41:B42"/>
    <mergeCell ref="B22:C22"/>
    <mergeCell ref="B31:C31"/>
    <mergeCell ref="C32:F32"/>
    <mergeCell ref="B32:B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21031</dc:creator>
  <cp:lastModifiedBy>21031</cp:lastModifiedBy>
  <dcterms:created xsi:type="dcterms:W3CDTF">2019-06-28T19:49:09Z</dcterms:created>
  <dcterms:modified xsi:type="dcterms:W3CDTF">2019-06-28T21:28:14Z</dcterms:modified>
</cp:coreProperties>
</file>