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46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43" i="1" a="1"/>
  <c r="B43" s="1"/>
  <c r="B44"/>
  <c r="B46"/>
  <c r="H38" a="1"/>
  <c r="H38" s="1"/>
  <c r="B38" a="1"/>
  <c r="B38" s="1"/>
  <c r="C21"/>
  <c r="I29" s="1"/>
  <c r="C22"/>
  <c r="I30" s="1"/>
  <c r="C23"/>
  <c r="I31" s="1"/>
  <c r="C20"/>
  <c r="I28" s="1"/>
  <c r="G23"/>
  <c r="G24"/>
  <c r="H21"/>
  <c r="H22"/>
  <c r="H23"/>
  <c r="I21" s="1"/>
  <c r="J21" s="1"/>
  <c r="H20"/>
  <c r="G20"/>
  <c r="G21"/>
  <c r="G22"/>
  <c r="F23"/>
  <c r="I10"/>
  <c r="I11"/>
  <c r="I12"/>
  <c r="I13"/>
  <c r="G11"/>
  <c r="G12"/>
  <c r="G13"/>
  <c r="C13"/>
  <c r="D13" s="1"/>
  <c r="C12"/>
  <c r="D11" s="1"/>
  <c r="C11"/>
  <c r="D12" s="1"/>
  <c r="C10"/>
  <c r="D10" s="1"/>
  <c r="B13"/>
  <c r="B11"/>
  <c r="B12"/>
  <c r="B10"/>
  <c r="B45" l="1"/>
  <c r="K41"/>
  <c r="I41"/>
  <c r="K40"/>
  <c r="I40"/>
  <c r="K39"/>
  <c r="I39"/>
  <c r="K38"/>
  <c r="I38"/>
  <c r="J41"/>
  <c r="H41"/>
  <c r="J40"/>
  <c r="H40"/>
  <c r="J39"/>
  <c r="H39"/>
  <c r="J38"/>
  <c r="E41"/>
  <c r="E40"/>
  <c r="E39"/>
  <c r="E38"/>
  <c r="C41"/>
  <c r="C40"/>
  <c r="C39"/>
  <c r="C38"/>
  <c r="D41"/>
  <c r="B41"/>
  <c r="D40"/>
  <c r="B40"/>
  <c r="D39"/>
  <c r="B39"/>
  <c r="D38"/>
  <c r="J28"/>
  <c r="H28"/>
  <c r="J29"/>
  <c r="H29"/>
  <c r="J30"/>
  <c r="H30"/>
  <c r="J31"/>
  <c r="H31"/>
  <c r="G28"/>
  <c r="G29"/>
  <c r="G30"/>
  <c r="G31"/>
  <c r="I22"/>
  <c r="J22" s="1"/>
  <c r="I20"/>
  <c r="J20" s="1"/>
</calcChain>
</file>

<file path=xl/sharedStrings.xml><?xml version="1.0" encoding="utf-8"?>
<sst xmlns="http://schemas.openxmlformats.org/spreadsheetml/2006/main" count="84" uniqueCount="58">
  <si>
    <t>Factors</t>
  </si>
  <si>
    <t>A</t>
  </si>
  <si>
    <t>B</t>
  </si>
  <si>
    <t>-</t>
  </si>
  <si>
    <t>+</t>
  </si>
  <si>
    <t>Replicates</t>
  </si>
  <si>
    <t>R-I</t>
  </si>
  <si>
    <t>R-II</t>
  </si>
  <si>
    <t>R-III</t>
  </si>
  <si>
    <t>R-IV</t>
  </si>
  <si>
    <t>Factor</t>
  </si>
  <si>
    <t>Factor Levels</t>
  </si>
  <si>
    <t>Low(-)</t>
  </si>
  <si>
    <t>Short (10 min)</t>
  </si>
  <si>
    <t>Long (15 min)</t>
  </si>
  <si>
    <t>High(+)</t>
  </si>
  <si>
    <t>Treat Totals</t>
  </si>
  <si>
    <t>[1]</t>
  </si>
  <si>
    <t>[a]</t>
  </si>
  <si>
    <t>[b]</t>
  </si>
  <si>
    <t>[ab]</t>
  </si>
  <si>
    <t>Totals</t>
  </si>
  <si>
    <t>Col. I</t>
  </si>
  <si>
    <t>Fact Total</t>
  </si>
  <si>
    <t>Grand Toatal</t>
  </si>
  <si>
    <t>Yate's Method to find Fact. Totals</t>
  </si>
  <si>
    <t>Factorial Effect</t>
  </si>
  <si>
    <t>AB</t>
  </si>
  <si>
    <t>Coefficient</t>
  </si>
  <si>
    <t>B0</t>
  </si>
  <si>
    <t>B1</t>
  </si>
  <si>
    <t>B2</t>
  </si>
  <si>
    <t>B3</t>
  </si>
  <si>
    <t>Y=14.5139-0.158625X1+0.293X2+0.14075X1X2</t>
  </si>
  <si>
    <t>Model</t>
  </si>
  <si>
    <t>ANOVA</t>
  </si>
  <si>
    <t>Source of Variation</t>
  </si>
  <si>
    <t>Error</t>
  </si>
  <si>
    <t>Total</t>
  </si>
  <si>
    <t>SS</t>
  </si>
  <si>
    <t>MSS</t>
  </si>
  <si>
    <t>F-Value</t>
  </si>
  <si>
    <t>P-Value</t>
  </si>
  <si>
    <t>D.F</t>
  </si>
  <si>
    <t>&lt;-[A]</t>
  </si>
  <si>
    <t>&lt;-[B]</t>
  </si>
  <si>
    <t>&lt;-[AB]</t>
  </si>
  <si>
    <t>Residual Analysis</t>
  </si>
  <si>
    <t>At</t>
  </si>
  <si>
    <t>X1</t>
  </si>
  <si>
    <t>X2</t>
  </si>
  <si>
    <t>Y-predict</t>
  </si>
  <si>
    <t>Residuals</t>
  </si>
  <si>
    <t>X=</t>
  </si>
  <si>
    <t>X'X</t>
  </si>
  <si>
    <t>X'=</t>
  </si>
  <si>
    <t>(X'X) Inverse</t>
  </si>
  <si>
    <t>X'Y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</si>
</sst>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>
      <selection activeCell="C3" sqref="C3:F6"/>
    </sheetView>
  </sheetViews>
  <sheetFormatPr defaultRowHeight="15"/>
  <cols>
    <col min="1" max="1" width="11.28515625" style="3" bestFit="1" customWidth="1"/>
    <col min="2" max="3" width="9.140625" style="3"/>
    <col min="4" max="4" width="10.42578125" style="3" bestFit="1" customWidth="1"/>
    <col min="5" max="5" width="19" style="3" bestFit="1" customWidth="1"/>
    <col min="6" max="6" width="14.28515625" style="3" bestFit="1" customWidth="1"/>
    <col min="7" max="7" width="12.5703125" style="3" bestFit="1" customWidth="1"/>
    <col min="8" max="8" width="13.5703125" style="3" bestFit="1" customWidth="1"/>
    <col min="9" max="9" width="12.85546875" style="3" bestFit="1" customWidth="1"/>
    <col min="10" max="10" width="9.42578125" style="3" bestFit="1" customWidth="1"/>
    <col min="11" max="16384" width="9.140625" style="3"/>
  </cols>
  <sheetData>
    <row r="1" spans="1:9">
      <c r="A1" s="5" t="s">
        <v>0</v>
      </c>
      <c r="B1" s="5"/>
      <c r="C1" s="5" t="s">
        <v>5</v>
      </c>
      <c r="D1" s="5"/>
      <c r="E1" s="5"/>
      <c r="F1" s="5"/>
      <c r="G1" s="5" t="s">
        <v>10</v>
      </c>
      <c r="H1" s="5" t="s">
        <v>11</v>
      </c>
      <c r="I1" s="5"/>
    </row>
    <row r="2" spans="1:9">
      <c r="A2" s="6" t="s">
        <v>1</v>
      </c>
      <c r="B2" s="6" t="s">
        <v>2</v>
      </c>
      <c r="C2" s="6" t="s">
        <v>6</v>
      </c>
      <c r="D2" s="6" t="s">
        <v>7</v>
      </c>
      <c r="E2" s="6" t="s">
        <v>8</v>
      </c>
      <c r="F2" s="6" t="s">
        <v>9</v>
      </c>
      <c r="G2" s="5"/>
      <c r="H2" s="6" t="s">
        <v>12</v>
      </c>
      <c r="I2" s="6" t="s">
        <v>15</v>
      </c>
    </row>
    <row r="3" spans="1:9">
      <c r="A3" s="4" t="s">
        <v>3</v>
      </c>
      <c r="B3" s="4" t="s">
        <v>3</v>
      </c>
      <c r="C3" s="4">
        <v>14.037000000000001</v>
      </c>
      <c r="D3" s="4">
        <v>16.164999999999999</v>
      </c>
      <c r="E3" s="4">
        <v>13.972</v>
      </c>
      <c r="F3" s="4">
        <v>13.907</v>
      </c>
      <c r="G3" s="1" t="s">
        <v>1</v>
      </c>
      <c r="H3" s="2">
        <v>0.55000000000000004</v>
      </c>
      <c r="I3" s="2">
        <v>0.59</v>
      </c>
    </row>
    <row r="4" spans="1:9">
      <c r="A4" s="4" t="s">
        <v>4</v>
      </c>
      <c r="B4" s="4" t="s">
        <v>3</v>
      </c>
      <c r="C4" s="4">
        <v>13.88</v>
      </c>
      <c r="D4" s="4">
        <v>13.86</v>
      </c>
      <c r="E4" s="4">
        <v>14.032</v>
      </c>
      <c r="F4" s="4">
        <v>13.914</v>
      </c>
      <c r="G4" s="1"/>
      <c r="H4" s="2"/>
      <c r="I4" s="2"/>
    </row>
    <row r="5" spans="1:9">
      <c r="A5" s="4" t="s">
        <v>3</v>
      </c>
      <c r="B5" s="4" t="s">
        <v>4</v>
      </c>
      <c r="C5" s="4">
        <v>14.821</v>
      </c>
      <c r="D5" s="4">
        <v>14.757</v>
      </c>
      <c r="E5" s="4">
        <v>14.843</v>
      </c>
      <c r="F5" s="4">
        <v>14.878</v>
      </c>
      <c r="G5" s="1" t="s">
        <v>2</v>
      </c>
      <c r="H5" s="1" t="s">
        <v>13</v>
      </c>
      <c r="I5" s="1" t="s">
        <v>14</v>
      </c>
    </row>
    <row r="6" spans="1:9">
      <c r="A6" s="4" t="s">
        <v>4</v>
      </c>
      <c r="B6" s="4" t="s">
        <v>4</v>
      </c>
      <c r="C6" s="4">
        <v>14.888</v>
      </c>
      <c r="D6" s="4">
        <v>14.920999999999999</v>
      </c>
      <c r="E6" s="4">
        <v>14.414999999999999</v>
      </c>
      <c r="F6" s="4">
        <v>14.932</v>
      </c>
      <c r="G6" s="1"/>
      <c r="H6" s="1"/>
      <c r="I6" s="1"/>
    </row>
    <row r="8" spans="1:9">
      <c r="A8" s="5" t="s">
        <v>25</v>
      </c>
      <c r="B8" s="5"/>
      <c r="C8" s="5"/>
      <c r="D8" s="5"/>
      <c r="E8" s="5"/>
    </row>
    <row r="9" spans="1:9">
      <c r="A9" s="6" t="s">
        <v>16</v>
      </c>
      <c r="B9" s="6" t="s">
        <v>21</v>
      </c>
      <c r="C9" s="6" t="s">
        <v>22</v>
      </c>
      <c r="D9" s="6" t="s">
        <v>23</v>
      </c>
      <c r="E9" s="4"/>
      <c r="H9" s="9" t="s">
        <v>28</v>
      </c>
      <c r="I9" s="11"/>
    </row>
    <row r="10" spans="1:9">
      <c r="A10" s="4" t="s">
        <v>17</v>
      </c>
      <c r="B10" s="4">
        <f>SUM(C3:F3)</f>
        <v>58.081000000000003</v>
      </c>
      <c r="C10" s="4">
        <f>B10+B11</f>
        <v>113.76700000000001</v>
      </c>
      <c r="D10" s="4">
        <f>C10+C11</f>
        <v>232.22200000000001</v>
      </c>
      <c r="E10" s="6" t="s">
        <v>24</v>
      </c>
      <c r="F10" s="9" t="s">
        <v>26</v>
      </c>
      <c r="G10" s="10"/>
      <c r="H10" s="4" t="s">
        <v>29</v>
      </c>
      <c r="I10" s="4">
        <f>D10/16</f>
        <v>14.513875000000001</v>
      </c>
    </row>
    <row r="11" spans="1:9">
      <c r="A11" s="4" t="s">
        <v>18</v>
      </c>
      <c r="B11" s="4">
        <f>SUM(C4:F4)</f>
        <v>55.686000000000007</v>
      </c>
      <c r="C11" s="4">
        <f>B12+B13</f>
        <v>118.455</v>
      </c>
      <c r="D11" s="4">
        <f>C12+C13</f>
        <v>-2.5379999999999967</v>
      </c>
      <c r="E11" s="6" t="s">
        <v>44</v>
      </c>
      <c r="F11" s="4" t="s">
        <v>1</v>
      </c>
      <c r="G11" s="8">
        <f>D11/(4*2)</f>
        <v>-0.31724999999999959</v>
      </c>
      <c r="H11" s="4" t="s">
        <v>30</v>
      </c>
      <c r="I11" s="4">
        <f t="shared" ref="I11:I13" si="0">D11/16</f>
        <v>-0.15862499999999979</v>
      </c>
    </row>
    <row r="12" spans="1:9">
      <c r="A12" s="4" t="s">
        <v>19</v>
      </c>
      <c r="B12" s="4">
        <f>SUM(C5:F5)</f>
        <v>59.298999999999999</v>
      </c>
      <c r="C12" s="4">
        <f>B11-B10</f>
        <v>-2.394999999999996</v>
      </c>
      <c r="D12" s="4">
        <f>C11-C10</f>
        <v>4.6879999999999882</v>
      </c>
      <c r="E12" s="6" t="s">
        <v>45</v>
      </c>
      <c r="F12" s="4" t="s">
        <v>2</v>
      </c>
      <c r="G12" s="8">
        <f t="shared" ref="G12:G13" si="1">D12/(4*2)</f>
        <v>0.58599999999999852</v>
      </c>
      <c r="H12" s="4" t="s">
        <v>31</v>
      </c>
      <c r="I12" s="4">
        <f t="shared" si="0"/>
        <v>0.29299999999999926</v>
      </c>
    </row>
    <row r="13" spans="1:9">
      <c r="A13" s="4" t="s">
        <v>20</v>
      </c>
      <c r="B13" s="4">
        <f>SUM(C6:F6)</f>
        <v>59.155999999999999</v>
      </c>
      <c r="C13" s="4">
        <f>B13-B12</f>
        <v>-0.14300000000000068</v>
      </c>
      <c r="D13" s="4">
        <f>C13-C12</f>
        <v>2.2519999999999953</v>
      </c>
      <c r="E13" s="6" t="s">
        <v>46</v>
      </c>
      <c r="F13" s="4" t="s">
        <v>27</v>
      </c>
      <c r="G13" s="8">
        <f t="shared" si="1"/>
        <v>0.28149999999999942</v>
      </c>
      <c r="H13" s="4" t="s">
        <v>32</v>
      </c>
      <c r="I13" s="4">
        <f t="shared" si="0"/>
        <v>0.14074999999999971</v>
      </c>
    </row>
    <row r="15" spans="1:9">
      <c r="E15" s="6" t="s">
        <v>34</v>
      </c>
      <c r="F15" s="1" t="s">
        <v>33</v>
      </c>
      <c r="G15" s="1"/>
      <c r="H15" s="1"/>
      <c r="I15" s="1"/>
    </row>
    <row r="16" spans="1:9">
      <c r="C16" s="7"/>
    </row>
    <row r="17" spans="1:10">
      <c r="A17" s="9" t="s">
        <v>47</v>
      </c>
      <c r="B17" s="11"/>
      <c r="C17" s="12" t="s">
        <v>51</v>
      </c>
      <c r="E17" s="5" t="s">
        <v>35</v>
      </c>
      <c r="F17" s="5"/>
      <c r="G17" s="5"/>
      <c r="H17" s="5"/>
      <c r="I17" s="5"/>
      <c r="J17" s="5"/>
    </row>
    <row r="18" spans="1:10">
      <c r="A18" s="9" t="s">
        <v>48</v>
      </c>
      <c r="B18" s="11"/>
      <c r="C18" s="14"/>
      <c r="E18" s="6" t="s">
        <v>36</v>
      </c>
      <c r="F18" s="12" t="s">
        <v>43</v>
      </c>
      <c r="G18" s="5" t="s">
        <v>39</v>
      </c>
      <c r="H18" s="5" t="s">
        <v>40</v>
      </c>
      <c r="I18" s="5" t="s">
        <v>41</v>
      </c>
      <c r="J18" s="5" t="s">
        <v>42</v>
      </c>
    </row>
    <row r="19" spans="1:10">
      <c r="A19" s="6" t="s">
        <v>49</v>
      </c>
      <c r="B19" s="6" t="s">
        <v>50</v>
      </c>
      <c r="C19" s="13"/>
      <c r="E19" s="6" t="s">
        <v>35</v>
      </c>
      <c r="F19" s="13"/>
      <c r="G19" s="5"/>
      <c r="H19" s="5"/>
      <c r="I19" s="5"/>
      <c r="J19" s="5"/>
    </row>
    <row r="20" spans="1:10">
      <c r="A20" s="4">
        <v>-1</v>
      </c>
      <c r="B20" s="4">
        <v>-1</v>
      </c>
      <c r="C20" s="4">
        <f>14.5139-0.158625*A20+0.293*B20+0.14075*A20*B20</f>
        <v>14.520275000000002</v>
      </c>
      <c r="E20" s="4" t="s">
        <v>1</v>
      </c>
      <c r="F20" s="4">
        <v>1</v>
      </c>
      <c r="G20" s="4">
        <f>D11^2/16</f>
        <v>0.40259024999999893</v>
      </c>
      <c r="H20" s="4">
        <f>G20/F20</f>
        <v>0.40259024999999893</v>
      </c>
      <c r="I20" s="4">
        <f>H20/$H$23</f>
        <v>1.2618800069635983</v>
      </c>
      <c r="J20" s="4">
        <f>FDIST(I20,F20,$F$23)</f>
        <v>0.28326694714834044</v>
      </c>
    </row>
    <row r="21" spans="1:10">
      <c r="A21" s="4">
        <v>1</v>
      </c>
      <c r="B21" s="4">
        <v>-1</v>
      </c>
      <c r="C21" s="4">
        <f t="shared" ref="C21:C23" si="2">14.5139-0.158625*A21+0.293*B21+0.14075*A21*B21</f>
        <v>13.921524999999999</v>
      </c>
      <c r="E21" s="4" t="s">
        <v>2</v>
      </c>
      <c r="F21" s="4">
        <v>1</v>
      </c>
      <c r="G21" s="4">
        <f t="shared" ref="G21:G24" si="3">D12^2/16</f>
        <v>1.373583999999993</v>
      </c>
      <c r="H21" s="4">
        <f t="shared" ref="H21:H23" si="4">G21/F21</f>
        <v>1.373583999999993</v>
      </c>
      <c r="I21" s="4">
        <f t="shared" ref="I21:I22" si="5">H21/$H$23</f>
        <v>4.305365536013559</v>
      </c>
      <c r="J21" s="4">
        <f t="shared" ref="J21:J22" si="6">FDIST(I21,F21,$F$23)</f>
        <v>6.0159916534265258E-2</v>
      </c>
    </row>
    <row r="22" spans="1:10">
      <c r="A22" s="4">
        <v>-1</v>
      </c>
      <c r="B22" s="4">
        <v>1</v>
      </c>
      <c r="C22" s="4">
        <f t="shared" si="2"/>
        <v>14.824774999999999</v>
      </c>
      <c r="E22" s="4" t="s">
        <v>27</v>
      </c>
      <c r="F22" s="4">
        <v>1</v>
      </c>
      <c r="G22" s="4">
        <f t="shared" si="3"/>
        <v>0.31696899999999867</v>
      </c>
      <c r="H22" s="4">
        <f t="shared" si="4"/>
        <v>0.31696899999999867</v>
      </c>
      <c r="I22" s="4">
        <f t="shared" si="5"/>
        <v>0.99350852120051125</v>
      </c>
      <c r="J22" s="4">
        <f t="shared" si="6"/>
        <v>0.33856148578671863</v>
      </c>
    </row>
    <row r="23" spans="1:10">
      <c r="A23" s="4">
        <v>1</v>
      </c>
      <c r="B23" s="4">
        <v>1</v>
      </c>
      <c r="C23" s="4">
        <f t="shared" si="2"/>
        <v>14.789024999999999</v>
      </c>
      <c r="E23" s="4" t="s">
        <v>37</v>
      </c>
      <c r="F23" s="4">
        <f>4*(4-1)</f>
        <v>12</v>
      </c>
      <c r="G23" s="4">
        <f>G24-G20-G21-G22</f>
        <v>3.8284804999999897</v>
      </c>
      <c r="H23" s="4">
        <f t="shared" si="4"/>
        <v>0.31904004166666583</v>
      </c>
      <c r="I23" s="4" t="s">
        <v>3</v>
      </c>
      <c r="J23" s="4" t="s">
        <v>3</v>
      </c>
    </row>
    <row r="24" spans="1:10">
      <c r="E24" s="4" t="s">
        <v>38</v>
      </c>
      <c r="F24" s="4">
        <v>15</v>
      </c>
      <c r="G24" s="4">
        <f>SUMSQ(C3:F6)-(D10^2/16)</f>
        <v>5.9216237499999806</v>
      </c>
      <c r="H24" s="4" t="s">
        <v>3</v>
      </c>
      <c r="I24" s="4" t="s">
        <v>3</v>
      </c>
      <c r="J24" s="4" t="s">
        <v>3</v>
      </c>
    </row>
    <row r="26" spans="1:10">
      <c r="E26" s="5" t="s">
        <v>0</v>
      </c>
      <c r="F26" s="5"/>
      <c r="G26" s="6" t="s">
        <v>52</v>
      </c>
      <c r="H26" s="6"/>
      <c r="I26" s="6"/>
      <c r="J26" s="6"/>
    </row>
    <row r="27" spans="1:10">
      <c r="E27" s="6" t="s">
        <v>49</v>
      </c>
      <c r="F27" s="6" t="s">
        <v>50</v>
      </c>
      <c r="G27" s="6" t="s">
        <v>6</v>
      </c>
      <c r="H27" s="6" t="s">
        <v>7</v>
      </c>
      <c r="I27" s="6" t="s">
        <v>8</v>
      </c>
      <c r="J27" s="6" t="s">
        <v>9</v>
      </c>
    </row>
    <row r="28" spans="1:10">
      <c r="E28" s="4">
        <v>-1</v>
      </c>
      <c r="F28" s="4">
        <v>-1</v>
      </c>
      <c r="G28" s="4">
        <f>C3-$C$20</f>
        <v>-0.48327500000000079</v>
      </c>
      <c r="H28" s="4">
        <f>D3-$C$20</f>
        <v>1.6447249999999976</v>
      </c>
      <c r="I28" s="4">
        <f>E3-$C$20</f>
        <v>-0.54827500000000207</v>
      </c>
      <c r="J28" s="4">
        <f>F3-$C$20</f>
        <v>-0.61327500000000157</v>
      </c>
    </row>
    <row r="29" spans="1:10">
      <c r="E29" s="4">
        <v>1</v>
      </c>
      <c r="F29" s="4">
        <v>-1</v>
      </c>
      <c r="G29" s="4">
        <f>C4-$C$21</f>
        <v>-4.1524999999998258E-2</v>
      </c>
      <c r="H29" s="4">
        <f>D4-$C$21</f>
        <v>-6.1524999999999608E-2</v>
      </c>
      <c r="I29" s="4">
        <f>E4-$C$21</f>
        <v>0.11047500000000099</v>
      </c>
      <c r="J29" s="4">
        <f>F4-$C$21</f>
        <v>-7.5249999999993378E-3</v>
      </c>
    </row>
    <row r="30" spans="1:10">
      <c r="E30" s="4">
        <v>-1</v>
      </c>
      <c r="F30" s="4">
        <v>1</v>
      </c>
      <c r="G30" s="4">
        <f>C5-$C$22</f>
        <v>-3.7749999999991957E-3</v>
      </c>
      <c r="H30" s="4">
        <f>D5-$C$22</f>
        <v>-6.7774999999999253E-2</v>
      </c>
      <c r="I30" s="4">
        <f>E5-$C$22</f>
        <v>1.8225000000001046E-2</v>
      </c>
      <c r="J30" s="4">
        <f>F5-$C$22</f>
        <v>5.3225000000001188E-2</v>
      </c>
    </row>
    <row r="31" spans="1:10">
      <c r="E31" s="4">
        <v>1</v>
      </c>
      <c r="F31" s="4">
        <v>1</v>
      </c>
      <c r="G31" s="4">
        <f>C6-$C$23</f>
        <v>9.8975000000001145E-2</v>
      </c>
      <c r="H31" s="4">
        <f>D6-$C$23</f>
        <v>0.13197500000000062</v>
      </c>
      <c r="I31" s="4">
        <f>E6-$C$23</f>
        <v>-0.37402499999999961</v>
      </c>
      <c r="J31" s="4">
        <f>F6-$C$23</f>
        <v>0.14297500000000163</v>
      </c>
    </row>
    <row r="33" spans="1:11">
      <c r="A33" s="1" t="s">
        <v>53</v>
      </c>
      <c r="B33" s="4">
        <v>1</v>
      </c>
      <c r="C33" s="4">
        <v>-1</v>
      </c>
      <c r="D33" s="4">
        <v>-1</v>
      </c>
      <c r="E33" s="4">
        <v>1</v>
      </c>
      <c r="G33" s="1" t="s">
        <v>55</v>
      </c>
      <c r="H33" s="4">
        <v>1</v>
      </c>
      <c r="I33" s="4">
        <v>1</v>
      </c>
      <c r="J33" s="4">
        <v>1</v>
      </c>
      <c r="K33" s="4">
        <v>1</v>
      </c>
    </row>
    <row r="34" spans="1:11">
      <c r="A34" s="1"/>
      <c r="B34" s="4">
        <v>1</v>
      </c>
      <c r="C34" s="4">
        <v>1</v>
      </c>
      <c r="D34" s="4">
        <v>-1</v>
      </c>
      <c r="E34" s="4">
        <v>-1</v>
      </c>
      <c r="G34" s="1"/>
      <c r="H34" s="4">
        <v>-1</v>
      </c>
      <c r="I34" s="4">
        <v>1</v>
      </c>
      <c r="J34" s="4">
        <v>-1</v>
      </c>
      <c r="K34" s="4">
        <v>1</v>
      </c>
    </row>
    <row r="35" spans="1:11">
      <c r="A35" s="1"/>
      <c r="B35" s="4">
        <v>1</v>
      </c>
      <c r="C35" s="4">
        <v>-1</v>
      </c>
      <c r="D35" s="4">
        <v>1</v>
      </c>
      <c r="E35" s="4">
        <v>-1</v>
      </c>
      <c r="G35" s="1"/>
      <c r="H35" s="4">
        <v>-1</v>
      </c>
      <c r="I35" s="4">
        <v>-1</v>
      </c>
      <c r="J35" s="4">
        <v>1</v>
      </c>
      <c r="K35" s="4">
        <v>1</v>
      </c>
    </row>
    <row r="36" spans="1:11">
      <c r="A36" s="1"/>
      <c r="B36" s="4">
        <v>1</v>
      </c>
      <c r="C36" s="4">
        <v>1</v>
      </c>
      <c r="D36" s="4">
        <v>1</v>
      </c>
      <c r="E36" s="4">
        <v>1</v>
      </c>
      <c r="G36" s="1"/>
      <c r="H36" s="4">
        <v>1</v>
      </c>
      <c r="I36" s="4">
        <v>-1</v>
      </c>
      <c r="J36" s="4">
        <v>-1</v>
      </c>
      <c r="K36" s="4">
        <v>1</v>
      </c>
    </row>
    <row r="38" spans="1:11">
      <c r="A38" s="1" t="s">
        <v>54</v>
      </c>
      <c r="B38" s="4">
        <f t="array" ref="B38:E41">MMULT(B33:E36,H33:K36)</f>
        <v>4</v>
      </c>
      <c r="C38" s="4">
        <v>0</v>
      </c>
      <c r="D38" s="4">
        <v>0</v>
      </c>
      <c r="E38" s="4">
        <v>0</v>
      </c>
      <c r="G38" s="1" t="s">
        <v>56</v>
      </c>
      <c r="H38" s="4">
        <f t="array" ref="H38:K41">MINVERSE(B38:E41)</f>
        <v>0.25</v>
      </c>
      <c r="I38" s="4">
        <v>0</v>
      </c>
      <c r="J38" s="4">
        <v>0</v>
      </c>
      <c r="K38" s="4">
        <v>0</v>
      </c>
    </row>
    <row r="39" spans="1:11">
      <c r="A39" s="1"/>
      <c r="B39" s="4">
        <v>0</v>
      </c>
      <c r="C39" s="4">
        <v>4</v>
      </c>
      <c r="D39" s="4">
        <v>0</v>
      </c>
      <c r="E39" s="4">
        <v>0</v>
      </c>
      <c r="G39" s="1"/>
      <c r="H39" s="4">
        <v>0</v>
      </c>
      <c r="I39" s="4">
        <v>0.25</v>
      </c>
      <c r="J39" s="4">
        <v>0</v>
      </c>
      <c r="K39" s="4">
        <v>0</v>
      </c>
    </row>
    <row r="40" spans="1:11">
      <c r="A40" s="1"/>
      <c r="B40" s="4">
        <v>0</v>
      </c>
      <c r="C40" s="4">
        <v>0</v>
      </c>
      <c r="D40" s="4">
        <v>4</v>
      </c>
      <c r="E40" s="4">
        <v>0</v>
      </c>
      <c r="G40" s="1"/>
      <c r="H40" s="4">
        <v>0</v>
      </c>
      <c r="I40" s="4">
        <v>0</v>
      </c>
      <c r="J40" s="4">
        <v>0.25</v>
      </c>
      <c r="K40" s="4">
        <v>0</v>
      </c>
    </row>
    <row r="41" spans="1:11">
      <c r="A41" s="1"/>
      <c r="B41" s="4">
        <v>0</v>
      </c>
      <c r="C41" s="4">
        <v>0</v>
      </c>
      <c r="D41" s="4">
        <v>0</v>
      </c>
      <c r="E41" s="4">
        <v>4</v>
      </c>
      <c r="G41" s="1"/>
      <c r="H41" s="4">
        <v>0</v>
      </c>
      <c r="I41" s="4">
        <v>0</v>
      </c>
      <c r="J41" s="4">
        <v>0</v>
      </c>
      <c r="K41" s="4">
        <v>0.25</v>
      </c>
    </row>
    <row r="43" spans="1:11">
      <c r="A43" s="1" t="s">
        <v>57</v>
      </c>
      <c r="B43" s="4">
        <f t="array" ref="B43:B46">MMULT(H33:K36,C20:C23)</f>
        <v>58.055599999999998</v>
      </c>
    </row>
    <row r="44" spans="1:11">
      <c r="A44" s="1"/>
      <c r="B44" s="4">
        <v>-0.63450000000000273</v>
      </c>
    </row>
    <row r="45" spans="1:11">
      <c r="A45" s="1"/>
      <c r="B45" s="4">
        <v>1.171999999999997</v>
      </c>
    </row>
    <row r="46" spans="1:11">
      <c r="A46" s="1"/>
      <c r="B46" s="4">
        <v>0.56300000000000239</v>
      </c>
    </row>
  </sheetData>
  <mergeCells count="29">
    <mergeCell ref="A43:A46"/>
    <mergeCell ref="A38:A41"/>
    <mergeCell ref="A33:A36"/>
    <mergeCell ref="G33:G36"/>
    <mergeCell ref="G38:G41"/>
    <mergeCell ref="A17:B17"/>
    <mergeCell ref="E26:F26"/>
    <mergeCell ref="C17:C19"/>
    <mergeCell ref="A18:B18"/>
    <mergeCell ref="A8:E8"/>
    <mergeCell ref="F10:G10"/>
    <mergeCell ref="H9:I9"/>
    <mergeCell ref="F15:I15"/>
    <mergeCell ref="E17:J17"/>
    <mergeCell ref="G18:G19"/>
    <mergeCell ref="H18:H19"/>
    <mergeCell ref="I18:I19"/>
    <mergeCell ref="J18:J19"/>
    <mergeCell ref="F18:F19"/>
    <mergeCell ref="A1:B1"/>
    <mergeCell ref="C1:F1"/>
    <mergeCell ref="G3:G4"/>
    <mergeCell ref="G1:G2"/>
    <mergeCell ref="G5:G6"/>
    <mergeCell ref="H1:I1"/>
    <mergeCell ref="H3:H4"/>
    <mergeCell ref="I3:I4"/>
    <mergeCell ref="H5:H6"/>
    <mergeCell ref="I5:I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21031</dc:creator>
  <cp:lastModifiedBy>21031</cp:lastModifiedBy>
  <dcterms:created xsi:type="dcterms:W3CDTF">2019-07-13T19:10:59Z</dcterms:created>
  <dcterms:modified xsi:type="dcterms:W3CDTF">2019-07-13T20:44:29Z</dcterms:modified>
</cp:coreProperties>
</file>