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9" i="1"/>
  <c r="G48"/>
  <c r="F49"/>
  <c r="F48"/>
  <c r="E49"/>
  <c r="E50"/>
  <c r="E48"/>
  <c r="D50"/>
  <c r="C50"/>
  <c r="G38"/>
  <c r="G39"/>
  <c r="G40"/>
  <c r="G41"/>
  <c r="G42"/>
  <c r="G37"/>
  <c r="G35"/>
  <c r="F38"/>
  <c r="F39"/>
  <c r="F40"/>
  <c r="F41"/>
  <c r="F42"/>
  <c r="F37"/>
  <c r="F35"/>
  <c r="E38"/>
  <c r="E39"/>
  <c r="E40"/>
  <c r="E41"/>
  <c r="E42"/>
  <c r="E43"/>
  <c r="E37"/>
  <c r="E35"/>
  <c r="D43"/>
  <c r="D44"/>
  <c r="C43"/>
  <c r="L26"/>
  <c r="K26"/>
  <c r="C30"/>
  <c r="C29"/>
  <c r="C28"/>
  <c r="G18"/>
  <c r="O7"/>
  <c r="Q7"/>
  <c r="E7"/>
  <c r="G7"/>
  <c r="I7"/>
  <c r="K7"/>
  <c r="M7"/>
  <c r="C7"/>
  <c r="D18"/>
  <c r="E18"/>
  <c r="F18"/>
  <c r="C18"/>
  <c r="E22"/>
  <c r="E23"/>
  <c r="E24"/>
  <c r="E25"/>
  <c r="E26"/>
  <c r="E21"/>
  <c r="D22"/>
  <c r="D23"/>
  <c r="D24"/>
  <c r="D25"/>
  <c r="D26"/>
  <c r="D21"/>
  <c r="I17"/>
  <c r="J17" s="1"/>
  <c r="H17"/>
  <c r="I16"/>
  <c r="J16"/>
  <c r="H16"/>
  <c r="I15"/>
  <c r="J12" s="1"/>
  <c r="H15"/>
  <c r="I14"/>
  <c r="J14"/>
  <c r="H14"/>
  <c r="I12" s="1"/>
  <c r="I13"/>
  <c r="J15" s="1"/>
  <c r="H13"/>
  <c r="H12"/>
  <c r="I11" s="1"/>
  <c r="H11"/>
  <c r="I10" s="1"/>
  <c r="H10"/>
  <c r="G11"/>
  <c r="G12"/>
  <c r="G13"/>
  <c r="G14"/>
  <c r="G15"/>
  <c r="G16"/>
  <c r="G17"/>
  <c r="G10"/>
  <c r="C31" l="1"/>
  <c r="J13"/>
  <c r="J11"/>
  <c r="J10"/>
</calcChain>
</file>

<file path=xl/sharedStrings.xml><?xml version="1.0" encoding="utf-8"?>
<sst xmlns="http://schemas.openxmlformats.org/spreadsheetml/2006/main" count="128" uniqueCount="62">
  <si>
    <t>Replicate 1</t>
  </si>
  <si>
    <t>Replicate 2</t>
  </si>
  <si>
    <t>Replicate 3</t>
  </si>
  <si>
    <t>Replicate 4</t>
  </si>
  <si>
    <t>B1</t>
  </si>
  <si>
    <t>B2</t>
  </si>
  <si>
    <t>Run</t>
  </si>
  <si>
    <t>nk</t>
  </si>
  <si>
    <t>np</t>
  </si>
  <si>
    <t>kp</t>
  </si>
  <si>
    <t>npk</t>
  </si>
  <si>
    <t>k</t>
  </si>
  <si>
    <t xml:space="preserve">n </t>
  </si>
  <si>
    <t>p</t>
  </si>
  <si>
    <t>n</t>
  </si>
  <si>
    <t>nkp</t>
  </si>
  <si>
    <t>Treatment</t>
  </si>
  <si>
    <t>R-1</t>
  </si>
  <si>
    <t>R-2</t>
  </si>
  <si>
    <t>R-3</t>
  </si>
  <si>
    <t>R-4</t>
  </si>
  <si>
    <t>Treat Total</t>
  </si>
  <si>
    <t>Col1</t>
  </si>
  <si>
    <t>Col2</t>
  </si>
  <si>
    <t>Fact Total</t>
  </si>
  <si>
    <t>Effect</t>
  </si>
  <si>
    <t>Factor</t>
  </si>
  <si>
    <t>-</t>
  </si>
  <si>
    <t>N</t>
  </si>
  <si>
    <t>K</t>
  </si>
  <si>
    <t>P</t>
  </si>
  <si>
    <t>NK</t>
  </si>
  <si>
    <t>NP</t>
  </si>
  <si>
    <t>KP</t>
  </si>
  <si>
    <t>Sum of SQ</t>
  </si>
  <si>
    <t>Rep SS</t>
  </si>
  <si>
    <t>Total</t>
  </si>
  <si>
    <t>Block</t>
  </si>
  <si>
    <t>CF</t>
  </si>
  <si>
    <t>Block SS</t>
  </si>
  <si>
    <t>NPK</t>
  </si>
  <si>
    <t>Source of Var</t>
  </si>
  <si>
    <t>DF</t>
  </si>
  <si>
    <t>SS</t>
  </si>
  <si>
    <t>MSS</t>
  </si>
  <si>
    <t>F-value</t>
  </si>
  <si>
    <t>ANOVA (Confounded Fact Expt)</t>
  </si>
  <si>
    <t>Blocks</t>
  </si>
  <si>
    <t>Treat</t>
  </si>
  <si>
    <t>Error</t>
  </si>
  <si>
    <t>ANOVA (NKP)</t>
  </si>
  <si>
    <t>Replication</t>
  </si>
  <si>
    <t>NKP</t>
  </si>
  <si>
    <t>Total (Blocks)</t>
  </si>
  <si>
    <t>T1 (B1)</t>
  </si>
  <si>
    <t>T2 (B2)</t>
  </si>
  <si>
    <t>NPK low</t>
  </si>
  <si>
    <t>NPK High</t>
  </si>
  <si>
    <t>Sr. No.</t>
  </si>
  <si>
    <t>Yield</t>
  </si>
  <si>
    <t>s</t>
  </si>
  <si>
    <t>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</si>
</sst>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opLeftCell="A9" zoomScale="115" zoomScaleNormal="115" workbookViewId="0">
      <selection activeCell="C9" sqref="C9"/>
    </sheetView>
  </sheetViews>
  <sheetFormatPr defaultRowHeight="15"/>
  <cols>
    <col min="1" max="1" width="5.42578125" bestFit="1" customWidth="1"/>
    <col min="2" max="2" width="12.85546875" bestFit="1" customWidth="1"/>
    <col min="3" max="3" width="12.7109375" bestFit="1" customWidth="1"/>
    <col min="4" max="4" width="11.5703125" bestFit="1" customWidth="1"/>
    <col min="5" max="7" width="12.7109375" bestFit="1" customWidth="1"/>
    <col min="8" max="8" width="5.42578125" bestFit="1" customWidth="1"/>
    <col min="9" max="9" width="5.140625" bestFit="1" customWidth="1"/>
    <col min="10" max="10" width="9.42578125" bestFit="1" customWidth="1"/>
    <col min="11" max="11" width="8.42578125" bestFit="1" customWidth="1"/>
    <col min="12" max="12" width="9.140625" bestFit="1" customWidth="1"/>
    <col min="13" max="13" width="5.140625" bestFit="1" customWidth="1"/>
    <col min="14" max="14" width="3.28515625" bestFit="1" customWidth="1"/>
    <col min="15" max="15" width="5.140625" bestFit="1" customWidth="1"/>
    <col min="16" max="16" width="4.28515625" bestFit="1" customWidth="1"/>
    <col min="17" max="17" width="5.140625" bestFit="1" customWidth="1"/>
    <col min="18" max="18" width="4.140625" bestFit="1" customWidth="1"/>
    <col min="19" max="19" width="4.28515625" bestFit="1" customWidth="1"/>
    <col min="20" max="20" width="4.140625" bestFit="1" customWidth="1"/>
  </cols>
  <sheetData>
    <row r="1" spans="1:20">
      <c r="A1" s="11" t="s">
        <v>6</v>
      </c>
      <c r="B1" s="11" t="s">
        <v>0</v>
      </c>
      <c r="C1" s="11"/>
      <c r="D1" s="11"/>
      <c r="E1" s="11"/>
      <c r="F1" s="11" t="s">
        <v>1</v>
      </c>
      <c r="G1" s="11"/>
      <c r="H1" s="11"/>
      <c r="I1" s="11"/>
      <c r="J1" s="11" t="s">
        <v>2</v>
      </c>
      <c r="K1" s="11"/>
      <c r="L1" s="11"/>
      <c r="M1" s="11"/>
      <c r="N1" s="11" t="s">
        <v>3</v>
      </c>
      <c r="O1" s="11"/>
      <c r="P1" s="11"/>
      <c r="Q1" s="11"/>
    </row>
    <row r="2" spans="1:20">
      <c r="A2" s="11"/>
      <c r="B2" s="11" t="s">
        <v>4</v>
      </c>
      <c r="C2" s="11"/>
      <c r="D2" s="11" t="s">
        <v>5</v>
      </c>
      <c r="E2" s="11"/>
      <c r="F2" s="11" t="s">
        <v>4</v>
      </c>
      <c r="G2" s="11"/>
      <c r="H2" s="11" t="s">
        <v>5</v>
      </c>
      <c r="I2" s="11"/>
      <c r="J2" s="11" t="s">
        <v>4</v>
      </c>
      <c r="K2" s="11"/>
      <c r="L2" s="11" t="s">
        <v>5</v>
      </c>
      <c r="M2" s="11"/>
      <c r="N2" s="11" t="s">
        <v>4</v>
      </c>
      <c r="O2" s="11"/>
      <c r="P2" s="11" t="s">
        <v>5</v>
      </c>
      <c r="Q2" s="11"/>
    </row>
    <row r="3" spans="1:20">
      <c r="A3" s="3">
        <v>1</v>
      </c>
      <c r="B3" s="3">
        <v>1</v>
      </c>
      <c r="C3" s="3">
        <v>99</v>
      </c>
      <c r="D3" s="3" t="s">
        <v>10</v>
      </c>
      <c r="E3" s="3">
        <v>408</v>
      </c>
      <c r="F3" s="3" t="s">
        <v>7</v>
      </c>
      <c r="G3" s="3">
        <v>308</v>
      </c>
      <c r="H3" s="3" t="s">
        <v>11</v>
      </c>
      <c r="I3" s="3">
        <v>251</v>
      </c>
      <c r="J3" s="3" t="s">
        <v>8</v>
      </c>
      <c r="K3" s="3">
        <v>324</v>
      </c>
      <c r="L3" s="3" t="s">
        <v>14</v>
      </c>
      <c r="M3" s="3">
        <v>135</v>
      </c>
      <c r="N3" s="3">
        <v>1</v>
      </c>
      <c r="O3" s="3">
        <v>152</v>
      </c>
      <c r="P3" s="3" t="s">
        <v>15</v>
      </c>
      <c r="Q3" s="3">
        <v>478</v>
      </c>
    </row>
    <row r="4" spans="1:20">
      <c r="A4" s="3">
        <v>2</v>
      </c>
      <c r="B4" s="3" t="s">
        <v>7</v>
      </c>
      <c r="C4" s="3">
        <v>201</v>
      </c>
      <c r="D4" s="3" t="s">
        <v>12</v>
      </c>
      <c r="E4" s="3">
        <v>98</v>
      </c>
      <c r="F4" s="3" t="s">
        <v>8</v>
      </c>
      <c r="G4" s="3">
        <v>352</v>
      </c>
      <c r="H4" s="3" t="s">
        <v>14</v>
      </c>
      <c r="I4" s="3">
        <v>87</v>
      </c>
      <c r="J4" s="3" t="s">
        <v>7</v>
      </c>
      <c r="K4" s="3">
        <v>378</v>
      </c>
      <c r="L4" s="3" t="s">
        <v>15</v>
      </c>
      <c r="M4" s="3">
        <v>456</v>
      </c>
      <c r="N4" s="3" t="s">
        <v>9</v>
      </c>
      <c r="O4" s="3">
        <v>278</v>
      </c>
      <c r="P4" s="3" t="s">
        <v>13</v>
      </c>
      <c r="Q4" s="3">
        <v>372</v>
      </c>
    </row>
    <row r="5" spans="1:20">
      <c r="A5" s="3">
        <v>3</v>
      </c>
      <c r="B5" s="3" t="s">
        <v>8</v>
      </c>
      <c r="C5" s="3">
        <v>312</v>
      </c>
      <c r="D5" s="3" t="s">
        <v>11</v>
      </c>
      <c r="E5" s="3">
        <v>260</v>
      </c>
      <c r="F5" s="3">
        <v>1</v>
      </c>
      <c r="G5" s="3">
        <v>100</v>
      </c>
      <c r="H5" s="3" t="s">
        <v>15</v>
      </c>
      <c r="I5" s="3">
        <v>452</v>
      </c>
      <c r="J5" s="3">
        <v>1</v>
      </c>
      <c r="K5" s="3">
        <v>84</v>
      </c>
      <c r="L5" s="3" t="s">
        <v>13</v>
      </c>
      <c r="M5" s="3">
        <v>378</v>
      </c>
      <c r="N5" s="3" t="s">
        <v>7</v>
      </c>
      <c r="O5" s="3">
        <v>296</v>
      </c>
      <c r="P5" s="3" t="s">
        <v>11</v>
      </c>
      <c r="Q5" s="3">
        <v>319</v>
      </c>
    </row>
    <row r="6" spans="1:20">
      <c r="A6" s="3">
        <v>4</v>
      </c>
      <c r="B6" s="3" t="s">
        <v>9</v>
      </c>
      <c r="C6" s="3">
        <v>379</v>
      </c>
      <c r="D6" s="3" t="s">
        <v>13</v>
      </c>
      <c r="E6" s="3">
        <v>306</v>
      </c>
      <c r="F6" s="3" t="s">
        <v>9</v>
      </c>
      <c r="G6" s="3">
        <v>412</v>
      </c>
      <c r="H6" s="3" t="s">
        <v>13</v>
      </c>
      <c r="I6" s="3">
        <v>378</v>
      </c>
      <c r="J6" s="3" t="s">
        <v>9</v>
      </c>
      <c r="K6" s="3">
        <v>435</v>
      </c>
      <c r="L6" s="3" t="s">
        <v>11</v>
      </c>
      <c r="M6" s="3">
        <v>272</v>
      </c>
      <c r="N6" s="3" t="s">
        <v>8</v>
      </c>
      <c r="O6" s="3">
        <v>372</v>
      </c>
      <c r="P6" s="3" t="s">
        <v>12</v>
      </c>
      <c r="Q6" s="3">
        <v>178</v>
      </c>
    </row>
    <row r="7" spans="1:20">
      <c r="A7" t="s">
        <v>36</v>
      </c>
      <c r="C7">
        <f>SUM(C3:C6)</f>
        <v>991</v>
      </c>
      <c r="E7">
        <f t="shared" ref="E7:Q7" si="0">SUM(E3:E6)</f>
        <v>1072</v>
      </c>
      <c r="G7">
        <f t="shared" si="0"/>
        <v>1172</v>
      </c>
      <c r="I7">
        <f t="shared" si="0"/>
        <v>1168</v>
      </c>
      <c r="K7">
        <f t="shared" si="0"/>
        <v>1221</v>
      </c>
      <c r="M7">
        <f t="shared" si="0"/>
        <v>1241</v>
      </c>
      <c r="O7">
        <f t="shared" si="0"/>
        <v>1098</v>
      </c>
      <c r="Q7">
        <f t="shared" si="0"/>
        <v>1347</v>
      </c>
    </row>
    <row r="9" spans="1:20">
      <c r="B9" s="4" t="s">
        <v>16</v>
      </c>
      <c r="C9" s="4" t="s">
        <v>17</v>
      </c>
      <c r="D9" t="s">
        <v>18</v>
      </c>
      <c r="E9" s="4" t="s">
        <v>19</v>
      </c>
      <c r="F9" t="s">
        <v>20</v>
      </c>
      <c r="G9" s="4" t="s">
        <v>21</v>
      </c>
      <c r="H9" s="4" t="s">
        <v>22</v>
      </c>
      <c r="I9" s="4" t="s">
        <v>23</v>
      </c>
      <c r="J9" s="4" t="s">
        <v>24</v>
      </c>
      <c r="K9" s="4"/>
    </row>
    <row r="10" spans="1:20">
      <c r="B10" s="1">
        <v>1</v>
      </c>
      <c r="C10">
        <v>99</v>
      </c>
      <c r="D10">
        <v>100</v>
      </c>
      <c r="E10">
        <v>84</v>
      </c>
      <c r="F10">
        <v>152</v>
      </c>
      <c r="G10">
        <f>SUM(C10:F10)</f>
        <v>435</v>
      </c>
      <c r="H10">
        <f>G10+G11</f>
        <v>933</v>
      </c>
      <c r="I10">
        <f t="shared" ref="I10:J10" si="1">H10+H11</f>
        <v>3218</v>
      </c>
      <c r="J10">
        <f t="shared" si="1"/>
        <v>9310</v>
      </c>
      <c r="M10" s="5"/>
      <c r="N10" s="5"/>
      <c r="O10" s="5"/>
      <c r="P10" s="5"/>
      <c r="Q10" s="5"/>
      <c r="R10" s="5"/>
      <c r="S10" s="5"/>
      <c r="T10" s="5"/>
    </row>
    <row r="11" spans="1:20">
      <c r="B11" s="1" t="s">
        <v>14</v>
      </c>
      <c r="C11">
        <v>98</v>
      </c>
      <c r="D11">
        <v>87</v>
      </c>
      <c r="E11">
        <v>135</v>
      </c>
      <c r="F11">
        <v>178</v>
      </c>
      <c r="G11">
        <f t="shared" ref="G11:G17" si="2">SUM(C11:F11)</f>
        <v>498</v>
      </c>
      <c r="H11">
        <f>G12+G13</f>
        <v>2285</v>
      </c>
      <c r="I11">
        <f t="shared" ref="I11:J11" si="3">H12+H13</f>
        <v>6092</v>
      </c>
      <c r="J11">
        <f t="shared" si="3"/>
        <v>360</v>
      </c>
      <c r="M11" s="5"/>
      <c r="N11" s="5"/>
      <c r="O11" s="5"/>
      <c r="P11" s="5"/>
      <c r="Q11" s="5"/>
      <c r="R11" s="5"/>
      <c r="S11" s="5"/>
      <c r="T11" s="5"/>
    </row>
    <row r="12" spans="1:20">
      <c r="B12" s="1" t="s">
        <v>11</v>
      </c>
      <c r="C12">
        <v>260</v>
      </c>
      <c r="D12">
        <v>251</v>
      </c>
      <c r="E12">
        <v>272</v>
      </c>
      <c r="F12">
        <v>319</v>
      </c>
      <c r="G12">
        <f t="shared" si="2"/>
        <v>1102</v>
      </c>
      <c r="H12">
        <f>G14+G15</f>
        <v>2794</v>
      </c>
      <c r="I12">
        <f t="shared" ref="I12:J12" si="4">H14+H15</f>
        <v>144</v>
      </c>
      <c r="J12">
        <f t="shared" si="4"/>
        <v>1856</v>
      </c>
      <c r="M12" s="5"/>
      <c r="N12" s="5"/>
      <c r="O12" s="5"/>
      <c r="P12" s="5"/>
      <c r="Q12" s="5"/>
      <c r="R12" s="5"/>
      <c r="S12" s="5"/>
      <c r="T12" s="5"/>
    </row>
    <row r="13" spans="1:20">
      <c r="B13" s="1" t="s">
        <v>7</v>
      </c>
      <c r="C13">
        <v>201</v>
      </c>
      <c r="D13">
        <v>308</v>
      </c>
      <c r="E13">
        <v>378</v>
      </c>
      <c r="F13">
        <v>296</v>
      </c>
      <c r="G13">
        <f t="shared" si="2"/>
        <v>1183</v>
      </c>
      <c r="H13">
        <f>G16+G17</f>
        <v>3298</v>
      </c>
      <c r="I13">
        <f t="shared" ref="I13:J13" si="5">H16+H17</f>
        <v>216</v>
      </c>
      <c r="J13">
        <f t="shared" si="5"/>
        <v>382</v>
      </c>
      <c r="M13" s="5"/>
      <c r="N13" s="5"/>
      <c r="O13" s="5"/>
      <c r="P13" s="5"/>
      <c r="Q13" s="5"/>
      <c r="R13" s="5"/>
      <c r="S13" s="5"/>
      <c r="T13" s="5"/>
    </row>
    <row r="14" spans="1:20">
      <c r="B14" s="1" t="s">
        <v>13</v>
      </c>
      <c r="C14">
        <v>306</v>
      </c>
      <c r="D14">
        <v>378</v>
      </c>
      <c r="E14">
        <v>378</v>
      </c>
      <c r="F14">
        <v>372</v>
      </c>
      <c r="G14">
        <f t="shared" si="2"/>
        <v>1434</v>
      </c>
      <c r="H14">
        <f>G11-G10</f>
        <v>63</v>
      </c>
      <c r="I14">
        <f t="shared" ref="I14:J14" si="6">H11-H10</f>
        <v>1352</v>
      </c>
      <c r="J14">
        <f t="shared" si="6"/>
        <v>2874</v>
      </c>
      <c r="M14" s="5"/>
      <c r="N14" s="5"/>
      <c r="O14" s="5"/>
      <c r="P14" s="5"/>
      <c r="Q14" s="5"/>
      <c r="R14" s="5"/>
      <c r="S14" s="5"/>
      <c r="T14" s="5"/>
    </row>
    <row r="15" spans="1:20">
      <c r="B15" s="1" t="s">
        <v>8</v>
      </c>
      <c r="C15">
        <v>312</v>
      </c>
      <c r="D15">
        <v>352</v>
      </c>
      <c r="E15">
        <v>324</v>
      </c>
      <c r="F15">
        <v>372</v>
      </c>
      <c r="G15">
        <f t="shared" si="2"/>
        <v>1360</v>
      </c>
      <c r="H15">
        <f>G13-G12</f>
        <v>81</v>
      </c>
      <c r="I15">
        <f t="shared" ref="I15:J15" si="7">H13-H12</f>
        <v>504</v>
      </c>
      <c r="J15">
        <f t="shared" si="7"/>
        <v>72</v>
      </c>
      <c r="M15" s="5"/>
      <c r="N15" s="5"/>
      <c r="O15" s="5"/>
      <c r="P15" s="5"/>
      <c r="Q15" s="5"/>
      <c r="R15" s="5"/>
      <c r="S15" s="5"/>
      <c r="T15" s="5"/>
    </row>
    <row r="16" spans="1:20">
      <c r="B16" s="1" t="s">
        <v>9</v>
      </c>
      <c r="C16">
        <v>379</v>
      </c>
      <c r="D16">
        <v>412</v>
      </c>
      <c r="E16">
        <v>435</v>
      </c>
      <c r="F16">
        <v>278</v>
      </c>
      <c r="G16">
        <f t="shared" si="2"/>
        <v>1504</v>
      </c>
      <c r="H16">
        <f>G15-G14</f>
        <v>-74</v>
      </c>
      <c r="I16">
        <f t="shared" ref="I16:J16" si="8">H15-H14</f>
        <v>18</v>
      </c>
      <c r="J16">
        <f t="shared" si="8"/>
        <v>-848</v>
      </c>
      <c r="M16" s="5"/>
      <c r="N16" s="5"/>
      <c r="O16" s="5"/>
      <c r="P16" s="5"/>
      <c r="Q16" s="5"/>
      <c r="R16" s="5"/>
      <c r="S16" s="5"/>
      <c r="T16" s="5"/>
    </row>
    <row r="17" spans="2:20">
      <c r="B17" s="1" t="s">
        <v>10</v>
      </c>
      <c r="C17">
        <v>408</v>
      </c>
      <c r="D17">
        <v>452</v>
      </c>
      <c r="E17">
        <v>456</v>
      </c>
      <c r="F17">
        <v>478</v>
      </c>
      <c r="G17">
        <f t="shared" si="2"/>
        <v>1794</v>
      </c>
      <c r="H17">
        <f>G17-G16</f>
        <v>290</v>
      </c>
      <c r="I17">
        <f t="shared" ref="I17:J17" si="9">H17-H16</f>
        <v>364</v>
      </c>
      <c r="J17">
        <f t="shared" si="9"/>
        <v>346</v>
      </c>
      <c r="M17" s="5"/>
      <c r="N17" s="5"/>
      <c r="O17" s="5"/>
      <c r="P17" s="5"/>
      <c r="Q17" s="5"/>
      <c r="R17" s="5"/>
      <c r="S17" s="5"/>
      <c r="T17" s="5"/>
    </row>
    <row r="18" spans="2:20">
      <c r="B18" s="1" t="s">
        <v>36</v>
      </c>
      <c r="C18">
        <f>SUM(C10:C17)</f>
        <v>2063</v>
      </c>
      <c r="D18">
        <f t="shared" ref="D18:G18" si="10">SUM(D10:D17)</f>
        <v>2340</v>
      </c>
      <c r="E18">
        <f t="shared" si="10"/>
        <v>2462</v>
      </c>
      <c r="F18">
        <f t="shared" si="10"/>
        <v>2445</v>
      </c>
      <c r="G18">
        <f t="shared" si="10"/>
        <v>9310</v>
      </c>
    </row>
    <row r="20" spans="2:20">
      <c r="B20" s="3" t="s">
        <v>26</v>
      </c>
      <c r="C20" s="2" t="s">
        <v>24</v>
      </c>
      <c r="D20" s="2" t="s">
        <v>25</v>
      </c>
      <c r="E20" s="2" t="s">
        <v>34</v>
      </c>
      <c r="G20" s="2" t="s">
        <v>37</v>
      </c>
      <c r="H20" s="2" t="s">
        <v>36</v>
      </c>
      <c r="J20" s="12" t="s">
        <v>58</v>
      </c>
      <c r="K20" s="3" t="s">
        <v>56</v>
      </c>
      <c r="L20" s="3" t="s">
        <v>57</v>
      </c>
    </row>
    <row r="21" spans="2:20">
      <c r="B21" s="3" t="s">
        <v>28</v>
      </c>
      <c r="C21" s="2">
        <v>360</v>
      </c>
      <c r="D21" s="2">
        <f>C21/16</f>
        <v>22.5</v>
      </c>
      <c r="E21" s="2">
        <f>C21^2/32</f>
        <v>4050</v>
      </c>
      <c r="G21" s="2">
        <v>1</v>
      </c>
      <c r="H21" s="2">
        <v>991</v>
      </c>
      <c r="J21" s="13"/>
      <c r="K21" s="3" t="s">
        <v>54</v>
      </c>
      <c r="L21" s="3" t="s">
        <v>55</v>
      </c>
    </row>
    <row r="22" spans="2:20">
      <c r="B22" s="3" t="s">
        <v>29</v>
      </c>
      <c r="C22" s="2">
        <v>1856</v>
      </c>
      <c r="D22" s="2">
        <f t="shared" ref="D22:D26" si="11">C22/16</f>
        <v>116</v>
      </c>
      <c r="E22" s="2">
        <f t="shared" ref="E22:E26" si="12">C22^2/32</f>
        <v>107648</v>
      </c>
      <c r="G22" s="2">
        <v>2</v>
      </c>
      <c r="H22" s="2">
        <v>1072</v>
      </c>
      <c r="J22" s="3">
        <v>1</v>
      </c>
      <c r="K22" s="3">
        <v>991</v>
      </c>
      <c r="L22" s="3">
        <v>1072</v>
      </c>
    </row>
    <row r="23" spans="2:20">
      <c r="B23" s="3" t="s">
        <v>31</v>
      </c>
      <c r="C23" s="2">
        <v>382</v>
      </c>
      <c r="D23" s="2">
        <f t="shared" si="11"/>
        <v>23.875</v>
      </c>
      <c r="E23" s="2">
        <f t="shared" si="12"/>
        <v>4560.125</v>
      </c>
      <c r="G23" s="2">
        <v>3</v>
      </c>
      <c r="H23" s="2">
        <v>1172</v>
      </c>
      <c r="J23" s="3">
        <v>2</v>
      </c>
      <c r="K23" s="3">
        <v>1172</v>
      </c>
      <c r="L23" s="3">
        <v>1168</v>
      </c>
    </row>
    <row r="24" spans="2:20">
      <c r="B24" s="3" t="s">
        <v>30</v>
      </c>
      <c r="C24" s="2">
        <v>2874</v>
      </c>
      <c r="D24" s="2">
        <f t="shared" si="11"/>
        <v>179.625</v>
      </c>
      <c r="E24" s="2">
        <f t="shared" si="12"/>
        <v>258121.125</v>
      </c>
      <c r="G24" s="2">
        <v>4</v>
      </c>
      <c r="H24" s="2">
        <v>1168</v>
      </c>
      <c r="J24" s="3">
        <v>3</v>
      </c>
      <c r="K24" s="3">
        <v>1221</v>
      </c>
      <c r="L24" s="3">
        <v>1241</v>
      </c>
    </row>
    <row r="25" spans="2:20">
      <c r="B25" s="3" t="s">
        <v>32</v>
      </c>
      <c r="C25" s="2">
        <v>72</v>
      </c>
      <c r="D25" s="2">
        <f t="shared" si="11"/>
        <v>4.5</v>
      </c>
      <c r="E25" s="2">
        <f t="shared" si="12"/>
        <v>162</v>
      </c>
      <c r="G25" s="2">
        <v>5</v>
      </c>
      <c r="H25" s="2">
        <v>1221</v>
      </c>
      <c r="J25" s="3">
        <v>4</v>
      </c>
      <c r="K25" s="3">
        <v>1098</v>
      </c>
      <c r="L25" s="3">
        <v>1347</v>
      </c>
    </row>
    <row r="26" spans="2:20">
      <c r="B26" s="3" t="s">
        <v>33</v>
      </c>
      <c r="C26" s="2">
        <v>-848</v>
      </c>
      <c r="D26" s="2">
        <f t="shared" si="11"/>
        <v>-53</v>
      </c>
      <c r="E26" s="2">
        <f t="shared" si="12"/>
        <v>22472</v>
      </c>
      <c r="G26" s="2">
        <v>6</v>
      </c>
      <c r="H26" s="2">
        <v>1241</v>
      </c>
      <c r="J26" s="3" t="s">
        <v>36</v>
      </c>
      <c r="K26" s="3">
        <f>SUM(K22:K25)</f>
        <v>4482</v>
      </c>
      <c r="L26" s="3">
        <f>SUM(L22:L25)</f>
        <v>4828</v>
      </c>
    </row>
    <row r="27" spans="2:20">
      <c r="G27" s="2">
        <v>7</v>
      </c>
      <c r="H27" s="2">
        <v>1098</v>
      </c>
    </row>
    <row r="28" spans="2:20">
      <c r="B28" s="3" t="s">
        <v>38</v>
      </c>
      <c r="C28" s="2">
        <f>9310^2/32</f>
        <v>2708628.125</v>
      </c>
      <c r="G28" s="2">
        <v>8</v>
      </c>
      <c r="H28" s="2">
        <v>1347</v>
      </c>
    </row>
    <row r="29" spans="2:20">
      <c r="B29" s="3" t="s">
        <v>39</v>
      </c>
      <c r="C29" s="2">
        <f>SUMSQ(H21:H28)/4-C28</f>
        <v>21373.875</v>
      </c>
    </row>
    <row r="30" spans="2:20">
      <c r="B30" s="3" t="s">
        <v>35</v>
      </c>
      <c r="C30" s="2">
        <f>SUMSQ(C18:F18)/8-C28</f>
        <v>12751.625</v>
      </c>
    </row>
    <row r="31" spans="2:20">
      <c r="B31" s="3" t="s">
        <v>40</v>
      </c>
      <c r="C31" s="2">
        <f>(K26^2+L26^2)/16-C28</f>
        <v>3741.125</v>
      </c>
    </row>
    <row r="33" spans="2:7">
      <c r="B33" s="11" t="s">
        <v>46</v>
      </c>
      <c r="C33" s="11"/>
      <c r="D33" s="11"/>
      <c r="E33" s="11"/>
      <c r="F33" s="11"/>
      <c r="G33" s="11"/>
    </row>
    <row r="34" spans="2:7">
      <c r="B34" s="6" t="s">
        <v>41</v>
      </c>
      <c r="C34" s="2" t="s">
        <v>42</v>
      </c>
      <c r="D34" s="2" t="s">
        <v>43</v>
      </c>
      <c r="E34" s="2" t="s">
        <v>44</v>
      </c>
      <c r="F34" s="2" t="s">
        <v>45</v>
      </c>
      <c r="G34" s="2"/>
    </row>
    <row r="35" spans="2:7">
      <c r="B35" s="6" t="s">
        <v>47</v>
      </c>
      <c r="C35" s="2">
        <v>7</v>
      </c>
      <c r="D35" s="2">
        <v>21373.875</v>
      </c>
      <c r="E35" s="2">
        <f>D35/C35</f>
        <v>3053.4107142857142</v>
      </c>
      <c r="F35" s="2">
        <f>E35/E43</f>
        <v>1.7383631415987684</v>
      </c>
      <c r="G35" s="2">
        <f>FDIST(F35,7,18)</f>
        <v>0.16276393919432242</v>
      </c>
    </row>
    <row r="36" spans="2:7">
      <c r="B36" s="6" t="s">
        <v>48</v>
      </c>
      <c r="C36" s="2"/>
      <c r="D36" s="2"/>
      <c r="E36" s="2"/>
      <c r="F36" s="2"/>
      <c r="G36" s="2"/>
    </row>
    <row r="37" spans="2:7">
      <c r="B37" s="6" t="s">
        <v>28</v>
      </c>
      <c r="C37" s="2">
        <v>1</v>
      </c>
      <c r="D37" s="2">
        <v>4050</v>
      </c>
      <c r="E37" s="2">
        <f>D37/C37</f>
        <v>4050</v>
      </c>
      <c r="F37" s="2">
        <f>E37/$E$43</f>
        <v>2.3057398372698015</v>
      </c>
      <c r="G37" s="2">
        <f>FDIST(F37,1,18)</f>
        <v>0.14626563629832989</v>
      </c>
    </row>
    <row r="38" spans="2:7">
      <c r="B38" s="6" t="s">
        <v>29</v>
      </c>
      <c r="C38" s="2">
        <v>1</v>
      </c>
      <c r="D38" s="2">
        <v>107648</v>
      </c>
      <c r="E38" s="2">
        <f t="shared" ref="E38:E43" si="13">D38/C38</f>
        <v>107648</v>
      </c>
      <c r="F38" s="2">
        <f t="shared" ref="F38:F42" si="14">E38/$E$43</f>
        <v>61.28599555615299</v>
      </c>
      <c r="G38" s="2">
        <f t="shared" ref="G38:G42" si="15">FDIST(F38,1,18)</f>
        <v>3.331933185442346E-7</v>
      </c>
    </row>
    <row r="39" spans="2:7">
      <c r="B39" s="6" t="s">
        <v>31</v>
      </c>
      <c r="C39" s="2">
        <v>1</v>
      </c>
      <c r="D39" s="2">
        <v>4560.125</v>
      </c>
      <c r="E39" s="2">
        <f t="shared" si="13"/>
        <v>4560.125</v>
      </c>
      <c r="F39" s="2">
        <f t="shared" si="14"/>
        <v>2.5961634260320876</v>
      </c>
      <c r="G39" s="2">
        <f t="shared" si="15"/>
        <v>0.12451858174040198</v>
      </c>
    </row>
    <row r="40" spans="2:7">
      <c r="B40" s="6" t="s">
        <v>30</v>
      </c>
      <c r="C40" s="2">
        <v>1</v>
      </c>
      <c r="D40" s="2">
        <v>258121.125</v>
      </c>
      <c r="E40" s="2">
        <f t="shared" si="13"/>
        <v>258121.125</v>
      </c>
      <c r="F40" s="2">
        <f t="shared" si="14"/>
        <v>146.95312611195016</v>
      </c>
      <c r="G40" s="2">
        <f t="shared" si="15"/>
        <v>4.2849830256283838E-10</v>
      </c>
    </row>
    <row r="41" spans="2:7">
      <c r="B41" s="6" t="s">
        <v>32</v>
      </c>
      <c r="C41" s="2">
        <v>1</v>
      </c>
      <c r="D41" s="2">
        <v>162</v>
      </c>
      <c r="E41" s="2">
        <f t="shared" si="13"/>
        <v>162</v>
      </c>
      <c r="F41" s="2">
        <f t="shared" si="14"/>
        <v>9.2229593490792072E-2</v>
      </c>
      <c r="G41" s="2">
        <f t="shared" si="15"/>
        <v>0.76484406011334705</v>
      </c>
    </row>
    <row r="42" spans="2:7">
      <c r="B42" s="6" t="s">
        <v>33</v>
      </c>
      <c r="C42" s="2">
        <v>1</v>
      </c>
      <c r="D42" s="2">
        <v>22472</v>
      </c>
      <c r="E42" s="2">
        <f t="shared" si="13"/>
        <v>22472</v>
      </c>
      <c r="F42" s="2">
        <f t="shared" si="14"/>
        <v>12.79372484521654</v>
      </c>
      <c r="G42" s="2">
        <f t="shared" si="15"/>
        <v>2.1554530735436086E-3</v>
      </c>
    </row>
    <row r="43" spans="2:7">
      <c r="B43" s="6" t="s">
        <v>49</v>
      </c>
      <c r="C43" s="2">
        <f>C44-6-7</f>
        <v>18</v>
      </c>
      <c r="D43" s="2">
        <f>D44-SUM(D37:D42)-D35</f>
        <v>31616.75</v>
      </c>
      <c r="E43" s="2">
        <f t="shared" si="13"/>
        <v>1756.4861111111111</v>
      </c>
      <c r="F43" s="2" t="s">
        <v>27</v>
      </c>
      <c r="G43" s="2" t="s">
        <v>27</v>
      </c>
    </row>
    <row r="44" spans="2:7">
      <c r="B44" s="6" t="s">
        <v>36</v>
      </c>
      <c r="C44" s="2">
        <v>31</v>
      </c>
      <c r="D44" s="2">
        <f>SUMSQ(C10:F17)-C28</f>
        <v>450003.875</v>
      </c>
      <c r="E44" s="2" t="s">
        <v>27</v>
      </c>
      <c r="F44" s="2" t="s">
        <v>27</v>
      </c>
      <c r="G44" s="2" t="s">
        <v>27</v>
      </c>
    </row>
    <row r="46" spans="2:7">
      <c r="B46" s="11" t="s">
        <v>50</v>
      </c>
      <c r="C46" s="11"/>
      <c r="D46" s="11"/>
      <c r="E46" s="11"/>
      <c r="F46" s="11"/>
      <c r="G46" s="11"/>
    </row>
    <row r="47" spans="2:7">
      <c r="B47" s="6" t="s">
        <v>41</v>
      </c>
      <c r="C47" s="2" t="s">
        <v>42</v>
      </c>
      <c r="D47" s="2" t="s">
        <v>43</v>
      </c>
      <c r="E47" s="2" t="s">
        <v>44</v>
      </c>
      <c r="F47" s="2" t="s">
        <v>45</v>
      </c>
      <c r="G47" s="2"/>
    </row>
    <row r="48" spans="2:7">
      <c r="B48" s="6" t="s">
        <v>51</v>
      </c>
      <c r="C48" s="2">
        <v>3</v>
      </c>
      <c r="D48" s="2">
        <v>12751.625</v>
      </c>
      <c r="E48" s="2">
        <f>D48/C48</f>
        <v>4250.541666666667</v>
      </c>
      <c r="F48" s="2">
        <f>E48/$E$50</f>
        <v>2.612435657763323</v>
      </c>
      <c r="G48" s="2">
        <f>FDIST(F48,3,3)</f>
        <v>0.22558034375656208</v>
      </c>
    </row>
    <row r="49" spans="2:7">
      <c r="B49" s="6" t="s">
        <v>52</v>
      </c>
      <c r="C49" s="2">
        <v>1</v>
      </c>
      <c r="D49" s="2">
        <v>3741.125</v>
      </c>
      <c r="E49" s="2">
        <f t="shared" ref="E49:E50" si="16">D49/C49</f>
        <v>3741.125</v>
      </c>
      <c r="F49" s="2">
        <f>E49/$E$50</f>
        <v>2.2993418525442393</v>
      </c>
      <c r="G49" s="2">
        <f>FDIST(F49,1,3)</f>
        <v>0.22669385464003436</v>
      </c>
    </row>
    <row r="50" spans="2:7">
      <c r="B50" s="6" t="s">
        <v>49</v>
      </c>
      <c r="C50" s="2">
        <f>C51-C49-C48</f>
        <v>3</v>
      </c>
      <c r="D50" s="2">
        <f>D51-D49-D48</f>
        <v>4881.125</v>
      </c>
      <c r="E50" s="2">
        <f t="shared" si="16"/>
        <v>1627.0416666666667</v>
      </c>
      <c r="F50" s="2" t="s">
        <v>27</v>
      </c>
      <c r="G50" s="2"/>
    </row>
    <row r="51" spans="2:7">
      <c r="B51" s="6" t="s">
        <v>53</v>
      </c>
      <c r="C51" s="2">
        <v>7</v>
      </c>
      <c r="D51" s="2">
        <v>21373.875</v>
      </c>
      <c r="E51" s="2" t="s">
        <v>27</v>
      </c>
      <c r="F51" s="2" t="s">
        <v>27</v>
      </c>
      <c r="G51" s="2"/>
    </row>
    <row r="52" spans="2:7">
      <c r="B52" s="4"/>
    </row>
    <row r="53" spans="2:7">
      <c r="B53" s="4"/>
    </row>
    <row r="54" spans="2:7">
      <c r="B54" s="4"/>
    </row>
    <row r="55" spans="2:7">
      <c r="B55" s="4"/>
    </row>
    <row r="56" spans="2:7">
      <c r="B56" s="4"/>
    </row>
    <row r="57" spans="2:7">
      <c r="B57" s="4"/>
    </row>
  </sheetData>
  <mergeCells count="16">
    <mergeCell ref="N1:Q1"/>
    <mergeCell ref="N2:O2"/>
    <mergeCell ref="P2:Q2"/>
    <mergeCell ref="A1:A2"/>
    <mergeCell ref="B1:E1"/>
    <mergeCell ref="B2:C2"/>
    <mergeCell ref="D2:E2"/>
    <mergeCell ref="F1:I1"/>
    <mergeCell ref="F2:G2"/>
    <mergeCell ref="B33:G33"/>
    <mergeCell ref="B46:G46"/>
    <mergeCell ref="J20:J21"/>
    <mergeCell ref="H2:I2"/>
    <mergeCell ref="J1:M1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0:M28"/>
  <sheetViews>
    <sheetView tabSelected="1" zoomScale="70" zoomScaleNormal="70" workbookViewId="0">
      <selection activeCell="G12" sqref="G12:G28"/>
    </sheetView>
  </sheetViews>
  <sheetFormatPr defaultRowHeight="15"/>
  <sheetData>
    <row r="10" spans="2:13" ht="15.75" thickBot="1"/>
    <row r="11" spans="2:13" ht="16.5" thickBot="1">
      <c r="B11" s="14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ht="16.5" thickBot="1">
      <c r="B12" s="7" t="s">
        <v>60</v>
      </c>
      <c r="C12" s="8" t="s">
        <v>61</v>
      </c>
      <c r="D12" s="8" t="s">
        <v>14</v>
      </c>
      <c r="E12" s="8" t="s">
        <v>13</v>
      </c>
      <c r="F12" s="8" t="s">
        <v>11</v>
      </c>
      <c r="G12" s="8" t="s">
        <v>59</v>
      </c>
      <c r="H12" s="8" t="s">
        <v>60</v>
      </c>
      <c r="I12" s="8" t="s">
        <v>61</v>
      </c>
      <c r="J12" s="8" t="s">
        <v>14</v>
      </c>
      <c r="K12" s="8" t="s">
        <v>13</v>
      </c>
      <c r="L12" s="8" t="s">
        <v>11</v>
      </c>
      <c r="M12" s="8" t="s">
        <v>59</v>
      </c>
    </row>
    <row r="13" spans="2:13" ht="16.5" thickBot="1">
      <c r="B13" s="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66.5</v>
      </c>
      <c r="H13" s="10">
        <v>0</v>
      </c>
      <c r="I13" s="10">
        <v>0</v>
      </c>
      <c r="J13" s="10">
        <v>0</v>
      </c>
      <c r="K13" s="10">
        <v>0</v>
      </c>
      <c r="L13" s="10">
        <v>1</v>
      </c>
      <c r="M13" s="10">
        <v>63.6</v>
      </c>
    </row>
    <row r="14" spans="2:13" ht="16.5" thickBot="1">
      <c r="B14" s="9">
        <v>1</v>
      </c>
      <c r="C14" s="10">
        <v>0</v>
      </c>
      <c r="D14" s="10">
        <v>0</v>
      </c>
      <c r="E14" s="10">
        <v>0</v>
      </c>
      <c r="F14" s="10">
        <v>0</v>
      </c>
      <c r="G14" s="10">
        <v>36.200000000000003</v>
      </c>
      <c r="H14" s="10">
        <v>1</v>
      </c>
      <c r="I14" s="10">
        <v>0</v>
      </c>
      <c r="J14" s="10">
        <v>0</v>
      </c>
      <c r="K14" s="10">
        <v>0</v>
      </c>
      <c r="L14" s="10">
        <v>1</v>
      </c>
      <c r="M14" s="10">
        <v>39.299999999999997</v>
      </c>
    </row>
    <row r="15" spans="2:13" ht="16.5" thickBot="1">
      <c r="B15" s="9">
        <v>0</v>
      </c>
      <c r="C15" s="10">
        <v>1</v>
      </c>
      <c r="D15" s="10">
        <v>0</v>
      </c>
      <c r="E15" s="10">
        <v>0</v>
      </c>
      <c r="F15" s="10">
        <v>0</v>
      </c>
      <c r="G15" s="10">
        <v>74.8</v>
      </c>
      <c r="H15" s="10">
        <v>0</v>
      </c>
      <c r="I15" s="10">
        <v>1</v>
      </c>
      <c r="J15" s="10">
        <v>0</v>
      </c>
      <c r="K15" s="10">
        <v>0</v>
      </c>
      <c r="L15" s="10">
        <v>1</v>
      </c>
      <c r="M15" s="10">
        <v>51.3</v>
      </c>
    </row>
    <row r="16" spans="2:13" ht="16.5" thickBot="1">
      <c r="B16" s="9">
        <v>1</v>
      </c>
      <c r="C16" s="10">
        <v>1</v>
      </c>
      <c r="D16" s="10">
        <v>0</v>
      </c>
      <c r="E16" s="10">
        <v>0</v>
      </c>
      <c r="F16" s="10">
        <v>0</v>
      </c>
      <c r="G16" s="10">
        <v>54.7</v>
      </c>
      <c r="H16" s="10">
        <v>1</v>
      </c>
      <c r="I16" s="10">
        <v>1</v>
      </c>
      <c r="J16" s="10">
        <v>0</v>
      </c>
      <c r="K16" s="10">
        <v>0</v>
      </c>
      <c r="L16" s="10">
        <v>1</v>
      </c>
      <c r="M16" s="10">
        <v>73.3</v>
      </c>
    </row>
    <row r="17" spans="2:13" ht="16.5" thickBot="1">
      <c r="B17" s="9">
        <v>0</v>
      </c>
      <c r="C17" s="10">
        <v>0</v>
      </c>
      <c r="D17" s="10">
        <v>1</v>
      </c>
      <c r="E17" s="10">
        <v>0</v>
      </c>
      <c r="F17" s="10">
        <v>0</v>
      </c>
      <c r="G17" s="10">
        <v>68</v>
      </c>
      <c r="H17" s="10">
        <v>0</v>
      </c>
      <c r="I17" s="10">
        <v>0</v>
      </c>
      <c r="J17" s="10">
        <v>1</v>
      </c>
      <c r="K17" s="10">
        <v>0</v>
      </c>
      <c r="L17" s="10">
        <v>1</v>
      </c>
      <c r="M17" s="10">
        <v>71.2</v>
      </c>
    </row>
    <row r="18" spans="2:13" ht="16.5" thickBot="1">
      <c r="B18" s="9">
        <v>1</v>
      </c>
      <c r="C18" s="10">
        <v>0</v>
      </c>
      <c r="D18" s="10">
        <v>1</v>
      </c>
      <c r="E18" s="10">
        <v>0</v>
      </c>
      <c r="F18" s="10">
        <v>0</v>
      </c>
      <c r="G18" s="10">
        <v>23.3</v>
      </c>
      <c r="H18" s="10">
        <v>1</v>
      </c>
      <c r="I18" s="10">
        <v>0</v>
      </c>
      <c r="J18" s="10">
        <v>1</v>
      </c>
      <c r="K18" s="10">
        <v>0</v>
      </c>
      <c r="L18" s="10">
        <v>1</v>
      </c>
      <c r="M18" s="10">
        <v>60.5</v>
      </c>
    </row>
    <row r="19" spans="2:13" ht="16.5" thickBot="1">
      <c r="B19" s="9">
        <v>0</v>
      </c>
      <c r="C19" s="10">
        <v>1</v>
      </c>
      <c r="D19" s="10">
        <v>1</v>
      </c>
      <c r="E19" s="10">
        <v>0</v>
      </c>
      <c r="F19" s="10">
        <v>0</v>
      </c>
      <c r="G19" s="10">
        <v>67.3</v>
      </c>
      <c r="H19" s="10">
        <v>0</v>
      </c>
      <c r="I19" s="10">
        <v>1</v>
      </c>
      <c r="J19" s="10">
        <v>1</v>
      </c>
      <c r="K19" s="10">
        <v>0</v>
      </c>
      <c r="L19" s="10">
        <v>1</v>
      </c>
      <c r="M19" s="10">
        <v>73.7</v>
      </c>
    </row>
    <row r="20" spans="2:13" ht="16.5" thickBot="1">
      <c r="B20" s="9">
        <v>1</v>
      </c>
      <c r="C20" s="10">
        <v>1</v>
      </c>
      <c r="D20" s="10">
        <v>1</v>
      </c>
      <c r="E20" s="10">
        <v>0</v>
      </c>
      <c r="F20" s="10">
        <v>0</v>
      </c>
      <c r="G20" s="10">
        <v>70.5</v>
      </c>
      <c r="H20" s="10">
        <v>1</v>
      </c>
      <c r="I20" s="10">
        <v>1</v>
      </c>
      <c r="J20" s="10">
        <v>1</v>
      </c>
      <c r="K20" s="10">
        <v>0</v>
      </c>
      <c r="L20" s="10">
        <v>1</v>
      </c>
      <c r="M20" s="10">
        <v>92.5</v>
      </c>
    </row>
    <row r="21" spans="2:13" ht="16.5" thickBot="1">
      <c r="B21" s="9">
        <v>0</v>
      </c>
      <c r="C21" s="10">
        <v>0</v>
      </c>
      <c r="D21" s="10">
        <v>0</v>
      </c>
      <c r="E21" s="10">
        <v>1</v>
      </c>
      <c r="F21" s="10">
        <v>0</v>
      </c>
      <c r="G21" s="10">
        <v>56.7</v>
      </c>
      <c r="H21" s="10">
        <v>0</v>
      </c>
      <c r="I21" s="10">
        <v>0</v>
      </c>
      <c r="J21" s="10">
        <v>0</v>
      </c>
      <c r="K21" s="10">
        <v>1</v>
      </c>
      <c r="L21" s="10">
        <v>1</v>
      </c>
      <c r="M21" s="10">
        <v>49.6</v>
      </c>
    </row>
    <row r="22" spans="2:13" ht="16.5" thickBot="1">
      <c r="B22" s="9">
        <v>1</v>
      </c>
      <c r="C22" s="10">
        <v>0</v>
      </c>
      <c r="D22" s="10">
        <v>0</v>
      </c>
      <c r="E22" s="10">
        <v>1</v>
      </c>
      <c r="F22" s="10">
        <v>0</v>
      </c>
      <c r="G22" s="10">
        <v>29.9</v>
      </c>
      <c r="H22" s="10">
        <v>1</v>
      </c>
      <c r="I22" s="10">
        <v>0</v>
      </c>
      <c r="J22" s="10">
        <v>0</v>
      </c>
      <c r="K22" s="10">
        <v>1</v>
      </c>
      <c r="L22" s="10">
        <v>1</v>
      </c>
      <c r="M22" s="10">
        <v>74.3</v>
      </c>
    </row>
    <row r="23" spans="2:13" ht="16.5" thickBot="1">
      <c r="B23" s="9">
        <v>0</v>
      </c>
      <c r="C23" s="10">
        <v>1</v>
      </c>
      <c r="D23" s="10">
        <v>0</v>
      </c>
      <c r="E23" s="10">
        <v>1</v>
      </c>
      <c r="F23" s="10">
        <v>0</v>
      </c>
      <c r="G23" s="10">
        <v>76.7</v>
      </c>
      <c r="H23" s="10">
        <v>0</v>
      </c>
      <c r="I23" s="10">
        <v>1</v>
      </c>
      <c r="J23" s="10">
        <v>0</v>
      </c>
      <c r="K23" s="10">
        <v>1</v>
      </c>
      <c r="L23" s="10">
        <v>1</v>
      </c>
      <c r="M23" s="10">
        <v>63.6</v>
      </c>
    </row>
    <row r="24" spans="2:13" ht="16.5" thickBot="1">
      <c r="B24" s="9">
        <v>1</v>
      </c>
      <c r="C24" s="10">
        <v>1</v>
      </c>
      <c r="D24" s="10">
        <v>0</v>
      </c>
      <c r="E24" s="10">
        <v>1</v>
      </c>
      <c r="F24" s="10">
        <v>0</v>
      </c>
      <c r="G24" s="10">
        <v>49.8</v>
      </c>
      <c r="H24" s="10">
        <v>1</v>
      </c>
      <c r="I24" s="10">
        <v>1</v>
      </c>
      <c r="J24" s="10">
        <v>0</v>
      </c>
      <c r="K24" s="10">
        <v>1</v>
      </c>
      <c r="L24" s="10">
        <v>1</v>
      </c>
      <c r="M24" s="10">
        <v>56.3</v>
      </c>
    </row>
    <row r="25" spans="2:13" ht="16.5" thickBot="1">
      <c r="B25" s="9">
        <v>0</v>
      </c>
      <c r="C25" s="10">
        <v>0</v>
      </c>
      <c r="D25" s="10">
        <v>1</v>
      </c>
      <c r="E25" s="10">
        <v>1</v>
      </c>
      <c r="F25" s="10">
        <v>0</v>
      </c>
      <c r="G25" s="10">
        <v>36.299999999999997</v>
      </c>
      <c r="H25" s="10">
        <v>0</v>
      </c>
      <c r="I25" s="10">
        <v>0</v>
      </c>
      <c r="J25" s="10">
        <v>1</v>
      </c>
      <c r="K25" s="10">
        <v>1</v>
      </c>
      <c r="L25" s="10">
        <v>1</v>
      </c>
      <c r="M25" s="10">
        <v>48</v>
      </c>
    </row>
    <row r="26" spans="2:13" ht="16.5" thickBot="1">
      <c r="B26" s="9">
        <v>1</v>
      </c>
      <c r="C26" s="10">
        <v>0</v>
      </c>
      <c r="D26" s="10">
        <v>1</v>
      </c>
      <c r="E26" s="10">
        <v>1</v>
      </c>
      <c r="F26" s="10">
        <v>0</v>
      </c>
      <c r="G26" s="10">
        <v>45.7</v>
      </c>
      <c r="H26" s="10">
        <v>1</v>
      </c>
      <c r="I26" s="10">
        <v>0</v>
      </c>
      <c r="J26" s="10">
        <v>1</v>
      </c>
      <c r="K26" s="10">
        <v>1</v>
      </c>
      <c r="L26" s="10">
        <v>1</v>
      </c>
      <c r="M26" s="10">
        <v>47.9</v>
      </c>
    </row>
    <row r="27" spans="2:13" ht="16.5" thickBot="1">
      <c r="B27" s="9">
        <v>0</v>
      </c>
      <c r="C27" s="10">
        <v>1</v>
      </c>
      <c r="D27" s="10">
        <v>1</v>
      </c>
      <c r="E27" s="10">
        <v>1</v>
      </c>
      <c r="F27" s="10">
        <v>0</v>
      </c>
      <c r="G27" s="10">
        <v>60.8</v>
      </c>
      <c r="H27" s="10">
        <v>0</v>
      </c>
      <c r="I27" s="10">
        <v>1</v>
      </c>
      <c r="J27" s="10">
        <v>1</v>
      </c>
      <c r="K27" s="10">
        <v>1</v>
      </c>
      <c r="L27" s="10">
        <v>1</v>
      </c>
      <c r="M27" s="10">
        <v>77</v>
      </c>
    </row>
    <row r="28" spans="2:13" ht="16.5" thickBot="1">
      <c r="B28" s="9">
        <v>1</v>
      </c>
      <c r="C28" s="10">
        <v>1</v>
      </c>
      <c r="D28" s="10">
        <v>1</v>
      </c>
      <c r="E28" s="10">
        <v>1</v>
      </c>
      <c r="F28" s="10">
        <v>0</v>
      </c>
      <c r="G28" s="10">
        <v>64.599999999999994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61.3</v>
      </c>
    </row>
  </sheetData>
  <mergeCells count="1">
    <mergeCell ref="B11:M11"/>
  </mergeCells>
  <pageMargins left="0.7" right="0.7" top="0.75" bottom="0.75" header="0.3" footer="0.3"/>
  <pageSetup orientation="portrait" horizontalDpi="300" verticalDpi="300" r:id="rId1"/>
  <legacyDrawing r:id="rId2"/>
  <oleObjects>
    <oleObject progId="Word.Document.12" shapeId="2049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2019-08-02T18:12:45Z</dcterms:created>
  <dcterms:modified xsi:type="dcterms:W3CDTF">2019-08-02T21:51:47Z</dcterms:modified>
</cp:coreProperties>
</file>