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255" windowHeight="9225"/>
  </bookViews>
  <sheets>
    <sheet name="Ex 1" sheetId="1" r:id="rId1"/>
    <sheet name="Ex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H14"/>
  <c r="C12"/>
  <c r="H12"/>
  <c r="H4"/>
  <c r="H15"/>
  <c r="D15" i="2"/>
  <c r="C12"/>
  <c r="I8"/>
  <c r="I5"/>
  <c r="I6"/>
  <c r="I4"/>
  <c r="E8"/>
  <c r="F8"/>
  <c r="G8"/>
  <c r="D8"/>
  <c r="C8"/>
  <c r="H7"/>
  <c r="D7"/>
  <c r="E7"/>
  <c r="F7"/>
  <c r="G7"/>
  <c r="C7"/>
  <c r="H6"/>
  <c r="H5"/>
  <c r="H4"/>
  <c r="F56" i="1"/>
  <c r="F53"/>
  <c r="F54"/>
  <c r="F55"/>
  <c r="F52"/>
  <c r="F62"/>
  <c r="F60"/>
  <c r="F61"/>
  <c r="F59"/>
  <c r="C41"/>
  <c r="F58"/>
  <c r="F57"/>
  <c r="F51"/>
  <c r="F50"/>
  <c r="F48"/>
  <c r="F49"/>
  <c r="F47"/>
  <c r="F41"/>
  <c r="E41"/>
  <c r="D41"/>
  <c r="F42"/>
  <c r="F43"/>
  <c r="F44"/>
  <c r="E42"/>
  <c r="E43"/>
  <c r="E44"/>
  <c r="D42"/>
  <c r="D43"/>
  <c r="D44"/>
  <c r="C42"/>
  <c r="C43"/>
  <c r="C44"/>
  <c r="F32"/>
  <c r="F33"/>
  <c r="F34"/>
  <c r="F31"/>
  <c r="E32"/>
  <c r="E33"/>
  <c r="E34"/>
  <c r="E31"/>
  <c r="D32"/>
  <c r="D33"/>
  <c r="D34"/>
  <c r="D31"/>
  <c r="C32"/>
  <c r="C33"/>
  <c r="C34"/>
  <c r="C31"/>
  <c r="G35"/>
  <c r="G32"/>
  <c r="G33"/>
  <c r="G34"/>
  <c r="G31"/>
  <c r="F35"/>
  <c r="E35"/>
  <c r="D35"/>
  <c r="C35"/>
  <c r="C8"/>
  <c r="C26"/>
  <c r="C25"/>
  <c r="C24"/>
  <c r="C23"/>
  <c r="C22"/>
  <c r="C21"/>
  <c r="H5"/>
  <c r="H6"/>
  <c r="H7"/>
  <c r="L12"/>
  <c r="L13"/>
  <c r="I13"/>
  <c r="H13"/>
  <c r="F8"/>
  <c r="D8"/>
  <c r="E8"/>
  <c r="G5"/>
  <c r="G6"/>
  <c r="G7"/>
  <c r="G4"/>
  <c r="G8"/>
  <c r="I12" l="1"/>
  <c r="J12" s="1"/>
  <c r="K12" s="1"/>
  <c r="I14"/>
  <c r="C11"/>
  <c r="J13" l="1"/>
  <c r="K13" s="1"/>
  <c r="D22" l="1"/>
  <c r="D24"/>
  <c r="D26"/>
  <c r="D23"/>
  <c r="D25"/>
  <c r="D21"/>
</calcChain>
</file>

<file path=xl/sharedStrings.xml><?xml version="1.0" encoding="utf-8"?>
<sst xmlns="http://schemas.openxmlformats.org/spreadsheetml/2006/main" count="63" uniqueCount="27">
  <si>
    <t>Tip</t>
  </si>
  <si>
    <t>Coupon</t>
  </si>
  <si>
    <t>Total</t>
  </si>
  <si>
    <t>G</t>
  </si>
  <si>
    <t>n</t>
  </si>
  <si>
    <t>CF</t>
  </si>
  <si>
    <t>Error</t>
  </si>
  <si>
    <t>SV</t>
  </si>
  <si>
    <t>DF</t>
  </si>
  <si>
    <t>SS</t>
  </si>
  <si>
    <t>MSS</t>
  </si>
  <si>
    <t>F value</t>
  </si>
  <si>
    <t>P value</t>
  </si>
  <si>
    <t>-</t>
  </si>
  <si>
    <t>F critical</t>
  </si>
  <si>
    <t>LSD</t>
  </si>
  <si>
    <t>Diff</t>
  </si>
  <si>
    <t>Sign</t>
  </si>
  <si>
    <t>Predicted Yij</t>
  </si>
  <si>
    <t>Mean</t>
  </si>
  <si>
    <t>Observed</t>
  </si>
  <si>
    <t>i</t>
  </si>
  <si>
    <t>pi</t>
  </si>
  <si>
    <t>Truck</t>
  </si>
  <si>
    <t>oil</t>
  </si>
  <si>
    <t>2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</si>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</sst>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62"/>
  <sheetViews>
    <sheetView tabSelected="1" topLeftCell="B1" workbookViewId="0">
      <selection activeCell="H23" sqref="H23"/>
    </sheetView>
  </sheetViews>
  <sheetFormatPr defaultRowHeight="15"/>
  <cols>
    <col min="1" max="10" width="9.140625" style="1"/>
    <col min="11" max="11" width="11" style="1" bestFit="1" customWidth="1"/>
    <col min="12" max="16384" width="9.140625" style="1"/>
  </cols>
  <sheetData>
    <row r="2" spans="2:16">
      <c r="B2" s="2"/>
      <c r="C2" s="13" t="s">
        <v>1</v>
      </c>
      <c r="D2" s="13"/>
      <c r="E2" s="13"/>
      <c r="F2" s="13"/>
    </row>
    <row r="3" spans="2:16">
      <c r="B3" s="2" t="s">
        <v>0</v>
      </c>
      <c r="C3" s="2">
        <v>1</v>
      </c>
      <c r="D3" s="2">
        <v>2</v>
      </c>
      <c r="E3" s="2">
        <v>3</v>
      </c>
      <c r="F3" s="2">
        <v>4</v>
      </c>
      <c r="G3" s="2" t="s">
        <v>2</v>
      </c>
    </row>
    <row r="4" spans="2:16">
      <c r="B4" s="2">
        <v>1</v>
      </c>
      <c r="C4" s="2">
        <v>9.3000000000000007</v>
      </c>
      <c r="D4" s="2">
        <v>9.4</v>
      </c>
      <c r="E4" s="2">
        <v>9.8000000000000007</v>
      </c>
      <c r="F4" s="2">
        <v>10</v>
      </c>
      <c r="G4" s="2">
        <f>SUM(C4:F4)</f>
        <v>38.5</v>
      </c>
      <c r="H4" s="1">
        <f>G4/4</f>
        <v>9.625</v>
      </c>
      <c r="N4" s="3" t="s">
        <v>0</v>
      </c>
      <c r="O4" s="3" t="s">
        <v>26</v>
      </c>
      <c r="P4" s="3" t="s">
        <v>1</v>
      </c>
    </row>
    <row r="5" spans="2:16">
      <c r="B5" s="2">
        <v>2</v>
      </c>
      <c r="C5" s="2">
        <v>9.4</v>
      </c>
      <c r="D5" s="2">
        <v>9.3000000000000007</v>
      </c>
      <c r="E5" s="2">
        <v>9.8000000000000007</v>
      </c>
      <c r="F5" s="2">
        <v>9.9</v>
      </c>
      <c r="G5" s="2">
        <f t="shared" ref="G5:G7" si="0">SUM(C5:F5)</f>
        <v>38.400000000000006</v>
      </c>
      <c r="H5" s="1">
        <f t="shared" ref="H5:H7" si="1">G5/4</f>
        <v>9.6000000000000014</v>
      </c>
      <c r="N5" s="3">
        <v>1</v>
      </c>
      <c r="O5" s="3">
        <v>9.3000000000000007</v>
      </c>
      <c r="P5" s="3">
        <v>1</v>
      </c>
    </row>
    <row r="6" spans="2:16">
      <c r="B6" s="2">
        <v>3</v>
      </c>
      <c r="C6" s="2">
        <v>9.1999999999999993</v>
      </c>
      <c r="D6" s="2">
        <v>9.4</v>
      </c>
      <c r="E6" s="2">
        <v>9.5</v>
      </c>
      <c r="F6" s="2">
        <v>9.6999999999999993</v>
      </c>
      <c r="G6" s="2">
        <f t="shared" si="0"/>
        <v>37.799999999999997</v>
      </c>
      <c r="H6" s="1">
        <f t="shared" si="1"/>
        <v>9.4499999999999993</v>
      </c>
      <c r="N6" s="3">
        <v>2</v>
      </c>
      <c r="O6" s="3">
        <v>9.4</v>
      </c>
      <c r="P6" s="3">
        <v>1</v>
      </c>
    </row>
    <row r="7" spans="2:16">
      <c r="B7" s="2">
        <v>4</v>
      </c>
      <c r="C7" s="2">
        <v>9.6999999999999993</v>
      </c>
      <c r="D7" s="2">
        <v>9.6</v>
      </c>
      <c r="E7" s="2">
        <v>10</v>
      </c>
      <c r="F7" s="2">
        <v>10.199999999999999</v>
      </c>
      <c r="G7" s="2">
        <f t="shared" si="0"/>
        <v>39.5</v>
      </c>
      <c r="H7" s="1">
        <f t="shared" si="1"/>
        <v>9.875</v>
      </c>
      <c r="N7" s="3">
        <v>3</v>
      </c>
      <c r="O7" s="3">
        <v>9.1999999999999993</v>
      </c>
      <c r="P7" s="3">
        <v>1</v>
      </c>
    </row>
    <row r="8" spans="2:16">
      <c r="B8" s="2" t="s">
        <v>2</v>
      </c>
      <c r="C8" s="2">
        <f>SUM(C4:C7)</f>
        <v>37.6</v>
      </c>
      <c r="D8" s="2">
        <f t="shared" ref="D8:E8" si="2">SUM(D4:D7)</f>
        <v>37.700000000000003</v>
      </c>
      <c r="E8" s="2">
        <f t="shared" si="2"/>
        <v>39.1</v>
      </c>
      <c r="F8" s="2">
        <f>SUM(F4:F7)</f>
        <v>39.799999999999997</v>
      </c>
      <c r="G8" s="2">
        <f>SUM(G4:G7)</f>
        <v>154.19999999999999</v>
      </c>
      <c r="N8" s="3">
        <v>4</v>
      </c>
      <c r="O8" s="3">
        <v>9.6999999999999993</v>
      </c>
      <c r="P8" s="3">
        <v>1</v>
      </c>
    </row>
    <row r="9" spans="2:16">
      <c r="N9" s="3">
        <v>1</v>
      </c>
      <c r="O9" s="3">
        <v>9.4</v>
      </c>
      <c r="P9" s="3">
        <v>2</v>
      </c>
    </row>
    <row r="10" spans="2:16">
      <c r="B10" s="1" t="s">
        <v>4</v>
      </c>
      <c r="C10" s="1">
        <v>16</v>
      </c>
      <c r="N10" s="3">
        <v>2</v>
      </c>
      <c r="O10" s="3">
        <v>9.3000000000000007</v>
      </c>
      <c r="P10" s="3">
        <v>2</v>
      </c>
    </row>
    <row r="11" spans="2:16">
      <c r="B11" s="1" t="s">
        <v>3</v>
      </c>
      <c r="C11" s="3">
        <f>SUM(G4:G7)</f>
        <v>154.19999999999999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14</v>
      </c>
      <c r="N11" s="3">
        <v>3</v>
      </c>
      <c r="O11" s="3">
        <v>9.4</v>
      </c>
      <c r="P11" s="3">
        <v>2</v>
      </c>
    </row>
    <row r="12" spans="2:16">
      <c r="B12" s="1" t="s">
        <v>5</v>
      </c>
      <c r="C12" s="1">
        <f>C11^2/C10</f>
        <v>1486.1024999999997</v>
      </c>
      <c r="E12" s="5"/>
      <c r="F12" s="4" t="s">
        <v>0</v>
      </c>
      <c r="G12" s="6">
        <v>3</v>
      </c>
      <c r="H12" s="2">
        <f>SUMSQ(C8:F8)/4-C12</f>
        <v>0.87250000000040018</v>
      </c>
      <c r="I12" s="2">
        <f>H12/G12</f>
        <v>0.29083333333346673</v>
      </c>
      <c r="J12" s="2">
        <f>I12/I14</f>
        <v>36.103448276109617</v>
      </c>
      <c r="K12" s="2">
        <f>FDIST(J12,G12,G14)</f>
        <v>2.4031015392867168E-5</v>
      </c>
      <c r="L12" s="2">
        <f>FINV(0.05,G12,G14)</f>
        <v>3.8625483578549229</v>
      </c>
      <c r="N12" s="3">
        <v>4</v>
      </c>
      <c r="O12" s="3">
        <v>9.6</v>
      </c>
      <c r="P12" s="3">
        <v>2</v>
      </c>
    </row>
    <row r="13" spans="2:16">
      <c r="F13" s="4" t="s">
        <v>1</v>
      </c>
      <c r="G13" s="2">
        <v>3</v>
      </c>
      <c r="H13" s="2">
        <f>SUMSQ(G4:G7)/4-C12</f>
        <v>0.3725000000001728</v>
      </c>
      <c r="I13" s="2">
        <f>H13/G13</f>
        <v>0.12416666666672427</v>
      </c>
      <c r="J13" s="2">
        <f>I13/I14</f>
        <v>15.413793103554042</v>
      </c>
      <c r="K13" s="2">
        <f>FDIST(J13,G13,G14)</f>
        <v>6.8481277058554722E-4</v>
      </c>
      <c r="L13" s="2">
        <f>FINV(0.05,G13,G14)</f>
        <v>3.8625483578549229</v>
      </c>
      <c r="N13" s="3">
        <v>1</v>
      </c>
      <c r="O13" s="3">
        <v>9.8000000000000007</v>
      </c>
      <c r="P13" s="3">
        <v>3</v>
      </c>
    </row>
    <row r="14" spans="2:16">
      <c r="F14" s="4" t="s">
        <v>6</v>
      </c>
      <c r="G14" s="2">
        <v>9</v>
      </c>
      <c r="H14" s="2">
        <f>H15-(H13+H12)</f>
        <v>7.2499999999536158E-2</v>
      </c>
      <c r="I14" s="2">
        <f>H14/G14</f>
        <v>8.0555555555040168E-3</v>
      </c>
      <c r="J14" s="2" t="s">
        <v>13</v>
      </c>
      <c r="K14" s="2" t="s">
        <v>13</v>
      </c>
      <c r="L14" s="2"/>
      <c r="N14" s="3">
        <v>2</v>
      </c>
      <c r="O14" s="3">
        <v>9.8000000000000007</v>
      </c>
      <c r="P14" s="3">
        <v>3</v>
      </c>
    </row>
    <row r="15" spans="2:16">
      <c r="F15" s="4" t="s">
        <v>2</v>
      </c>
      <c r="G15" s="2">
        <v>15</v>
      </c>
      <c r="H15" s="2">
        <f>SUMSQ(C4:F7)-C12</f>
        <v>1.3175000000001091</v>
      </c>
      <c r="I15" s="2" t="s">
        <v>13</v>
      </c>
      <c r="J15" s="2" t="s">
        <v>13</v>
      </c>
      <c r="K15" s="2" t="s">
        <v>13</v>
      </c>
      <c r="L15" s="2"/>
      <c r="N15" s="3">
        <v>3</v>
      </c>
      <c r="O15" s="3">
        <v>9.5</v>
      </c>
      <c r="P15" s="3">
        <v>3</v>
      </c>
    </row>
    <row r="16" spans="2:16">
      <c r="N16" s="3">
        <v>4</v>
      </c>
      <c r="O16" s="3">
        <v>10</v>
      </c>
      <c r="P16" s="3">
        <v>3</v>
      </c>
    </row>
    <row r="17" spans="1:16">
      <c r="N17" s="3">
        <v>1</v>
      </c>
      <c r="O17" s="3">
        <v>10</v>
      </c>
      <c r="P17" s="3">
        <v>4</v>
      </c>
    </row>
    <row r="18" spans="1:16">
      <c r="B18" s="1" t="s">
        <v>15</v>
      </c>
      <c r="C18" s="1">
        <f>TINV(0.025,9)*SQRT(2*I14/4)</f>
        <v>0.1704036116140242</v>
      </c>
      <c r="N18" s="3">
        <v>2</v>
      </c>
      <c r="O18" s="3">
        <v>9.9</v>
      </c>
      <c r="P18" s="3">
        <v>4</v>
      </c>
    </row>
    <row r="19" spans="1:16">
      <c r="N19" s="3">
        <v>3</v>
      </c>
      <c r="O19" s="3">
        <v>9.6999999999999993</v>
      </c>
      <c r="P19" s="3">
        <v>4</v>
      </c>
    </row>
    <row r="20" spans="1:16">
      <c r="A20" s="13" t="s">
        <v>0</v>
      </c>
      <c r="B20" s="13"/>
      <c r="C20" s="2" t="s">
        <v>16</v>
      </c>
      <c r="D20" s="2" t="s">
        <v>17</v>
      </c>
      <c r="E20"/>
      <c r="F20"/>
      <c r="G20"/>
      <c r="H20"/>
      <c r="I20"/>
      <c r="J20"/>
      <c r="K20"/>
      <c r="N20" s="3">
        <v>4</v>
      </c>
      <c r="O20" s="3">
        <v>10.199999999999999</v>
      </c>
      <c r="P20" s="3">
        <v>4</v>
      </c>
    </row>
    <row r="21" spans="1:16">
      <c r="A21" s="2">
        <v>1</v>
      </c>
      <c r="B21" s="2">
        <v>2</v>
      </c>
      <c r="C21" s="2">
        <f>ABS($H$4-H5)</f>
        <v>2.4999999999998579E-2</v>
      </c>
      <c r="D21" s="2" t="str">
        <f>IF(C21&lt;$C$18,"No Diff", "Diff")</f>
        <v>No Diff</v>
      </c>
      <c r="N21" s="3"/>
      <c r="O21" s="3"/>
      <c r="P21" s="3"/>
    </row>
    <row r="22" spans="1:16">
      <c r="A22" s="2">
        <v>1</v>
      </c>
      <c r="B22" s="2">
        <v>3</v>
      </c>
      <c r="C22" s="2">
        <f t="shared" ref="C22" si="3">ABS($H$4-H6)</f>
        <v>0.17500000000000071</v>
      </c>
      <c r="D22" s="2" t="str">
        <f t="shared" ref="D22:D26" si="4">IF(C22&lt;$C$18,"No Diff", "Diff")</f>
        <v>Diff</v>
      </c>
      <c r="N22" s="3"/>
      <c r="O22" s="3"/>
      <c r="P22" s="3"/>
    </row>
    <row r="23" spans="1:16">
      <c r="A23" s="2">
        <v>1</v>
      </c>
      <c r="B23" s="2">
        <v>4</v>
      </c>
      <c r="C23" s="2">
        <f>ABS($H$4-H7)</f>
        <v>0.25</v>
      </c>
      <c r="D23" s="2" t="str">
        <f t="shared" si="4"/>
        <v>Diff</v>
      </c>
    </row>
    <row r="24" spans="1:16" ht="12.75" customHeight="1">
      <c r="A24" s="2">
        <v>2</v>
      </c>
      <c r="B24" s="2">
        <v>3</v>
      </c>
      <c r="C24" s="2">
        <f>ABS($H$5-H6)</f>
        <v>0.15000000000000213</v>
      </c>
      <c r="D24" s="2" t="str">
        <f t="shared" si="4"/>
        <v>No Diff</v>
      </c>
    </row>
    <row r="25" spans="1:16">
      <c r="A25" s="2">
        <v>2</v>
      </c>
      <c r="B25" s="2">
        <v>4</v>
      </c>
      <c r="C25" s="2">
        <f>ABS($H$5-H7)</f>
        <v>0.27499999999999858</v>
      </c>
      <c r="D25" s="2" t="str">
        <f t="shared" si="4"/>
        <v>Diff</v>
      </c>
    </row>
    <row r="26" spans="1:16">
      <c r="A26" s="2">
        <v>3</v>
      </c>
      <c r="B26" s="2">
        <v>4</v>
      </c>
      <c r="C26" s="2">
        <f>ABS($H$6-H7)</f>
        <v>0.42500000000000071</v>
      </c>
      <c r="D26" s="2" t="str">
        <f t="shared" si="4"/>
        <v>Diff</v>
      </c>
    </row>
    <row r="30" spans="1:16">
      <c r="B30" s="2" t="s">
        <v>0</v>
      </c>
      <c r="C30" s="14" t="s">
        <v>18</v>
      </c>
      <c r="D30" s="15"/>
      <c r="E30" s="15"/>
      <c r="F30" s="16"/>
      <c r="G30" s="2" t="s">
        <v>19</v>
      </c>
    </row>
    <row r="31" spans="1:16">
      <c r="B31" s="2">
        <v>1</v>
      </c>
      <c r="C31" s="2">
        <f>G31+$C$35-$G$35</f>
        <v>9.3874999999999993</v>
      </c>
      <c r="D31" s="2">
        <f>G31+$D$35-$G$35</f>
        <v>9.4125000000000014</v>
      </c>
      <c r="E31" s="2">
        <f>G31+$E$35-$G$35</f>
        <v>9.7624999999999993</v>
      </c>
      <c r="F31" s="2">
        <f>G31+$F$35-$G$35</f>
        <v>9.9375</v>
      </c>
      <c r="G31" s="2">
        <f>G4/4</f>
        <v>9.625</v>
      </c>
    </row>
    <row r="32" spans="1:16">
      <c r="B32" s="2">
        <v>2</v>
      </c>
      <c r="C32" s="2">
        <f t="shared" ref="C32:C34" si="5">G32+$C$35-$G$35</f>
        <v>9.3625000000000007</v>
      </c>
      <c r="D32" s="2">
        <f t="shared" ref="D32:D34" si="6">G32+$D$35-$G$35</f>
        <v>9.3875000000000028</v>
      </c>
      <c r="E32" s="2">
        <f t="shared" ref="E32:E34" si="7">G32+$E$35-$G$35</f>
        <v>9.7375000000000007</v>
      </c>
      <c r="F32" s="2">
        <f t="shared" ref="F32:F34" si="8">G32+$F$35-$G$35</f>
        <v>9.9125000000000014</v>
      </c>
      <c r="G32" s="2">
        <f t="shared" ref="G32:G34" si="9">G5/4</f>
        <v>9.6000000000000014</v>
      </c>
    </row>
    <row r="33" spans="2:7">
      <c r="B33" s="2">
        <v>3</v>
      </c>
      <c r="C33" s="2">
        <f t="shared" si="5"/>
        <v>9.2125000000000021</v>
      </c>
      <c r="D33" s="2">
        <f t="shared" si="6"/>
        <v>9.2375000000000007</v>
      </c>
      <c r="E33" s="2">
        <f t="shared" si="7"/>
        <v>9.5875000000000021</v>
      </c>
      <c r="F33" s="2">
        <f t="shared" si="8"/>
        <v>9.7624999999999993</v>
      </c>
      <c r="G33" s="2">
        <f t="shared" si="9"/>
        <v>9.4499999999999993</v>
      </c>
    </row>
    <row r="34" spans="2:7">
      <c r="B34" s="7">
        <v>4</v>
      </c>
      <c r="C34" s="7">
        <f t="shared" si="5"/>
        <v>9.6374999999999993</v>
      </c>
      <c r="D34" s="7">
        <f t="shared" si="6"/>
        <v>9.6625000000000014</v>
      </c>
      <c r="E34" s="7">
        <f t="shared" si="7"/>
        <v>10.012499999999999</v>
      </c>
      <c r="F34" s="7">
        <f t="shared" si="8"/>
        <v>10.1875</v>
      </c>
      <c r="G34" s="2">
        <f t="shared" si="9"/>
        <v>9.875</v>
      </c>
    </row>
    <row r="35" spans="2:7">
      <c r="B35" s="2" t="s">
        <v>19</v>
      </c>
      <c r="C35" s="2">
        <f>C8/4</f>
        <v>9.4</v>
      </c>
      <c r="D35" s="2">
        <f>D8/4</f>
        <v>9.4250000000000007</v>
      </c>
      <c r="E35" s="2">
        <f>E8/4</f>
        <v>9.7750000000000004</v>
      </c>
      <c r="F35" s="2">
        <f>F8/4</f>
        <v>9.9499999999999993</v>
      </c>
      <c r="G35" s="2">
        <f>G8/16</f>
        <v>9.6374999999999993</v>
      </c>
    </row>
    <row r="37" spans="2:7">
      <c r="B37" s="1" t="s">
        <v>20</v>
      </c>
    </row>
    <row r="39" spans="2:7">
      <c r="B39" s="17" t="s">
        <v>0</v>
      </c>
      <c r="C39" s="13" t="s">
        <v>1</v>
      </c>
      <c r="D39" s="13"/>
      <c r="E39" s="13"/>
      <c r="F39" s="13"/>
    </row>
    <row r="40" spans="2:7">
      <c r="B40" s="18"/>
      <c r="C40" s="2">
        <v>1</v>
      </c>
      <c r="D40" s="2">
        <v>2</v>
      </c>
      <c r="E40" s="2">
        <v>3</v>
      </c>
      <c r="F40" s="2">
        <v>4</v>
      </c>
    </row>
    <row r="41" spans="2:7">
      <c r="B41" s="2">
        <v>1</v>
      </c>
      <c r="C41" s="2">
        <f>C4-C31</f>
        <v>-8.7499999999998579E-2</v>
      </c>
      <c r="D41" s="2">
        <f>D4-D31</f>
        <v>-1.2500000000001066E-2</v>
      </c>
      <c r="E41" s="2">
        <f>E4-E31</f>
        <v>3.7500000000001421E-2</v>
      </c>
      <c r="F41" s="2">
        <f>F4-F31</f>
        <v>6.25E-2</v>
      </c>
    </row>
    <row r="42" spans="2:7">
      <c r="B42" s="2">
        <v>2</v>
      </c>
      <c r="C42" s="2">
        <f t="shared" ref="C42:F44" si="10">C5-C32</f>
        <v>3.7499999999999645E-2</v>
      </c>
      <c r="D42" s="2">
        <f t="shared" si="10"/>
        <v>-8.7500000000002132E-2</v>
      </c>
      <c r="E42" s="2">
        <f t="shared" si="10"/>
        <v>6.25E-2</v>
      </c>
      <c r="F42" s="2">
        <f t="shared" si="10"/>
        <v>-1.2500000000001066E-2</v>
      </c>
    </row>
    <row r="43" spans="2:7">
      <c r="B43" s="2">
        <v>3</v>
      </c>
      <c r="C43" s="2">
        <f t="shared" si="10"/>
        <v>-1.2500000000002842E-2</v>
      </c>
      <c r="D43" s="2">
        <f t="shared" si="10"/>
        <v>0.16249999999999964</v>
      </c>
      <c r="E43" s="2">
        <f t="shared" si="10"/>
        <v>-8.7500000000002132E-2</v>
      </c>
      <c r="F43" s="2">
        <f t="shared" si="10"/>
        <v>-6.25E-2</v>
      </c>
    </row>
    <row r="44" spans="2:7">
      <c r="B44" s="2">
        <v>4</v>
      </c>
      <c r="C44" s="2">
        <f t="shared" si="10"/>
        <v>6.25E-2</v>
      </c>
      <c r="D44" s="2">
        <f t="shared" si="10"/>
        <v>-6.2500000000001776E-2</v>
      </c>
      <c r="E44" s="2">
        <f t="shared" si="10"/>
        <v>-1.2499999999999289E-2</v>
      </c>
      <c r="F44" s="2">
        <f t="shared" si="10"/>
        <v>1.2499999999999289E-2</v>
      </c>
    </row>
    <row r="46" spans="2:7">
      <c r="B46" s="2" t="s">
        <v>1</v>
      </c>
      <c r="C46" s="2" t="s">
        <v>0</v>
      </c>
      <c r="D46" s="6" t="s">
        <v>6</v>
      </c>
      <c r="E46" s="2" t="s">
        <v>21</v>
      </c>
      <c r="F46" s="2" t="s">
        <v>22</v>
      </c>
    </row>
    <row r="47" spans="2:7">
      <c r="B47" s="2">
        <v>2</v>
      </c>
      <c r="C47" s="2">
        <v>2</v>
      </c>
      <c r="D47" s="6">
        <v>-8.7500000000002132E-2</v>
      </c>
      <c r="E47" s="2">
        <v>1</v>
      </c>
      <c r="F47" s="2">
        <f>(2-0.5)/16</f>
        <v>9.375E-2</v>
      </c>
    </row>
    <row r="48" spans="2:7">
      <c r="B48" s="2">
        <v>3</v>
      </c>
      <c r="C48" s="2">
        <v>3</v>
      </c>
      <c r="D48" s="6">
        <v>-8.7500000000002132E-2</v>
      </c>
      <c r="E48" s="2">
        <v>2</v>
      </c>
      <c r="F48" s="2">
        <f t="shared" ref="F48:F49" si="11">(2-0.5)/16</f>
        <v>9.375E-2</v>
      </c>
    </row>
    <row r="49" spans="2:6">
      <c r="B49" s="2">
        <v>1</v>
      </c>
      <c r="C49" s="2">
        <v>1</v>
      </c>
      <c r="D49" s="6">
        <v>-8.7499999999998579E-2</v>
      </c>
      <c r="E49" s="2">
        <v>3</v>
      </c>
      <c r="F49" s="2">
        <f t="shared" si="11"/>
        <v>9.375E-2</v>
      </c>
    </row>
    <row r="50" spans="2:6">
      <c r="B50" s="2">
        <v>4</v>
      </c>
      <c r="C50" s="2">
        <v>2</v>
      </c>
      <c r="D50" s="6">
        <v>-6.2500000000001776E-2</v>
      </c>
      <c r="E50" s="2">
        <v>4</v>
      </c>
      <c r="F50" s="2">
        <f>(4.5-0.5)/16</f>
        <v>0.25</v>
      </c>
    </row>
    <row r="51" spans="2:6">
      <c r="B51" s="2">
        <v>3</v>
      </c>
      <c r="C51" s="2">
        <v>4</v>
      </c>
      <c r="D51" s="6">
        <v>-6.25E-2</v>
      </c>
      <c r="E51" s="2">
        <v>5</v>
      </c>
      <c r="F51" s="2">
        <f>(4.5-0.5)/16</f>
        <v>0.25</v>
      </c>
    </row>
    <row r="52" spans="2:6">
      <c r="B52" s="2">
        <v>3</v>
      </c>
      <c r="C52" s="2">
        <v>1</v>
      </c>
      <c r="D52" s="6">
        <v>-1.2500000000002842E-2</v>
      </c>
      <c r="E52" s="2">
        <v>6</v>
      </c>
      <c r="F52" s="2">
        <f>(7.5-0.5)/16</f>
        <v>0.4375</v>
      </c>
    </row>
    <row r="53" spans="2:6">
      <c r="B53" s="2">
        <v>1</v>
      </c>
      <c r="C53" s="2">
        <v>2</v>
      </c>
      <c r="D53" s="6">
        <v>-1.2500000000001066E-2</v>
      </c>
      <c r="E53" s="2">
        <v>7</v>
      </c>
      <c r="F53" s="2">
        <f t="shared" ref="F53:F55" si="12">(7.5-0.5)/16</f>
        <v>0.4375</v>
      </c>
    </row>
    <row r="54" spans="2:6">
      <c r="B54" s="2">
        <v>2</v>
      </c>
      <c r="C54" s="2">
        <v>4</v>
      </c>
      <c r="D54" s="6">
        <v>-1.2500000000001066E-2</v>
      </c>
      <c r="E54" s="2">
        <v>8</v>
      </c>
      <c r="F54" s="2">
        <f t="shared" si="12"/>
        <v>0.4375</v>
      </c>
    </row>
    <row r="55" spans="2:6">
      <c r="B55" s="2">
        <v>4</v>
      </c>
      <c r="C55" s="2">
        <v>3</v>
      </c>
      <c r="D55" s="6">
        <v>-1.2499999999999289E-2</v>
      </c>
      <c r="E55" s="2">
        <v>9</v>
      </c>
      <c r="F55" s="2">
        <f t="shared" si="12"/>
        <v>0.4375</v>
      </c>
    </row>
    <row r="56" spans="2:6">
      <c r="B56" s="2">
        <v>4</v>
      </c>
      <c r="C56" s="2">
        <v>4</v>
      </c>
      <c r="D56" s="6">
        <v>1.2499999999999289E-2</v>
      </c>
      <c r="E56" s="2">
        <v>10</v>
      </c>
      <c r="F56" s="2">
        <f>(10-0.5)/16</f>
        <v>0.59375</v>
      </c>
    </row>
    <row r="57" spans="2:6">
      <c r="B57" s="2">
        <v>2</v>
      </c>
      <c r="C57" s="2">
        <v>1</v>
      </c>
      <c r="D57" s="6">
        <v>3.7499999999999645E-2</v>
      </c>
      <c r="E57" s="2">
        <v>11</v>
      </c>
      <c r="F57" s="2">
        <f>(11.5-0.5)/16</f>
        <v>0.6875</v>
      </c>
    </row>
    <row r="58" spans="2:6">
      <c r="B58" s="2">
        <v>1</v>
      </c>
      <c r="C58" s="2">
        <v>3</v>
      </c>
      <c r="D58" s="6">
        <v>3.7500000000001421E-2</v>
      </c>
      <c r="E58" s="2">
        <v>12</v>
      </c>
      <c r="F58" s="2">
        <f>(11.5-0.5)/16</f>
        <v>0.6875</v>
      </c>
    </row>
    <row r="59" spans="2:6">
      <c r="B59" s="2">
        <v>4</v>
      </c>
      <c r="C59" s="2">
        <v>1</v>
      </c>
      <c r="D59" s="6">
        <v>6.25E-2</v>
      </c>
      <c r="E59" s="2">
        <v>13</v>
      </c>
      <c r="F59" s="2">
        <f>(14-0.5)/16</f>
        <v>0.84375</v>
      </c>
    </row>
    <row r="60" spans="2:6">
      <c r="B60" s="2">
        <v>2</v>
      </c>
      <c r="C60" s="2">
        <v>3</v>
      </c>
      <c r="D60" s="6">
        <v>6.25E-2</v>
      </c>
      <c r="E60" s="2">
        <v>14</v>
      </c>
      <c r="F60" s="2">
        <f t="shared" ref="F60:F61" si="13">(14-0.5)/16</f>
        <v>0.84375</v>
      </c>
    </row>
    <row r="61" spans="2:6">
      <c r="B61" s="2">
        <v>1</v>
      </c>
      <c r="C61" s="2">
        <v>4</v>
      </c>
      <c r="D61" s="6">
        <v>6.25E-2</v>
      </c>
      <c r="E61" s="2">
        <v>15</v>
      </c>
      <c r="F61" s="2">
        <f t="shared" si="13"/>
        <v>0.84375</v>
      </c>
    </row>
    <row r="62" spans="2:6">
      <c r="B62" s="2">
        <v>3</v>
      </c>
      <c r="C62" s="2">
        <v>2</v>
      </c>
      <c r="D62" s="6">
        <v>0.16249999999999964</v>
      </c>
      <c r="E62" s="2">
        <v>16</v>
      </c>
      <c r="F62" s="2">
        <f>(16-0.5)/16</f>
        <v>0.96875</v>
      </c>
    </row>
  </sheetData>
  <sortState ref="B47:F62">
    <sortCondition ref="D47"/>
  </sortState>
  <mergeCells count="5">
    <mergeCell ref="C2:F2"/>
    <mergeCell ref="A20:B20"/>
    <mergeCell ref="C30:F30"/>
    <mergeCell ref="C39:F39"/>
    <mergeCell ref="B39:B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8"/>
  <sheetViews>
    <sheetView workbookViewId="0">
      <selection activeCell="D15" sqref="D15"/>
    </sheetView>
  </sheetViews>
  <sheetFormatPr defaultRowHeight="15"/>
  <cols>
    <col min="1" max="16384" width="9.140625" style="8"/>
  </cols>
  <sheetData>
    <row r="2" spans="2:9">
      <c r="B2" s="19" t="s">
        <v>24</v>
      </c>
      <c r="C2" s="19" t="s">
        <v>23</v>
      </c>
      <c r="D2" s="19"/>
      <c r="E2" s="19"/>
      <c r="F2" s="19"/>
      <c r="G2" s="19"/>
      <c r="H2" s="9"/>
      <c r="I2" s="9"/>
    </row>
    <row r="3" spans="2:9">
      <c r="B3" s="19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 t="s">
        <v>2</v>
      </c>
      <c r="I3" s="9" t="s">
        <v>19</v>
      </c>
    </row>
    <row r="4" spans="2:9">
      <c r="B4" s="9">
        <v>1</v>
      </c>
      <c r="C4" s="9">
        <v>0.5</v>
      </c>
      <c r="D4" s="9">
        <v>0.63400000000000001</v>
      </c>
      <c r="E4" s="9">
        <v>0.48699999999999999</v>
      </c>
      <c r="F4" s="9">
        <v>0.32900000000000001</v>
      </c>
      <c r="G4" s="9">
        <v>0.51200000000000001</v>
      </c>
      <c r="H4" s="9">
        <f>SUM(C4:G4)</f>
        <v>2.4619999999999997</v>
      </c>
      <c r="I4" s="9">
        <f>H4/5</f>
        <v>0.49239999999999995</v>
      </c>
    </row>
    <row r="5" spans="2:9">
      <c r="B5" s="9">
        <v>2</v>
      </c>
      <c r="C5" s="9">
        <v>0.53500000000000003</v>
      </c>
      <c r="D5" s="9">
        <v>0.67500000000000004</v>
      </c>
      <c r="E5" s="9">
        <v>0.52</v>
      </c>
      <c r="F5" s="9">
        <v>0.435</v>
      </c>
      <c r="G5" s="9">
        <v>0.54</v>
      </c>
      <c r="H5" s="9">
        <f>SUM(C5:G5)</f>
        <v>2.7050000000000001</v>
      </c>
      <c r="I5" s="9">
        <f t="shared" ref="I5:I6" si="0">H5/5</f>
        <v>0.54100000000000004</v>
      </c>
    </row>
    <row r="6" spans="2:9">
      <c r="B6" s="9">
        <v>3</v>
      </c>
      <c r="C6" s="9">
        <v>0.51300000000000001</v>
      </c>
      <c r="D6" s="9">
        <v>0.59499999999999997</v>
      </c>
      <c r="E6" s="9">
        <v>0.48799999999999999</v>
      </c>
      <c r="F6" s="9">
        <v>0.4</v>
      </c>
      <c r="G6" s="9">
        <v>0.51</v>
      </c>
      <c r="H6" s="9">
        <f>SUM(C6:G6)</f>
        <v>2.5060000000000002</v>
      </c>
      <c r="I6" s="9">
        <f t="shared" si="0"/>
        <v>0.50120000000000009</v>
      </c>
    </row>
    <row r="7" spans="2:9">
      <c r="B7" s="9" t="s">
        <v>2</v>
      </c>
      <c r="C7" s="9">
        <f>SUM(C4:C6)</f>
        <v>1.548</v>
      </c>
      <c r="D7" s="9">
        <f t="shared" ref="D7:G7" si="1">SUM(D4:D6)</f>
        <v>1.9040000000000001</v>
      </c>
      <c r="E7" s="9">
        <f t="shared" si="1"/>
        <v>1.4950000000000001</v>
      </c>
      <c r="F7" s="9">
        <f t="shared" si="1"/>
        <v>1.1640000000000001</v>
      </c>
      <c r="G7" s="9">
        <f t="shared" si="1"/>
        <v>1.5620000000000001</v>
      </c>
      <c r="H7" s="9">
        <f>SUM(H4:H6)</f>
        <v>7.673</v>
      </c>
      <c r="I7" s="9"/>
    </row>
    <row r="8" spans="2:9">
      <c r="B8" s="9" t="s">
        <v>19</v>
      </c>
      <c r="C8" s="9">
        <f>C7/3</f>
        <v>0.51600000000000001</v>
      </c>
      <c r="D8" s="9">
        <f>D7/3</f>
        <v>0.63466666666666671</v>
      </c>
      <c r="E8" s="9">
        <f t="shared" ref="E8:G8" si="2">E7/3</f>
        <v>0.49833333333333335</v>
      </c>
      <c r="F8" s="9">
        <f t="shared" si="2"/>
        <v>0.38800000000000007</v>
      </c>
      <c r="G8" s="9">
        <f t="shared" si="2"/>
        <v>0.52066666666666672</v>
      </c>
      <c r="H8" s="9"/>
      <c r="I8" s="9">
        <f>H7/15</f>
        <v>0.51153333333333328</v>
      </c>
    </row>
    <row r="9" spans="2:9">
      <c r="B9" s="10"/>
      <c r="C9" s="10"/>
      <c r="D9" s="10"/>
      <c r="E9" s="10"/>
      <c r="F9" s="10"/>
      <c r="G9" s="10"/>
      <c r="H9" s="10"/>
      <c r="I9" s="10"/>
    </row>
    <row r="10" spans="2:9">
      <c r="B10" s="8" t="s">
        <v>4</v>
      </c>
      <c r="C10" s="8">
        <v>15</v>
      </c>
    </row>
    <row r="11" spans="2:9">
      <c r="B11" s="8" t="s">
        <v>3</v>
      </c>
      <c r="C11" s="8">
        <v>7.673</v>
      </c>
    </row>
    <row r="12" spans="2:9">
      <c r="B12" s="8" t="s">
        <v>5</v>
      </c>
      <c r="C12" s="8">
        <f>C11^2/C10</f>
        <v>3.924995266666667</v>
      </c>
    </row>
    <row r="14" spans="2:9">
      <c r="B14" s="11" t="s">
        <v>7</v>
      </c>
      <c r="C14" s="11" t="s">
        <v>8</v>
      </c>
      <c r="D14" s="11" t="s">
        <v>9</v>
      </c>
      <c r="E14" s="11" t="s">
        <v>10</v>
      </c>
      <c r="F14" s="11" t="s">
        <v>11</v>
      </c>
      <c r="G14" s="11" t="s">
        <v>12</v>
      </c>
      <c r="H14" s="11" t="s">
        <v>14</v>
      </c>
    </row>
    <row r="15" spans="2:9">
      <c r="B15" s="11" t="s">
        <v>24</v>
      </c>
      <c r="C15" s="12" t="s">
        <v>25</v>
      </c>
      <c r="D15" s="9">
        <f>SUMSQ(C7:G7)/3-C10</f>
        <v>-10.982904999999999</v>
      </c>
      <c r="E15" s="9"/>
      <c r="F15" s="9"/>
      <c r="G15" s="9"/>
      <c r="H15" s="9"/>
    </row>
    <row r="16" spans="2:9">
      <c r="B16" s="11" t="s">
        <v>23</v>
      </c>
      <c r="C16" s="9">
        <v>4</v>
      </c>
      <c r="D16" s="9"/>
      <c r="E16" s="9"/>
      <c r="F16" s="9"/>
      <c r="G16" s="9"/>
      <c r="H16" s="9"/>
    </row>
    <row r="17" spans="2:8">
      <c r="B17" s="11" t="s">
        <v>6</v>
      </c>
      <c r="C17" s="9">
        <v>8</v>
      </c>
      <c r="D17" s="9"/>
      <c r="E17" s="9"/>
      <c r="F17" s="9"/>
      <c r="G17" s="9"/>
      <c r="H17" s="9"/>
    </row>
    <row r="18" spans="2:8">
      <c r="B18" s="11" t="s">
        <v>2</v>
      </c>
      <c r="C18" s="9">
        <v>15</v>
      </c>
      <c r="D18" s="9"/>
      <c r="E18" s="9"/>
      <c r="F18" s="9"/>
      <c r="G18" s="9"/>
      <c r="H18" s="9"/>
    </row>
  </sheetData>
  <mergeCells count="2">
    <mergeCell ref="C2:G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 1</vt:lpstr>
      <vt:lpstr>Ex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21031</dc:creator>
  <cp:lastModifiedBy>21031</cp:lastModifiedBy>
  <dcterms:created xsi:type="dcterms:W3CDTF">2019-06-28T20:07:19Z</dcterms:created>
  <dcterms:modified xsi:type="dcterms:W3CDTF">2019-07-12T21:52:54Z</dcterms:modified>
</cp:coreProperties>
</file>