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0455" windowHeight="4635"/>
  </bookViews>
  <sheets>
    <sheet name="Q. 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9" i="1"/>
  <c r="L20"/>
  <c r="L19"/>
  <c r="M8"/>
  <c r="L8"/>
  <c r="L18"/>
  <c r="D24"/>
  <c r="D23"/>
  <c r="J10"/>
  <c r="H19"/>
  <c r="I19"/>
  <c r="F19"/>
  <c r="E21"/>
  <c r="E19"/>
  <c r="D20"/>
  <c r="G19"/>
  <c r="E20"/>
  <c r="F20"/>
  <c r="G9" l="1"/>
  <c r="G10" s="1"/>
  <c r="H9"/>
  <c r="H10" s="1"/>
  <c r="E9"/>
  <c r="E10" s="1"/>
  <c r="F9"/>
  <c r="D9"/>
  <c r="I6"/>
  <c r="J6" s="1"/>
  <c r="I7"/>
  <c r="J7" s="1"/>
  <c r="I8"/>
  <c r="J8" s="1"/>
  <c r="I5"/>
  <c r="J5" s="1"/>
  <c r="D10" l="1"/>
  <c r="D14"/>
  <c r="D15"/>
  <c r="F10"/>
  <c r="I9"/>
</calcChain>
</file>

<file path=xl/sharedStrings.xml><?xml version="1.0" encoding="utf-8"?>
<sst xmlns="http://schemas.openxmlformats.org/spreadsheetml/2006/main" count="34" uniqueCount="21">
  <si>
    <t>Power (w)</t>
  </si>
  <si>
    <t>Obs</t>
  </si>
  <si>
    <t>Total</t>
  </si>
  <si>
    <t>G</t>
  </si>
  <si>
    <t>CF</t>
  </si>
  <si>
    <t>n</t>
  </si>
  <si>
    <t>Mean</t>
  </si>
  <si>
    <t>SV</t>
  </si>
  <si>
    <t>DF</t>
  </si>
  <si>
    <t>SS</t>
  </si>
  <si>
    <t>MSS</t>
  </si>
  <si>
    <t>F value</t>
  </si>
  <si>
    <t>P value</t>
  </si>
  <si>
    <t>F critical</t>
  </si>
  <si>
    <t>Power</t>
  </si>
  <si>
    <t>Error</t>
  </si>
  <si>
    <t>ANOVA Table</t>
  </si>
  <si>
    <t>-</t>
  </si>
  <si>
    <t>LSD</t>
  </si>
  <si>
    <r>
      <t>S</t>
    </r>
    <r>
      <rPr>
        <b/>
        <sz val="9"/>
        <color theme="1"/>
        <rFont val="Calibri"/>
        <family val="2"/>
        <scheme val="minor"/>
      </rPr>
      <t>0.05,u</t>
    </r>
  </si>
  <si>
    <t>T(0.05)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</si>
</sst>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M24"/>
  <sheetViews>
    <sheetView tabSelected="1" workbookViewId="0">
      <selection activeCell="G25" sqref="G25"/>
    </sheetView>
  </sheetViews>
  <sheetFormatPr defaultRowHeight="15"/>
  <cols>
    <col min="1" max="2" width="9.140625" style="1"/>
    <col min="3" max="3" width="10.140625" style="1" bestFit="1" customWidth="1"/>
    <col min="4" max="7" width="9.140625" style="1"/>
    <col min="8" max="8" width="12" style="1" bestFit="1" customWidth="1"/>
    <col min="9" max="16384" width="9.140625" style="1"/>
  </cols>
  <sheetData>
    <row r="3" spans="3:13">
      <c r="C3" s="5" t="s">
        <v>0</v>
      </c>
      <c r="D3" s="7" t="s">
        <v>1</v>
      </c>
      <c r="E3" s="7"/>
      <c r="F3" s="7"/>
      <c r="G3" s="7"/>
      <c r="H3" s="7"/>
    </row>
    <row r="4" spans="3:13">
      <c r="C4" s="6"/>
      <c r="D4" s="4">
        <v>1</v>
      </c>
      <c r="E4" s="4">
        <v>2</v>
      </c>
      <c r="F4" s="4">
        <v>3</v>
      </c>
      <c r="G4" s="4">
        <v>4</v>
      </c>
      <c r="H4" s="4">
        <v>5</v>
      </c>
      <c r="I4" s="4" t="s">
        <v>2</v>
      </c>
      <c r="J4" s="4" t="s">
        <v>6</v>
      </c>
    </row>
    <row r="5" spans="3:13">
      <c r="C5" s="4">
        <v>160</v>
      </c>
      <c r="D5" s="2">
        <v>575</v>
      </c>
      <c r="E5" s="2">
        <v>542</v>
      </c>
      <c r="F5" s="2">
        <v>530</v>
      </c>
      <c r="G5" s="2">
        <v>539</v>
      </c>
      <c r="H5" s="2">
        <v>570</v>
      </c>
      <c r="I5" s="2">
        <f>SUM(D5:H5)</f>
        <v>2756</v>
      </c>
      <c r="J5" s="2">
        <f>I5/5</f>
        <v>551.20000000000005</v>
      </c>
    </row>
    <row r="6" spans="3:13">
      <c r="C6" s="4">
        <v>180</v>
      </c>
      <c r="D6" s="2">
        <v>565</v>
      </c>
      <c r="E6" s="2">
        <v>593</v>
      </c>
      <c r="F6" s="2">
        <v>590</v>
      </c>
      <c r="G6" s="2">
        <v>579</v>
      </c>
      <c r="H6" s="2">
        <v>610</v>
      </c>
      <c r="I6" s="2">
        <f t="shared" ref="I6:I8" si="0">SUM(D6:H6)</f>
        <v>2937</v>
      </c>
      <c r="J6" s="2">
        <f t="shared" ref="J6:J8" si="1">I6/5</f>
        <v>587.4</v>
      </c>
    </row>
    <row r="7" spans="3:13">
      <c r="C7" s="4">
        <v>200</v>
      </c>
      <c r="D7" s="2">
        <v>600</v>
      </c>
      <c r="E7" s="2">
        <v>651</v>
      </c>
      <c r="F7" s="2">
        <v>610</v>
      </c>
      <c r="G7" s="2">
        <v>637</v>
      </c>
      <c r="H7" s="2">
        <v>629</v>
      </c>
      <c r="I7" s="2">
        <f t="shared" si="0"/>
        <v>3127</v>
      </c>
      <c r="J7" s="2">
        <f t="shared" si="1"/>
        <v>625.4</v>
      </c>
    </row>
    <row r="8" spans="3:13">
      <c r="C8" s="4">
        <v>220</v>
      </c>
      <c r="D8" s="2">
        <v>725</v>
      </c>
      <c r="E8" s="2">
        <v>700</v>
      </c>
      <c r="F8" s="2">
        <v>715</v>
      </c>
      <c r="G8" s="2">
        <v>685</v>
      </c>
      <c r="H8" s="2">
        <v>710</v>
      </c>
      <c r="I8" s="2">
        <f t="shared" si="0"/>
        <v>3535</v>
      </c>
      <c r="J8" s="2">
        <f t="shared" si="1"/>
        <v>707</v>
      </c>
      <c r="L8" s="1">
        <f>SQRT((333.7)*(1^2+(-1)^2)/5)</f>
        <v>11.553354491228943</v>
      </c>
      <c r="M8" s="1">
        <f>SQRT((333.7)*(1^2+1^2+(-2)^2)/5)</f>
        <v>20.010996976662607</v>
      </c>
    </row>
    <row r="9" spans="3:13">
      <c r="C9" s="4" t="s">
        <v>2</v>
      </c>
      <c r="D9" s="2">
        <f>SUM(D5:D8)</f>
        <v>2465</v>
      </c>
      <c r="E9" s="2">
        <f t="shared" ref="E9:F9" si="2">SUM(E5:E8)</f>
        <v>2486</v>
      </c>
      <c r="F9" s="2">
        <f t="shared" si="2"/>
        <v>2445</v>
      </c>
      <c r="G9" s="2">
        <f t="shared" ref="G9" si="3">SUM(G5:G8)</f>
        <v>2440</v>
      </c>
      <c r="H9" s="2">
        <f t="shared" ref="H9" si="4">SUM(H5:H8)</f>
        <v>2519</v>
      </c>
      <c r="I9" s="8">
        <f>SUM(I5:I8)</f>
        <v>12355</v>
      </c>
      <c r="J9" s="2" t="s">
        <v>17</v>
      </c>
      <c r="L9" s="1">
        <f>J5+J6-2*J7</f>
        <v>-112.20000000000005</v>
      </c>
    </row>
    <row r="10" spans="3:13">
      <c r="C10" s="4" t="s">
        <v>6</v>
      </c>
      <c r="D10" s="2">
        <f>D9/4</f>
        <v>616.25</v>
      </c>
      <c r="E10" s="2">
        <f t="shared" ref="E10:H10" si="5">E9/4</f>
        <v>621.5</v>
      </c>
      <c r="F10" s="2">
        <f t="shared" si="5"/>
        <v>611.25</v>
      </c>
      <c r="G10" s="2">
        <f t="shared" si="5"/>
        <v>610</v>
      </c>
      <c r="H10" s="2">
        <f t="shared" si="5"/>
        <v>629.75</v>
      </c>
      <c r="I10" s="4" t="s">
        <v>17</v>
      </c>
      <c r="J10" s="4">
        <f>SUM(J5:J9)</f>
        <v>2471</v>
      </c>
    </row>
    <row r="13" spans="3:13">
      <c r="C13" s="4" t="s">
        <v>5</v>
      </c>
      <c r="D13" s="2">
        <v>20</v>
      </c>
    </row>
    <row r="14" spans="3:13">
      <c r="C14" s="4" t="s">
        <v>3</v>
      </c>
      <c r="D14" s="2">
        <f>SUM(D9:H9)</f>
        <v>12355</v>
      </c>
    </row>
    <row r="15" spans="3:13">
      <c r="C15" s="4" t="s">
        <v>4</v>
      </c>
      <c r="D15" s="2">
        <f>D14^2/D13</f>
        <v>7632301.25</v>
      </c>
    </row>
    <row r="17" spans="3:12">
      <c r="C17" s="7" t="s">
        <v>16</v>
      </c>
      <c r="D17" s="7"/>
      <c r="E17" s="7"/>
      <c r="F17" s="7"/>
      <c r="G17" s="7"/>
      <c r="H17" s="7"/>
      <c r="I17" s="7"/>
    </row>
    <row r="18" spans="3:12">
      <c r="C18" s="3" t="s">
        <v>7</v>
      </c>
      <c r="D18" s="3" t="s">
        <v>8</v>
      </c>
      <c r="E18" s="3" t="s">
        <v>9</v>
      </c>
      <c r="F18" s="3" t="s">
        <v>10</v>
      </c>
      <c r="G18" s="3" t="s">
        <v>11</v>
      </c>
      <c r="H18" s="3" t="s">
        <v>12</v>
      </c>
      <c r="I18" s="3" t="s">
        <v>13</v>
      </c>
      <c r="K18" s="4" t="s">
        <v>19</v>
      </c>
      <c r="L18" s="2">
        <f>16.34*SQRT(3*FINV(0.05,3,16))</f>
        <v>50.93420595540033</v>
      </c>
    </row>
    <row r="19" spans="3:12">
      <c r="C19" s="4" t="s">
        <v>14</v>
      </c>
      <c r="D19" s="2">
        <v>4</v>
      </c>
      <c r="E19" s="2">
        <f>SUMSQ(I5:I8)/5-D15</f>
        <v>66870.549999999814</v>
      </c>
      <c r="F19" s="2">
        <f>E19/D19</f>
        <v>16717.637499999953</v>
      </c>
      <c r="G19" s="2">
        <f>F19/F20</f>
        <v>50.097804914592061</v>
      </c>
      <c r="H19" s="2">
        <f>FDIST(G19,D19,D20)</f>
        <v>7.5120801906714082E-9</v>
      </c>
      <c r="I19" s="2">
        <f>FINV(0.05,D19,D20)</f>
        <v>3.006917279999981</v>
      </c>
      <c r="K19" s="4" t="s">
        <v>19</v>
      </c>
      <c r="L19" s="2">
        <f>11.5533*SQRT(1*FINV(0.05,1,19))</f>
        <v>24.181334755188217</v>
      </c>
    </row>
    <row r="20" spans="3:12">
      <c r="C20" s="4" t="s">
        <v>15</v>
      </c>
      <c r="D20" s="2">
        <f>D21-D19</f>
        <v>16</v>
      </c>
      <c r="E20" s="2">
        <f>E21-E19</f>
        <v>5339.2000000001863</v>
      </c>
      <c r="F20" s="2">
        <f>E20/D20</f>
        <v>333.70000000001164</v>
      </c>
      <c r="G20" s="2" t="s">
        <v>17</v>
      </c>
      <c r="H20" s="2" t="s">
        <v>17</v>
      </c>
      <c r="I20" s="2" t="s">
        <v>17</v>
      </c>
      <c r="K20" s="4" t="s">
        <v>19</v>
      </c>
      <c r="L20" s="2">
        <f>M8*SQRT(2*FINV(0.05,2,18))</f>
        <v>53.355165887280442</v>
      </c>
    </row>
    <row r="21" spans="3:12">
      <c r="C21" s="4" t="s">
        <v>2</v>
      </c>
      <c r="D21" s="2">
        <v>20</v>
      </c>
      <c r="E21" s="2">
        <f>SUMSQ(D5:H8)-D15</f>
        <v>72209.75</v>
      </c>
      <c r="F21" s="2" t="s">
        <v>17</v>
      </c>
      <c r="G21" s="2" t="s">
        <v>17</v>
      </c>
      <c r="H21" s="2" t="s">
        <v>17</v>
      </c>
      <c r="I21" s="2" t="s">
        <v>17</v>
      </c>
    </row>
    <row r="23" spans="3:12">
      <c r="C23" s="4" t="s">
        <v>20</v>
      </c>
      <c r="D23" s="2">
        <f>4.05*SQRT(F20/5)</f>
        <v>33.08629399011074</v>
      </c>
    </row>
    <row r="24" spans="3:12">
      <c r="C24" s="4" t="s">
        <v>18</v>
      </c>
      <c r="D24" s="2">
        <f>TINV(0.025,16)*SQRT(2*F20/5)</f>
        <v>28.570039724053242</v>
      </c>
    </row>
  </sheetData>
  <mergeCells count="3">
    <mergeCell ref="D3:H3"/>
    <mergeCell ref="C3:C4"/>
    <mergeCell ref="C17:I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Q. 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21031</dc:creator>
  <cp:lastModifiedBy>21031</cp:lastModifiedBy>
  <dcterms:created xsi:type="dcterms:W3CDTF">2019-07-05T20:20:57Z</dcterms:created>
  <dcterms:modified xsi:type="dcterms:W3CDTF">2019-07-05T21:58:21Z</dcterms:modified>
</cp:coreProperties>
</file>