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kshitakhajuria/Downloads/"/>
    </mc:Choice>
  </mc:AlternateContent>
  <xr:revisionPtr revIDLastSave="0" documentId="13_ncr:1_{F3AFE74F-73E9-EA4E-8325-9E67528FA644}" xr6:coauthVersionLast="47" xr6:coauthVersionMax="47" xr10:uidLastSave="{00000000-0000-0000-0000-000000000000}"/>
  <bookViews>
    <workbookView xWindow="4820" yWindow="500" windowWidth="23980" windowHeight="15940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1" l="1"/>
  <c r="G46" i="1"/>
  <c r="F46" i="1"/>
  <c r="E46" i="1"/>
  <c r="D46" i="1"/>
  <c r="H44" i="1"/>
  <c r="H20" i="1" s="1"/>
  <c r="G44" i="1"/>
  <c r="G20" i="1" s="1"/>
  <c r="F44" i="1"/>
  <c r="F20" i="1" s="1"/>
  <c r="E44" i="1"/>
  <c r="E20" i="1" s="1"/>
  <c r="D44" i="1"/>
  <c r="H43" i="1"/>
  <c r="H19" i="1" s="1"/>
  <c r="G43" i="1"/>
  <c r="F43" i="1"/>
  <c r="F19" i="1" s="1"/>
  <c r="E43" i="1"/>
  <c r="E19" i="1" s="1"/>
  <c r="D43" i="1"/>
  <c r="D19" i="1" s="1"/>
  <c r="H42" i="1"/>
  <c r="H18" i="1" s="1"/>
  <c r="G42" i="1"/>
  <c r="F42" i="1"/>
  <c r="F18" i="1" s="1"/>
  <c r="E42" i="1"/>
  <c r="E18" i="1" s="1"/>
  <c r="D42" i="1"/>
  <c r="D18" i="1" s="1"/>
  <c r="H41" i="1"/>
  <c r="G41" i="1"/>
  <c r="G17" i="1" s="1"/>
  <c r="F41" i="1"/>
  <c r="F17" i="1" s="1"/>
  <c r="E41" i="1"/>
  <c r="E17" i="1" s="1"/>
  <c r="D41" i="1"/>
  <c r="D17" i="1" s="1"/>
  <c r="H38" i="1"/>
  <c r="G38" i="1"/>
  <c r="F38" i="1"/>
  <c r="E38" i="1"/>
  <c r="D38" i="1"/>
  <c r="H37" i="1"/>
  <c r="G37" i="1"/>
  <c r="F37" i="1"/>
  <c r="E37" i="1"/>
  <c r="D37" i="1"/>
  <c r="H34" i="1"/>
  <c r="G34" i="1"/>
  <c r="F34" i="1"/>
  <c r="E34" i="1"/>
  <c r="D34" i="1"/>
  <c r="H33" i="1"/>
  <c r="G33" i="1"/>
  <c r="F33" i="1"/>
  <c r="E33" i="1"/>
  <c r="D33" i="1"/>
  <c r="H32" i="1"/>
  <c r="G32" i="1"/>
  <c r="F32" i="1"/>
  <c r="E32" i="1"/>
  <c r="D32" i="1"/>
  <c r="E70" i="1"/>
  <c r="F70" i="1" s="1"/>
  <c r="G70" i="1" s="1"/>
  <c r="H70" i="1" s="1"/>
  <c r="E51" i="1"/>
  <c r="F51" i="1" s="1"/>
  <c r="G51" i="1" s="1"/>
  <c r="H51" i="1" s="1"/>
  <c r="H17" i="1"/>
  <c r="G18" i="1"/>
  <c r="G19" i="1"/>
  <c r="D20" i="1"/>
  <c r="E4" i="1"/>
  <c r="F4" i="1" s="1"/>
  <c r="G4" i="1" s="1"/>
  <c r="H4" i="1" s="1"/>
  <c r="G21" i="1" l="1"/>
  <c r="D7" i="1"/>
  <c r="D21" i="1"/>
  <c r="D9" i="1"/>
  <c r="D10" i="1"/>
  <c r="D11" i="1" s="1"/>
  <c r="D13" i="1" s="1"/>
  <c r="G9" i="1"/>
  <c r="F21" i="1"/>
  <c r="H21" i="1"/>
  <c r="E21" i="1"/>
  <c r="F7" i="1" l="1"/>
  <c r="E7" i="1"/>
  <c r="H7" i="1"/>
  <c r="E9" i="1"/>
  <c r="G7" i="1"/>
  <c r="F10" i="1"/>
  <c r="G10" i="1"/>
  <c r="G11" i="1" s="1"/>
  <c r="G13" i="1" s="1"/>
  <c r="E10" i="1"/>
  <c r="F9" i="1"/>
  <c r="D14" i="1"/>
  <c r="D23" i="1"/>
  <c r="H10" i="1" l="1"/>
  <c r="H9" i="1"/>
  <c r="H11" i="1" s="1"/>
  <c r="H13" i="1" s="1"/>
  <c r="H14" i="1" s="1"/>
  <c r="E11" i="1"/>
  <c r="E13" i="1" s="1"/>
  <c r="E14" i="1" s="1"/>
  <c r="F11" i="1"/>
  <c r="F13" i="1" s="1"/>
  <c r="F23" i="1" s="1"/>
  <c r="F26" i="1" s="1"/>
  <c r="F27" i="1" s="1"/>
  <c r="G14" i="1"/>
  <c r="G23" i="1"/>
  <c r="G26" i="1" s="1"/>
  <c r="G27" i="1" s="1"/>
  <c r="D24" i="1"/>
  <c r="D26" i="1"/>
  <c r="D27" i="1" s="1"/>
  <c r="F14" i="1" l="1"/>
  <c r="E23" i="1"/>
  <c r="E26" i="1" s="1"/>
  <c r="E27" i="1" s="1"/>
  <c r="F24" i="1"/>
  <c r="G24" i="1"/>
  <c r="H23" i="1"/>
  <c r="H24" i="1" s="1"/>
  <c r="E24" i="1"/>
  <c r="H26" i="1"/>
  <c r="H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tc={0A572A1C-BC4C-9846-9E72-E9CD69CB5E01}</author>
    <author>tc={89E0F87B-E7E1-9743-BBC9-113F3E0519C7}</author>
    <author>tc={9231ECA1-D032-D747-B0B9-42E4ADE22590}</author>
    <author>tc={E77BA040-A03B-BE4A-90EA-2DCF11A37EAF}</author>
    <author>tc={37B3F5A8-7B95-7D42-8DA4-765C3461FC70}</author>
    <author>tc={01AC6494-DD6E-2E4B-8FA7-CC9BDFA6A638}</author>
    <author>tc={F81B72A0-96E8-534A-8CCC-A9254CFDEED2}</author>
    <author>tc={6D43AF46-5A7B-D24C-9E0F-380FF707F3A9}</author>
    <author>tc={3B955E00-D7EE-1849-BC29-26306265586B}</author>
    <author>tc={FCA32217-A498-1C41-9828-13655F27DEC8}</author>
    <author>tc={43000AF7-80DA-AC4A-95E0-E43D5170F91D}</author>
    <author>tc={FD63EA0C-418B-7E44-9AE4-C21BE5F04B3D}</author>
    <author>tc={AE901AC5-8185-DF46-9348-645DF6D28958}</author>
    <author>tc={2ACBE8FF-8511-1840-BFE4-424EEC76FA3F}</author>
  </authors>
  <commentList>
    <comment ref="B13" authorId="0" shapeId="0" xr:uid="{0A572A1C-BC4C-9846-9E72-E9CD69CB5E01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Revenue- COGS</t>
      </text>
    </comment>
    <comment ref="B14" authorId="1" shapeId="0" xr:uid="{89E0F87B-E7E1-9743-BBC9-113F3E0519C7}">
      <text>
        <t>[Threaded comment]
Your version of Excel allows you to read this threaded comment; however, any edits to it will get removed if the file is opened in a newer version of Excel. Learn more: https://go.microsoft.com/fwlink/?linkid=870924
Comment:
    Gross Profit/Total Revenue</t>
      </text>
    </comment>
    <comment ref="B23" authorId="2" shapeId="0" xr:uid="{9231ECA1-D032-D747-B0B9-42E4ADE22590}">
      <text>
        <t>[Threaded comment]
Your version of Excel allows you to read this threaded comment; however, any edits to it will get removed if the file is opened in a newer version of Excel. Learn more: https://go.microsoft.com/fwlink/?linkid=870924
Comment:
    Gross Profit - Total operating expenses (Total Revenue- COGS- operating expenses)</t>
      </text>
    </comment>
    <comment ref="B24" authorId="3" shapeId="0" xr:uid="{E77BA040-A03B-BE4A-90EA-2DCF11A37EAF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Operating Profit/Total Revenue</t>
      </text>
    </comment>
    <comment ref="B26" authorId="4" shapeId="0" xr:uid="{37B3F5A8-7B95-7D42-8DA4-765C3461FC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no profit then no tax. So we use Conditional Statement.
</t>
      </text>
    </comment>
    <comment ref="B37" authorId="5" shapeId="0" xr:uid="{01AC6494-DD6E-2E4B-8FA7-CC9BDFA6A63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Manufacturing cost reduces as orders increase- Growth</t>
      </text>
    </comment>
    <comment ref="B40" authorId="6" shapeId="0" xr:uid="{F81B72A0-96E8-534A-8CCC-A9254CFDEED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that operating expenses increase with time</t>
      </text>
    </comment>
    <comment ref="B46" authorId="7" shapeId="0" xr:uid="{6D43AF46-5A7B-D24C-9E0F-380FF707F3A9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Varies depending on where the company is incorporated</t>
      </text>
    </comment>
    <comment ref="B56" authorId="8" shapeId="0" xr:uid="{3B955E00-D7EE-1849-BC29-26306265586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Manufacturing cost reduces as orders increase- Growth</t>
      </text>
    </comment>
    <comment ref="B59" authorId="9" shapeId="0" xr:uid="{FCA32217-A498-1C41-9828-13655F27DEC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that operating expenses increase with time</t>
      </text>
    </comment>
    <comment ref="B65" authorId="10" shapeId="0" xr:uid="{43000AF7-80DA-AC4A-95E0-E43D5170F91D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Varies depending on where the company is incorporated</t>
      </text>
    </comment>
    <comment ref="B75" authorId="11" shapeId="0" xr:uid="{FD63EA0C-418B-7E44-9AE4-C21BE5F04B3D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Manufacturing cost reduces as orders increase- Growth</t>
      </text>
    </comment>
    <comment ref="B78" authorId="12" shapeId="0" xr:uid="{AE901AC5-8185-DF46-9348-645DF6D2895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that operating expenses increase with time</t>
      </text>
    </comment>
    <comment ref="B84" authorId="13" shapeId="0" xr:uid="{2ACBE8FF-8511-1840-BFE4-424EEC76FA3F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Varies depending on where the company is incorporated</t>
      </text>
    </comment>
  </commentList>
</comments>
</file>

<file path=xl/sharedStrings.xml><?xml version="1.0" encoding="utf-8"?>
<sst xmlns="http://schemas.openxmlformats.org/spreadsheetml/2006/main" count="115" uniqueCount="39">
  <si>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</si>
  <si>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</si>
  <si>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</si>
  <si>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</si>
  <si>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</si>
  <si>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</si>
  <si>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</si>
  <si>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</si>
  <si>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</si>
  <si>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</si>
  <si>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</si>
  <si>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</si>
  <si>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</si>
  <si>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</si>
  <si>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</si>
  <si>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</si>
  <si>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</si>
  <si>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</si>
  <si>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</si>
  <si>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</si>
  <si>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</si>
  <si>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</si>
  <si>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</si>
  <si>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</si>
  <si>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</si>
  <si>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</si>
  <si>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</si>
  <si>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</si>
  <si>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</si>
  <si>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</si>
  <si>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</si>
  <si>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</si>
  <si>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</si>
  <si>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>Upper Case (Scenario 1)</t>
  </si>
  <si>
    <t>Lower Case (Scenario 2)</t>
  </si>
  <si>
    <t>Live Case</t>
  </si>
  <si>
    <t>Scenario</t>
  </si>
  <si>
    <t>Financial Model: Dynamic Financial Model by creating scenario analysis. 2 cases- Optimistics &amp; Pessimistic.</t>
  </si>
  <si>
    <t xml:space="preserve">What is does?  First makes Revenue forecast using number of projected orders and their order value. Then forecasting COGS and fixed expenses. Thridly, Creation of Income Statement and profit margins.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</si>
</sst>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6">
    <xf numFmtId="0" fontId="0" fillId="0" borderId="0" xfId="0"/>
    <xf numFmtId="165" fontId="5" fillId="0" borderId="0" xfId="0" applyNumberFormat="1" applyFont="1"/>
    <xf numFmtId="165" fontId="6" fillId="0" borderId="0" xfId="0" applyNumberFormat="1" applyFont="1"/>
    <xf numFmtId="0" fontId="6" fillId="0" borderId="0" xfId="0" applyFont="1"/>
    <xf numFmtId="0" fontId="7" fillId="2" borderId="0" xfId="0" applyFont="1" applyFill="1"/>
    <xf numFmtId="0" fontId="6" fillId="0" borderId="0" xfId="0" applyFont="1" applyAlignment="1">
      <alignment horizontal="left" indent="1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0" xfId="0" applyFont="1"/>
    <xf numFmtId="0" fontId="7" fillId="0" borderId="2" xfId="0" applyFont="1" applyBorder="1"/>
    <xf numFmtId="165" fontId="7" fillId="0" borderId="2" xfId="0" applyNumberFormat="1" applyFont="1" applyBorder="1"/>
    <xf numFmtId="0" fontId="7" fillId="3" borderId="2" xfId="0" applyFont="1" applyFill="1" applyBorder="1"/>
    <xf numFmtId="165" fontId="7" fillId="3" borderId="2" xfId="0" applyNumberFormat="1" applyFont="1" applyFill="1" applyBorder="1"/>
    <xf numFmtId="165" fontId="7" fillId="0" borderId="0" xfId="0" applyNumberFormat="1" applyFont="1"/>
    <xf numFmtId="9" fontId="8" fillId="0" borderId="0" xfId="0" applyNumberFormat="1" applyFont="1"/>
    <xf numFmtId="0" fontId="9" fillId="0" borderId="0" xfId="0" applyFont="1"/>
    <xf numFmtId="165" fontId="6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43" fontId="5" fillId="0" borderId="0" xfId="0" applyNumberFormat="1" applyFont="1"/>
    <xf numFmtId="9" fontId="5" fillId="0" borderId="0" xfId="2" applyFont="1"/>
    <xf numFmtId="0" fontId="6" fillId="0" borderId="0" xfId="0" applyFont="1" applyAlignment="1">
      <alignment horizontal="left"/>
    </xf>
    <xf numFmtId="9" fontId="9" fillId="0" borderId="0" xfId="2" applyFont="1"/>
    <xf numFmtId="2" fontId="5" fillId="0" borderId="0" xfId="0" applyNumberFormat="1" applyFont="1"/>
    <xf numFmtId="0" fontId="7" fillId="0" borderId="3" xfId="0" applyFont="1" applyBorder="1"/>
    <xf numFmtId="0" fontId="7" fillId="4" borderId="3" xfId="0" applyFont="1" applyFill="1" applyBorder="1"/>
    <xf numFmtId="2" fontId="14" fillId="0" borderId="0" xfId="0" applyNumberFormat="1" applyFont="1"/>
    <xf numFmtId="165" fontId="14" fillId="0" borderId="0" xfId="0" applyNumberFormat="1" applyFont="1"/>
    <xf numFmtId="9" fontId="14" fillId="0" borderId="0" xfId="2" applyFont="1"/>
    <xf numFmtId="43" fontId="14" fillId="0" borderId="0" xfId="0" applyNumberFormat="1" applyFont="1"/>
    <xf numFmtId="9" fontId="14" fillId="0" borderId="0" xfId="0" applyNumberFormat="1" applyFont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1" fontId="3" fillId="5" borderId="0" xfId="1" applyNumberFormat="1" applyFont="1" applyFill="1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17" fontId="4" fillId="6" borderId="0" xfId="0" applyNumberFormat="1" applyFont="1" applyFill="1" applyAlignment="1">
      <alignment horizontal="center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kshita Khajuria" id="{5F917D75-78E8-3944-8B25-991E6425AB5D}" userId="S::akshitakhajuria@PersonalMicrosoftSoftware.ucla.edu::c8e070d3-8e4d-4513-a234-3764eabc2fe8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" dT="2024-07-25T18:19:26.09" personId="{5F917D75-78E8-3944-8B25-991E6425AB5D}" id="{0A572A1C-BC4C-9846-9E72-E9CD69CB5E01}">
    <text>Total Revenue- COGS</text>
  </threadedComment>
  <threadedComment ref="B14" dT="2024-07-25T18:19:54.64" personId="{5F917D75-78E8-3944-8B25-991E6425AB5D}" id="{89E0F87B-E7E1-9743-BBC9-113F3E0519C7}">
    <text>Gross Profit/Total Revenue</text>
  </threadedComment>
  <threadedComment ref="B23" dT="2024-07-25T18:22:52.77" personId="{5F917D75-78E8-3944-8B25-991E6425AB5D}" id="{9231ECA1-D032-D747-B0B9-42E4ADE22590}">
    <text>Gross Profit - Total operating expenses (Total Revenue- COGS- operating expenses)</text>
  </threadedComment>
  <threadedComment ref="B24" dT="2024-07-25T18:23:23.99" personId="{5F917D75-78E8-3944-8B25-991E6425AB5D}" id="{E77BA040-A03B-BE4A-90EA-2DCF11A37EAF}">
    <text>Operating Profit/Total Revenue</text>
  </threadedComment>
  <threadedComment ref="B26" dT="2024-07-25T18:24:14.27" personId="{5F917D75-78E8-3944-8B25-991E6425AB5D}" id="{37B3F5A8-7B95-7D42-8DA4-765C3461FC70}">
    <text xml:space="preserve">If no profit then no tax. So we use Conditional Statement.
</text>
  </threadedComment>
  <threadedComment ref="B37" dT="2024-07-25T18:14:04.41" personId="{5F917D75-78E8-3944-8B25-991E6425AB5D}" id="{01AC6494-DD6E-2E4B-8FA7-CC9BDFA6A638}">
    <text>Assuming Manufacturing cost reduces as orders increase- Growth</text>
  </threadedComment>
  <threadedComment ref="B40" dT="2024-07-25T18:15:26.29" personId="{5F917D75-78E8-3944-8B25-991E6425AB5D}" id="{F81B72A0-96E8-534A-8CCC-A9254CFDEED2}">
    <text>Assuming that operating expenses increase with time</text>
  </threadedComment>
  <threadedComment ref="B46" dT="2024-07-25T18:15:55.62" personId="{5F917D75-78E8-3944-8B25-991E6425AB5D}" id="{6D43AF46-5A7B-D24C-9E0F-380FF707F3A9}">
    <text>Varies depending on where the company is incorporated</text>
  </threadedComment>
  <threadedComment ref="B56" dT="2024-07-25T18:14:04.41" personId="{5F917D75-78E8-3944-8B25-991E6425AB5D}" id="{3B955E00-D7EE-1849-BC29-26306265586B}">
    <text>Assuming Manufacturing cost reduces as orders increase- Growth</text>
  </threadedComment>
  <threadedComment ref="B59" dT="2024-07-25T18:15:26.29" personId="{5F917D75-78E8-3944-8B25-991E6425AB5D}" id="{FCA32217-A498-1C41-9828-13655F27DEC8}">
    <text>Assuming that operating expenses increase with time</text>
  </threadedComment>
  <threadedComment ref="B65" dT="2024-07-25T18:15:55.62" personId="{5F917D75-78E8-3944-8B25-991E6425AB5D}" id="{43000AF7-80DA-AC4A-95E0-E43D5170F91D}">
    <text>Varies depending on where the company is incorporated</text>
  </threadedComment>
  <threadedComment ref="B75" dT="2024-07-25T18:14:04.41" personId="{5F917D75-78E8-3944-8B25-991E6425AB5D}" id="{FD63EA0C-418B-7E44-9AE4-C21BE5F04B3D}">
    <text>Assuming Manufacturing cost reduces as orders increase- Growth</text>
  </threadedComment>
  <threadedComment ref="B78" dT="2024-07-25T18:15:26.29" personId="{5F917D75-78E8-3944-8B25-991E6425AB5D}" id="{AE901AC5-8185-DF46-9348-645DF6D28958}">
    <text>Assuming that operating expenses increase with time</text>
  </threadedComment>
  <threadedComment ref="B84" dT="2024-07-25T18:15:55.62" personId="{5F917D75-78E8-3944-8B25-991E6425AB5D}" id="{2ACBE8FF-8511-1840-BFE4-424EEC76FA3F}">
    <text>Varies depending on where the company is incorporated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1:M84"/>
  <sheetViews>
    <sheetView showGridLines="0" tabSelected="1" zoomScale="86" zoomScaleNormal="86" workbookViewId="0">
      <selection activeCell="J24" sqref="J24"/>
    </sheetView>
  </sheetViews>
  <sheetFormatPr baseColWidth="10" defaultColWidth="10.83203125" defaultRowHeight="15" x14ac:dyDescent="0.2"/>
  <cols>
    <col min="1" max="1" width="4.5" style="3" customWidth="1"/>
    <col min="2" max="2" width="32.5" style="3" customWidth="1"/>
    <col min="3" max="3" width="4.1640625" style="18" customWidth="1"/>
    <col min="4" max="8" width="8.83203125" style="3" customWidth="1"/>
    <col min="9" max="16384" width="10.83203125" style="3"/>
  </cols>
  <sheetData>
    <row r="1" spans="2:13" ht="58" customHeight="1" x14ac:dyDescent="0.2">
      <c r="B1" s="44" t="s">
        <v>37</v>
      </c>
      <c r="C1" s="44"/>
      <c r="D1" s="44"/>
      <c r="E1" s="44"/>
      <c r="F1" s="44"/>
      <c r="G1" s="44"/>
      <c r="H1" s="45" t="s">
        <v>38</v>
      </c>
      <c r="I1" s="45"/>
      <c r="J1" s="45"/>
      <c r="K1" s="45"/>
      <c r="L1" s="45"/>
      <c r="M1" s="45"/>
    </row>
    <row r="4" spans="2:13" x14ac:dyDescent="0.2">
      <c r="B4" s="36"/>
      <c r="C4" s="37"/>
      <c r="D4" s="38">
        <v>2023</v>
      </c>
      <c r="E4" s="38">
        <f>D4+1</f>
        <v>2024</v>
      </c>
      <c r="F4" s="38">
        <f t="shared" ref="F4:H4" si="0">E4+1</f>
        <v>2025</v>
      </c>
      <c r="G4" s="38">
        <f t="shared" si="0"/>
        <v>2026</v>
      </c>
      <c r="H4" s="38">
        <f t="shared" si="0"/>
        <v>2027</v>
      </c>
    </row>
    <row r="5" spans="2:13" x14ac:dyDescent="0.2">
      <c r="B5" s="39" t="s">
        <v>13</v>
      </c>
      <c r="C5" s="40" t="s">
        <v>10</v>
      </c>
      <c r="D5" s="41" t="s">
        <v>17</v>
      </c>
      <c r="E5" s="41" t="s">
        <v>18</v>
      </c>
      <c r="F5" s="41" t="s">
        <v>19</v>
      </c>
      <c r="G5" s="41" t="s">
        <v>20</v>
      </c>
      <c r="H5" s="41" t="s">
        <v>21</v>
      </c>
    </row>
    <row r="6" spans="2:13" x14ac:dyDescent="0.2">
      <c r="B6" s="42" t="s">
        <v>0</v>
      </c>
      <c r="C6" s="43"/>
      <c r="D6" s="42"/>
      <c r="E6" s="42"/>
      <c r="F6" s="42"/>
      <c r="G6" s="42"/>
      <c r="H6" s="42"/>
      <c r="I6" s="29" t="s">
        <v>36</v>
      </c>
      <c r="J6" s="30">
        <v>1</v>
      </c>
    </row>
    <row r="7" spans="2:13" x14ac:dyDescent="0.2">
      <c r="B7" s="8" t="s">
        <v>3</v>
      </c>
      <c r="C7" s="20" t="s">
        <v>12</v>
      </c>
      <c r="D7" s="13">
        <f>D32*D34</f>
        <v>119850.00000000001</v>
      </c>
      <c r="E7" s="13">
        <f t="shared" ref="E7:H7" si="1">E32*E34</f>
        <v>239700.00000000003</v>
      </c>
      <c r="F7" s="13">
        <f t="shared" si="1"/>
        <v>419475.00000000006</v>
      </c>
      <c r="G7" s="13">
        <f t="shared" si="1"/>
        <v>629212.5</v>
      </c>
      <c r="H7" s="13">
        <f t="shared" si="1"/>
        <v>849436.87500000012</v>
      </c>
    </row>
    <row r="8" spans="2:13" x14ac:dyDescent="0.2">
      <c r="B8" s="8" t="s">
        <v>26</v>
      </c>
      <c r="D8" s="2"/>
      <c r="E8" s="2"/>
      <c r="F8" s="2"/>
      <c r="G8" s="2"/>
      <c r="H8" s="2"/>
    </row>
    <row r="9" spans="2:13" x14ac:dyDescent="0.2">
      <c r="B9" s="5" t="s">
        <v>31</v>
      </c>
      <c r="C9" s="18" t="s">
        <v>12</v>
      </c>
      <c r="D9" s="2">
        <f>D$32*D37</f>
        <v>19500</v>
      </c>
      <c r="E9" s="2">
        <f t="shared" ref="E9:H9" si="2">E$32*E37</f>
        <v>39000</v>
      </c>
      <c r="F9" s="2">
        <f t="shared" si="2"/>
        <v>56700.000000000007</v>
      </c>
      <c r="G9" s="2">
        <f t="shared" si="2"/>
        <v>74025</v>
      </c>
      <c r="H9" s="2">
        <f t="shared" si="2"/>
        <v>95681.25</v>
      </c>
    </row>
    <row r="10" spans="2:13" x14ac:dyDescent="0.2">
      <c r="B10" s="5" t="s">
        <v>32</v>
      </c>
      <c r="C10" s="18" t="s">
        <v>12</v>
      </c>
      <c r="D10" s="2">
        <f>D$32*D38</f>
        <v>6750</v>
      </c>
      <c r="E10" s="2">
        <f t="shared" ref="E10:H10" si="3">E$32*E38</f>
        <v>13500</v>
      </c>
      <c r="F10" s="2">
        <f t="shared" si="3"/>
        <v>23625</v>
      </c>
      <c r="G10" s="2">
        <f t="shared" si="3"/>
        <v>35437.5</v>
      </c>
      <c r="H10" s="2">
        <f t="shared" si="3"/>
        <v>47840.625</v>
      </c>
    </row>
    <row r="11" spans="2:13" x14ac:dyDescent="0.2">
      <c r="B11" s="6" t="s">
        <v>27</v>
      </c>
      <c r="C11" s="19" t="s">
        <v>12</v>
      </c>
      <c r="D11" s="7">
        <f>SUM(D9:D10)</f>
        <v>26250</v>
      </c>
      <c r="E11" s="7">
        <f t="shared" ref="E11:H11" si="4">SUM(E9:E10)</f>
        <v>52500</v>
      </c>
      <c r="F11" s="7">
        <f t="shared" si="4"/>
        <v>80325</v>
      </c>
      <c r="G11" s="7">
        <f t="shared" si="4"/>
        <v>109462.5</v>
      </c>
      <c r="H11" s="7">
        <f t="shared" si="4"/>
        <v>143521.875</v>
      </c>
    </row>
    <row r="12" spans="2:13" x14ac:dyDescent="0.2">
      <c r="B12" s="5"/>
      <c r="D12" s="2"/>
      <c r="E12" s="2"/>
      <c r="F12" s="2"/>
      <c r="G12" s="2"/>
      <c r="H12" s="2"/>
    </row>
    <row r="13" spans="2:13" x14ac:dyDescent="0.2">
      <c r="B13" s="9" t="s">
        <v>4</v>
      </c>
      <c r="C13" s="21" t="s">
        <v>12</v>
      </c>
      <c r="D13" s="10">
        <f>D7-D11</f>
        <v>93600.000000000015</v>
      </c>
      <c r="E13" s="10">
        <f t="shared" ref="E13:H13" si="5">E7-E11</f>
        <v>187200.00000000003</v>
      </c>
      <c r="F13" s="10">
        <f t="shared" si="5"/>
        <v>339150.00000000006</v>
      </c>
      <c r="G13" s="10">
        <f t="shared" si="5"/>
        <v>519750</v>
      </c>
      <c r="H13" s="10">
        <f t="shared" si="5"/>
        <v>705915.00000000012</v>
      </c>
    </row>
    <row r="14" spans="2:13" x14ac:dyDescent="0.2">
      <c r="B14" s="15" t="s">
        <v>5</v>
      </c>
      <c r="C14" s="18" t="s">
        <v>11</v>
      </c>
      <c r="D14" s="27">
        <f>D13/D7</f>
        <v>0.78097622027534419</v>
      </c>
      <c r="E14" s="27">
        <f t="shared" ref="E14:H14" si="6">E13/E7</f>
        <v>0.78097622027534419</v>
      </c>
      <c r="F14" s="27">
        <f t="shared" si="6"/>
        <v>0.8085106382978724</v>
      </c>
      <c r="G14" s="27">
        <f t="shared" si="6"/>
        <v>0.82603254067584475</v>
      </c>
      <c r="H14" s="27">
        <f t="shared" si="6"/>
        <v>0.83103879849812268</v>
      </c>
    </row>
    <row r="16" spans="2:13" x14ac:dyDescent="0.2">
      <c r="B16" s="8" t="s">
        <v>22</v>
      </c>
      <c r="C16" s="20"/>
    </row>
    <row r="17" spans="2:8" x14ac:dyDescent="0.2">
      <c r="B17" s="5" t="s">
        <v>1</v>
      </c>
      <c r="C17" s="23" t="s">
        <v>12</v>
      </c>
      <c r="D17" s="2">
        <f>D41</f>
        <v>20000</v>
      </c>
      <c r="E17" s="2">
        <f t="shared" ref="E17:H17" si="7">E41</f>
        <v>20000</v>
      </c>
      <c r="F17" s="2">
        <f t="shared" si="7"/>
        <v>30000</v>
      </c>
      <c r="G17" s="2">
        <f t="shared" si="7"/>
        <v>30000</v>
      </c>
      <c r="H17" s="2">
        <f t="shared" si="7"/>
        <v>30000</v>
      </c>
    </row>
    <row r="18" spans="2:8" x14ac:dyDescent="0.2">
      <c r="B18" s="5" t="s">
        <v>24</v>
      </c>
      <c r="C18" s="23" t="s">
        <v>12</v>
      </c>
      <c r="D18" s="2">
        <f t="shared" ref="D18:H20" si="8">D42</f>
        <v>50000</v>
      </c>
      <c r="E18" s="2">
        <f t="shared" si="8"/>
        <v>50000</v>
      </c>
      <c r="F18" s="2">
        <f t="shared" si="8"/>
        <v>100000</v>
      </c>
      <c r="G18" s="2">
        <f t="shared" si="8"/>
        <v>100000</v>
      </c>
      <c r="H18" s="2">
        <f t="shared" si="8"/>
        <v>100000</v>
      </c>
    </row>
    <row r="19" spans="2:8" x14ac:dyDescent="0.2">
      <c r="B19" s="5" t="s">
        <v>6</v>
      </c>
      <c r="C19" s="18" t="s">
        <v>12</v>
      </c>
      <c r="D19" s="2">
        <f t="shared" si="8"/>
        <v>25000</v>
      </c>
      <c r="E19" s="2">
        <f t="shared" si="8"/>
        <v>25000</v>
      </c>
      <c r="F19" s="2">
        <f t="shared" si="8"/>
        <v>50000</v>
      </c>
      <c r="G19" s="2">
        <f t="shared" si="8"/>
        <v>75000</v>
      </c>
      <c r="H19" s="2">
        <f t="shared" si="8"/>
        <v>100000</v>
      </c>
    </row>
    <row r="20" spans="2:8" x14ac:dyDescent="0.2">
      <c r="B20" s="5" t="s">
        <v>2</v>
      </c>
      <c r="C20" s="18" t="s">
        <v>12</v>
      </c>
      <c r="D20" s="2">
        <f t="shared" si="8"/>
        <v>5000</v>
      </c>
      <c r="E20" s="2">
        <f t="shared" si="8"/>
        <v>5000</v>
      </c>
      <c r="F20" s="2">
        <f t="shared" si="8"/>
        <v>5000</v>
      </c>
      <c r="G20" s="2">
        <f t="shared" si="8"/>
        <v>5000</v>
      </c>
      <c r="H20" s="2">
        <f t="shared" si="8"/>
        <v>5000</v>
      </c>
    </row>
    <row r="21" spans="2:8" x14ac:dyDescent="0.2">
      <c r="B21" s="6" t="s">
        <v>28</v>
      </c>
      <c r="C21" s="19" t="s">
        <v>12</v>
      </c>
      <c r="D21" s="7">
        <f>SUM(D17:D20)</f>
        <v>100000</v>
      </c>
      <c r="E21" s="7">
        <f t="shared" ref="E21:H21" si="9">SUM(E17:E20)</f>
        <v>100000</v>
      </c>
      <c r="F21" s="7">
        <f t="shared" si="9"/>
        <v>185000</v>
      </c>
      <c r="G21" s="7">
        <f t="shared" si="9"/>
        <v>210000</v>
      </c>
      <c r="H21" s="7">
        <f t="shared" si="9"/>
        <v>235000</v>
      </c>
    </row>
    <row r="22" spans="2:8" x14ac:dyDescent="0.2">
      <c r="B22" s="8"/>
      <c r="C22" s="20"/>
      <c r="D22" s="13"/>
      <c r="E22" s="13"/>
      <c r="F22" s="13"/>
      <c r="G22" s="13"/>
      <c r="H22" s="13"/>
    </row>
    <row r="23" spans="2:8" x14ac:dyDescent="0.2">
      <c r="B23" s="9" t="s">
        <v>29</v>
      </c>
      <c r="C23" s="21" t="s">
        <v>12</v>
      </c>
      <c r="D23" s="10">
        <f>D13-D21</f>
        <v>-6399.9999999999854</v>
      </c>
      <c r="E23" s="10">
        <f t="shared" ref="E23:H23" si="10">E13-E21</f>
        <v>87200.000000000029</v>
      </c>
      <c r="F23" s="10">
        <f t="shared" si="10"/>
        <v>154150.00000000006</v>
      </c>
      <c r="G23" s="10">
        <f t="shared" si="10"/>
        <v>309750</v>
      </c>
      <c r="H23" s="10">
        <f t="shared" si="10"/>
        <v>470915.00000000012</v>
      </c>
    </row>
    <row r="24" spans="2:8" x14ac:dyDescent="0.2">
      <c r="B24" s="15" t="s">
        <v>30</v>
      </c>
      <c r="C24" s="18" t="s">
        <v>11</v>
      </c>
      <c r="D24" s="27">
        <f>D23/D7</f>
        <v>-5.3400083437630246E-2</v>
      </c>
      <c r="E24" s="27">
        <f t="shared" ref="E24:H24" si="11">E23/E7</f>
        <v>0.36378806841885697</v>
      </c>
      <c r="F24" s="27">
        <f t="shared" si="11"/>
        <v>0.36748316347815729</v>
      </c>
      <c r="G24" s="27">
        <f t="shared" si="11"/>
        <v>0.49228201919065501</v>
      </c>
      <c r="H24" s="27">
        <f t="shared" si="11"/>
        <v>0.55438492707300946</v>
      </c>
    </row>
    <row r="26" spans="2:8" x14ac:dyDescent="0.2">
      <c r="B26" s="3" t="s">
        <v>7</v>
      </c>
      <c r="C26" s="18" t="s">
        <v>12</v>
      </c>
      <c r="D26" s="16" t="str">
        <f>IF(D23&lt;0,"NA",D23*D46)</f>
        <v>NA</v>
      </c>
      <c r="E26" s="16">
        <f t="shared" ref="E26:H26" si="12">IF(E23&lt;0,"NA",E23*E46)</f>
        <v>17440.000000000007</v>
      </c>
      <c r="F26" s="16">
        <f t="shared" si="12"/>
        <v>30830.000000000015</v>
      </c>
      <c r="G26" s="16">
        <f t="shared" si="12"/>
        <v>61950</v>
      </c>
      <c r="H26" s="16">
        <f t="shared" si="12"/>
        <v>94183.000000000029</v>
      </c>
    </row>
    <row r="27" spans="2:8" x14ac:dyDescent="0.2">
      <c r="B27" s="11" t="s">
        <v>8</v>
      </c>
      <c r="C27" s="22" t="s">
        <v>12</v>
      </c>
      <c r="D27" s="12">
        <f>IFERROR(D23-D26,D23)</f>
        <v>-6399.9999999999854</v>
      </c>
      <c r="E27" s="12">
        <f t="shared" ref="E27:H27" si="13">IFERROR(E23-E26,E23)</f>
        <v>69760.000000000029</v>
      </c>
      <c r="F27" s="12">
        <f t="shared" si="13"/>
        <v>123320.00000000004</v>
      </c>
      <c r="G27" s="12">
        <f t="shared" si="13"/>
        <v>247800</v>
      </c>
      <c r="H27" s="12">
        <f t="shared" si="13"/>
        <v>376732.00000000012</v>
      </c>
    </row>
    <row r="30" spans="2:8" x14ac:dyDescent="0.2">
      <c r="B30" s="4" t="s">
        <v>35</v>
      </c>
      <c r="C30" s="17"/>
      <c r="D30" s="4"/>
      <c r="E30" s="4"/>
      <c r="F30" s="4"/>
      <c r="G30" s="4"/>
      <c r="H30" s="4"/>
    </row>
    <row r="31" spans="2:8" x14ac:dyDescent="0.2">
      <c r="B31" s="3" t="s">
        <v>3</v>
      </c>
    </row>
    <row r="32" spans="2:8" x14ac:dyDescent="0.2">
      <c r="B32" s="5" t="s">
        <v>15</v>
      </c>
      <c r="C32" s="18" t="s">
        <v>9</v>
      </c>
      <c r="D32" s="31">
        <f>CHOOSE($J$6,D51,D70)</f>
        <v>3000</v>
      </c>
      <c r="E32" s="32">
        <f t="shared" ref="E32:H32" si="14">CHOOSE($J$6,E51,E70)</f>
        <v>6000</v>
      </c>
      <c r="F32" s="32">
        <f t="shared" si="14"/>
        <v>10500</v>
      </c>
      <c r="G32" s="32">
        <f t="shared" si="14"/>
        <v>15750</v>
      </c>
      <c r="H32" s="32">
        <f t="shared" si="14"/>
        <v>21262.5</v>
      </c>
    </row>
    <row r="33" spans="2:8" x14ac:dyDescent="0.2">
      <c r="B33" s="5" t="s">
        <v>16</v>
      </c>
      <c r="C33" s="18" t="s">
        <v>11</v>
      </c>
      <c r="D33" s="32">
        <f t="shared" ref="D33:H33" si="15">CHOOSE($J$6,D52,D71)</f>
        <v>0</v>
      </c>
      <c r="E33" s="33">
        <f t="shared" si="15"/>
        <v>1</v>
      </c>
      <c r="F33" s="33">
        <f t="shared" si="15"/>
        <v>0.75</v>
      </c>
      <c r="G33" s="33">
        <f t="shared" si="15"/>
        <v>0.5</v>
      </c>
      <c r="H33" s="33">
        <f t="shared" si="15"/>
        <v>0.35</v>
      </c>
    </row>
    <row r="34" spans="2:8" x14ac:dyDescent="0.2">
      <c r="B34" s="5" t="s">
        <v>14</v>
      </c>
      <c r="C34" s="18" t="s">
        <v>12</v>
      </c>
      <c r="D34" s="34">
        <f t="shared" ref="D34:H34" si="16">CHOOSE($J$6,D53,D72)</f>
        <v>39.950000000000003</v>
      </c>
      <c r="E34" s="34">
        <f t="shared" si="16"/>
        <v>39.950000000000003</v>
      </c>
      <c r="F34" s="34">
        <f t="shared" si="16"/>
        <v>39.950000000000003</v>
      </c>
      <c r="G34" s="34">
        <f t="shared" si="16"/>
        <v>39.950000000000003</v>
      </c>
      <c r="H34" s="34">
        <f t="shared" si="16"/>
        <v>39.950000000000003</v>
      </c>
    </row>
    <row r="35" spans="2:8" x14ac:dyDescent="0.2">
      <c r="B35" s="5"/>
      <c r="D35" s="32"/>
      <c r="E35" s="32"/>
      <c r="F35" s="32"/>
      <c r="G35" s="32"/>
      <c r="H35" s="32"/>
    </row>
    <row r="36" spans="2:8" x14ac:dyDescent="0.2">
      <c r="B36" s="26" t="s">
        <v>25</v>
      </c>
      <c r="D36" s="32"/>
      <c r="E36" s="32"/>
      <c r="F36" s="32"/>
      <c r="G36" s="32"/>
      <c r="H36" s="32"/>
    </row>
    <row r="37" spans="2:8" x14ac:dyDescent="0.2">
      <c r="B37" s="5" t="s">
        <v>31</v>
      </c>
      <c r="C37" s="18" t="s">
        <v>12</v>
      </c>
      <c r="D37" s="34">
        <f t="shared" ref="D37:H37" si="17">CHOOSE($J$6,D56,D75)</f>
        <v>6.5</v>
      </c>
      <c r="E37" s="34">
        <f t="shared" si="17"/>
        <v>6.5</v>
      </c>
      <c r="F37" s="34">
        <f t="shared" si="17"/>
        <v>5.4</v>
      </c>
      <c r="G37" s="34">
        <f t="shared" si="17"/>
        <v>4.7</v>
      </c>
      <c r="H37" s="34">
        <f t="shared" si="17"/>
        <v>4.5</v>
      </c>
    </row>
    <row r="38" spans="2:8" x14ac:dyDescent="0.2">
      <c r="B38" s="5" t="s">
        <v>32</v>
      </c>
      <c r="C38" s="18" t="s">
        <v>12</v>
      </c>
      <c r="D38" s="34">
        <f t="shared" ref="D38:H38" si="18">CHOOSE($J$6,D57,D76)</f>
        <v>2.25</v>
      </c>
      <c r="E38" s="34">
        <f t="shared" si="18"/>
        <v>2.25</v>
      </c>
      <c r="F38" s="34">
        <f t="shared" si="18"/>
        <v>2.25</v>
      </c>
      <c r="G38" s="34">
        <f t="shared" si="18"/>
        <v>2.25</v>
      </c>
      <c r="H38" s="34">
        <f t="shared" si="18"/>
        <v>2.25</v>
      </c>
    </row>
    <row r="39" spans="2:8" x14ac:dyDescent="0.2">
      <c r="B39" s="5"/>
      <c r="D39" s="32"/>
      <c r="E39" s="32"/>
      <c r="F39" s="32"/>
      <c r="G39" s="32"/>
      <c r="H39" s="32"/>
    </row>
    <row r="40" spans="2:8" x14ac:dyDescent="0.2">
      <c r="B40" s="26" t="s">
        <v>22</v>
      </c>
      <c r="D40" s="32"/>
      <c r="E40" s="32"/>
      <c r="F40" s="32"/>
      <c r="G40" s="32"/>
      <c r="H40" s="32"/>
    </row>
    <row r="41" spans="2:8" x14ac:dyDescent="0.2">
      <c r="B41" s="5" t="s">
        <v>1</v>
      </c>
      <c r="C41" s="18" t="s">
        <v>12</v>
      </c>
      <c r="D41" s="32">
        <f t="shared" ref="D41:H41" si="19">CHOOSE($J$6,D60,D79)</f>
        <v>20000</v>
      </c>
      <c r="E41" s="32">
        <f t="shared" si="19"/>
        <v>20000</v>
      </c>
      <c r="F41" s="32">
        <f t="shared" si="19"/>
        <v>30000</v>
      </c>
      <c r="G41" s="32">
        <f t="shared" si="19"/>
        <v>30000</v>
      </c>
      <c r="H41" s="32">
        <f t="shared" si="19"/>
        <v>30000</v>
      </c>
    </row>
    <row r="42" spans="2:8" x14ac:dyDescent="0.2">
      <c r="B42" s="5" t="s">
        <v>24</v>
      </c>
      <c r="C42" s="18" t="s">
        <v>12</v>
      </c>
      <c r="D42" s="32">
        <f t="shared" ref="D42:H42" si="20">CHOOSE($J$6,D61,D80)</f>
        <v>50000</v>
      </c>
      <c r="E42" s="32">
        <f t="shared" si="20"/>
        <v>50000</v>
      </c>
      <c r="F42" s="32">
        <f t="shared" si="20"/>
        <v>100000</v>
      </c>
      <c r="G42" s="32">
        <f t="shared" si="20"/>
        <v>100000</v>
      </c>
      <c r="H42" s="32">
        <f t="shared" si="20"/>
        <v>100000</v>
      </c>
    </row>
    <row r="43" spans="2:8" x14ac:dyDescent="0.2">
      <c r="B43" s="5" t="s">
        <v>6</v>
      </c>
      <c r="C43" s="18" t="s">
        <v>12</v>
      </c>
      <c r="D43" s="32">
        <f t="shared" ref="D43:H43" si="21">CHOOSE($J$6,D62,D81)</f>
        <v>25000</v>
      </c>
      <c r="E43" s="32">
        <f t="shared" si="21"/>
        <v>25000</v>
      </c>
      <c r="F43" s="32">
        <f t="shared" si="21"/>
        <v>50000</v>
      </c>
      <c r="G43" s="32">
        <f t="shared" si="21"/>
        <v>75000</v>
      </c>
      <c r="H43" s="32">
        <f t="shared" si="21"/>
        <v>100000</v>
      </c>
    </row>
    <row r="44" spans="2:8" x14ac:dyDescent="0.2">
      <c r="B44" s="5" t="s">
        <v>2</v>
      </c>
      <c r="C44" s="18" t="s">
        <v>12</v>
      </c>
      <c r="D44" s="32">
        <f t="shared" ref="D44:H44" si="22">CHOOSE($J$6,D63,D82)</f>
        <v>5000</v>
      </c>
      <c r="E44" s="32">
        <f t="shared" si="22"/>
        <v>5000</v>
      </c>
      <c r="F44" s="32">
        <f t="shared" si="22"/>
        <v>5000</v>
      </c>
      <c r="G44" s="32">
        <f t="shared" si="22"/>
        <v>5000</v>
      </c>
      <c r="H44" s="32">
        <f t="shared" si="22"/>
        <v>5000</v>
      </c>
    </row>
    <row r="45" spans="2:8" x14ac:dyDescent="0.2">
      <c r="B45" s="5"/>
      <c r="D45" s="32"/>
      <c r="E45" s="32"/>
      <c r="F45" s="32"/>
      <c r="G45" s="32"/>
      <c r="H45" s="32"/>
    </row>
    <row r="46" spans="2:8" x14ac:dyDescent="0.2">
      <c r="B46" s="26" t="s">
        <v>23</v>
      </c>
      <c r="C46" s="18" t="s">
        <v>11</v>
      </c>
      <c r="D46" s="35">
        <f t="shared" ref="D46:H46" si="23">CHOOSE($J$6,D65,D84)</f>
        <v>0.2</v>
      </c>
      <c r="E46" s="35">
        <f t="shared" si="23"/>
        <v>0.2</v>
      </c>
      <c r="F46" s="35">
        <f t="shared" si="23"/>
        <v>0.2</v>
      </c>
      <c r="G46" s="35">
        <f t="shared" si="23"/>
        <v>0.2</v>
      </c>
      <c r="H46" s="35">
        <f t="shared" si="23"/>
        <v>0.2</v>
      </c>
    </row>
    <row r="49" spans="2:8" x14ac:dyDescent="0.2">
      <c r="B49" s="4" t="s">
        <v>33</v>
      </c>
      <c r="C49" s="17"/>
      <c r="D49" s="4"/>
      <c r="E49" s="4"/>
      <c r="F49" s="4"/>
      <c r="G49" s="4"/>
      <c r="H49" s="4"/>
    </row>
    <row r="50" spans="2:8" x14ac:dyDescent="0.2">
      <c r="B50" s="3" t="s">
        <v>3</v>
      </c>
    </row>
    <row r="51" spans="2:8" x14ac:dyDescent="0.2">
      <c r="B51" s="5" t="s">
        <v>15</v>
      </c>
      <c r="C51" s="18" t="s">
        <v>9</v>
      </c>
      <c r="D51" s="28">
        <v>3000</v>
      </c>
      <c r="E51" s="2">
        <f>D51*(1+E52)</f>
        <v>6000</v>
      </c>
      <c r="F51" s="2">
        <f t="shared" ref="F51" si="24">E51*(1+F52)</f>
        <v>10500</v>
      </c>
      <c r="G51" s="2">
        <f t="shared" ref="G51" si="25">F51*(1+G52)</f>
        <v>15750</v>
      </c>
      <c r="H51" s="2">
        <f>G51*(1+H52)</f>
        <v>21262.5</v>
      </c>
    </row>
    <row r="52" spans="2:8" x14ac:dyDescent="0.2">
      <c r="B52" s="5" t="s">
        <v>16</v>
      </c>
      <c r="C52" s="18" t="s">
        <v>11</v>
      </c>
      <c r="D52" s="1"/>
      <c r="E52" s="25">
        <v>1</v>
      </c>
      <c r="F52" s="25">
        <v>0.75</v>
      </c>
      <c r="G52" s="25">
        <v>0.5</v>
      </c>
      <c r="H52" s="25">
        <v>0.35</v>
      </c>
    </row>
    <row r="53" spans="2:8" x14ac:dyDescent="0.2">
      <c r="B53" s="5" t="s">
        <v>14</v>
      </c>
      <c r="C53" s="18" t="s">
        <v>12</v>
      </c>
      <c r="D53" s="24">
        <v>39.950000000000003</v>
      </c>
      <c r="E53" s="24">
        <v>39.950000000000003</v>
      </c>
      <c r="F53" s="24">
        <v>39.950000000000003</v>
      </c>
      <c r="G53" s="24">
        <v>39.950000000000003</v>
      </c>
      <c r="H53" s="24">
        <v>39.950000000000003</v>
      </c>
    </row>
    <row r="54" spans="2:8" x14ac:dyDescent="0.2">
      <c r="B54" s="5"/>
      <c r="D54" s="1"/>
      <c r="E54" s="1"/>
      <c r="F54" s="1"/>
      <c r="G54" s="1"/>
      <c r="H54" s="1"/>
    </row>
    <row r="55" spans="2:8" x14ac:dyDescent="0.2">
      <c r="B55" s="26" t="s">
        <v>25</v>
      </c>
      <c r="D55" s="1"/>
      <c r="E55" s="1"/>
      <c r="F55" s="1"/>
      <c r="G55" s="1"/>
      <c r="H55" s="1"/>
    </row>
    <row r="56" spans="2:8" x14ac:dyDescent="0.2">
      <c r="B56" s="5" t="s">
        <v>31</v>
      </c>
      <c r="C56" s="18" t="s">
        <v>12</v>
      </c>
      <c r="D56" s="24">
        <v>6.5</v>
      </c>
      <c r="E56" s="24">
        <v>6.5</v>
      </c>
      <c r="F56" s="24">
        <v>5.4</v>
      </c>
      <c r="G56" s="24">
        <v>4.7</v>
      </c>
      <c r="H56" s="24">
        <v>4.5</v>
      </c>
    </row>
    <row r="57" spans="2:8" x14ac:dyDescent="0.2">
      <c r="B57" s="5" t="s">
        <v>32</v>
      </c>
      <c r="C57" s="18" t="s">
        <v>12</v>
      </c>
      <c r="D57" s="24">
        <v>2.25</v>
      </c>
      <c r="E57" s="24">
        <v>2.25</v>
      </c>
      <c r="F57" s="24">
        <v>2.25</v>
      </c>
      <c r="G57" s="24">
        <v>2.25</v>
      </c>
      <c r="H57" s="24">
        <v>2.25</v>
      </c>
    </row>
    <row r="58" spans="2:8" x14ac:dyDescent="0.2">
      <c r="B58" s="5"/>
      <c r="D58" s="1"/>
      <c r="E58" s="1"/>
      <c r="F58" s="1"/>
      <c r="G58" s="1"/>
      <c r="H58" s="1"/>
    </row>
    <row r="59" spans="2:8" x14ac:dyDescent="0.2">
      <c r="B59" s="26" t="s">
        <v>22</v>
      </c>
      <c r="D59" s="1"/>
      <c r="E59" s="1"/>
      <c r="F59" s="1"/>
      <c r="G59" s="1"/>
      <c r="H59" s="1"/>
    </row>
    <row r="60" spans="2:8" x14ac:dyDescent="0.2">
      <c r="B60" s="5" t="s">
        <v>1</v>
      </c>
      <c r="C60" s="18" t="s">
        <v>12</v>
      </c>
      <c r="D60" s="1">
        <v>20000</v>
      </c>
      <c r="E60" s="1">
        <v>20000</v>
      </c>
      <c r="F60" s="1">
        <v>30000</v>
      </c>
      <c r="G60" s="1">
        <v>30000</v>
      </c>
      <c r="H60" s="1">
        <v>30000</v>
      </c>
    </row>
    <row r="61" spans="2:8" x14ac:dyDescent="0.2">
      <c r="B61" s="5" t="s">
        <v>24</v>
      </c>
      <c r="C61" s="18" t="s">
        <v>12</v>
      </c>
      <c r="D61" s="1">
        <v>50000</v>
      </c>
      <c r="E61" s="1">
        <v>50000</v>
      </c>
      <c r="F61" s="1">
        <v>100000</v>
      </c>
      <c r="G61" s="1">
        <v>100000</v>
      </c>
      <c r="H61" s="1">
        <v>100000</v>
      </c>
    </row>
    <row r="62" spans="2:8" x14ac:dyDescent="0.2">
      <c r="B62" s="5" t="s">
        <v>6</v>
      </c>
      <c r="C62" s="18" t="s">
        <v>12</v>
      </c>
      <c r="D62" s="1">
        <v>25000</v>
      </c>
      <c r="E62" s="1">
        <v>25000</v>
      </c>
      <c r="F62" s="1">
        <v>50000</v>
      </c>
      <c r="G62" s="1">
        <v>75000</v>
      </c>
      <c r="H62" s="1">
        <v>100000</v>
      </c>
    </row>
    <row r="63" spans="2:8" x14ac:dyDescent="0.2">
      <c r="B63" s="5" t="s">
        <v>2</v>
      </c>
      <c r="C63" s="18" t="s">
        <v>12</v>
      </c>
      <c r="D63" s="1">
        <v>5000</v>
      </c>
      <c r="E63" s="1">
        <v>5000</v>
      </c>
      <c r="F63" s="1">
        <v>5000</v>
      </c>
      <c r="G63" s="1">
        <v>5000</v>
      </c>
      <c r="H63" s="1">
        <v>5000</v>
      </c>
    </row>
    <row r="64" spans="2:8" x14ac:dyDescent="0.2">
      <c r="B64" s="5"/>
      <c r="D64" s="1"/>
      <c r="E64" s="1"/>
      <c r="F64" s="1"/>
      <c r="G64" s="1"/>
      <c r="H64" s="1"/>
    </row>
    <row r="65" spans="2:8" x14ac:dyDescent="0.2">
      <c r="B65" s="26" t="s">
        <v>23</v>
      </c>
      <c r="C65" s="18" t="s">
        <v>11</v>
      </c>
      <c r="D65" s="14">
        <v>0.2</v>
      </c>
      <c r="E65" s="14">
        <v>0.2</v>
      </c>
      <c r="F65" s="14">
        <v>0.2</v>
      </c>
      <c r="G65" s="14">
        <v>0.2</v>
      </c>
      <c r="H65" s="14">
        <v>0.2</v>
      </c>
    </row>
    <row r="68" spans="2:8" x14ac:dyDescent="0.2">
      <c r="B68" s="4" t="s">
        <v>34</v>
      </c>
      <c r="C68" s="17"/>
      <c r="D68" s="4"/>
      <c r="E68" s="4"/>
      <c r="F68" s="4"/>
      <c r="G68" s="4"/>
      <c r="H68" s="4"/>
    </row>
    <row r="69" spans="2:8" x14ac:dyDescent="0.2">
      <c r="B69" s="3" t="s">
        <v>3</v>
      </c>
    </row>
    <row r="70" spans="2:8" x14ac:dyDescent="0.2">
      <c r="B70" s="5" t="s">
        <v>15</v>
      </c>
      <c r="C70" s="18" t="s">
        <v>9</v>
      </c>
      <c r="D70" s="28">
        <v>2000</v>
      </c>
      <c r="E70" s="2">
        <f>D70*(1+E71)</f>
        <v>4000</v>
      </c>
      <c r="F70" s="2">
        <f t="shared" ref="F70" si="26">E70*(1+F71)</f>
        <v>7000</v>
      </c>
      <c r="G70" s="2">
        <f t="shared" ref="G70" si="27">F70*(1+G71)</f>
        <v>10500</v>
      </c>
      <c r="H70" s="2">
        <f>G70*(1+H71)</f>
        <v>14175.000000000002</v>
      </c>
    </row>
    <row r="71" spans="2:8" x14ac:dyDescent="0.2">
      <c r="B71" s="5" t="s">
        <v>16</v>
      </c>
      <c r="C71" s="18" t="s">
        <v>11</v>
      </c>
      <c r="D71" s="1"/>
      <c r="E71" s="25">
        <v>1</v>
      </c>
      <c r="F71" s="25">
        <v>0.75</v>
      </c>
      <c r="G71" s="25">
        <v>0.5</v>
      </c>
      <c r="H71" s="25">
        <v>0.35</v>
      </c>
    </row>
    <row r="72" spans="2:8" x14ac:dyDescent="0.2">
      <c r="B72" s="5" t="s">
        <v>14</v>
      </c>
      <c r="C72" s="18" t="s">
        <v>12</v>
      </c>
      <c r="D72" s="24">
        <v>32.4</v>
      </c>
      <c r="E72" s="24">
        <v>32.4</v>
      </c>
      <c r="F72" s="24">
        <v>32.4</v>
      </c>
      <c r="G72" s="24">
        <v>32.4</v>
      </c>
      <c r="H72" s="24">
        <v>32.4</v>
      </c>
    </row>
    <row r="73" spans="2:8" x14ac:dyDescent="0.2">
      <c r="B73" s="5"/>
      <c r="D73" s="1"/>
      <c r="E73" s="1"/>
      <c r="F73" s="1"/>
      <c r="G73" s="1"/>
      <c r="H73" s="1"/>
    </row>
    <row r="74" spans="2:8" x14ac:dyDescent="0.2">
      <c r="B74" s="26" t="s">
        <v>25</v>
      </c>
      <c r="D74" s="1"/>
      <c r="E74" s="1"/>
      <c r="F74" s="1"/>
      <c r="G74" s="1"/>
      <c r="H74" s="1"/>
    </row>
    <row r="75" spans="2:8" x14ac:dyDescent="0.2">
      <c r="B75" s="5" t="s">
        <v>31</v>
      </c>
      <c r="C75" s="18" t="s">
        <v>12</v>
      </c>
      <c r="D75" s="24">
        <v>8</v>
      </c>
      <c r="E75" s="24">
        <v>8</v>
      </c>
      <c r="F75" s="24">
        <v>8</v>
      </c>
      <c r="G75" s="24">
        <v>8</v>
      </c>
      <c r="H75" s="24">
        <v>8</v>
      </c>
    </row>
    <row r="76" spans="2:8" x14ac:dyDescent="0.2">
      <c r="B76" s="5" t="s">
        <v>32</v>
      </c>
      <c r="C76" s="18" t="s">
        <v>12</v>
      </c>
      <c r="D76" s="24">
        <v>2.25</v>
      </c>
      <c r="E76" s="24">
        <v>2.25</v>
      </c>
      <c r="F76" s="24">
        <v>2.25</v>
      </c>
      <c r="G76" s="24">
        <v>2.25</v>
      </c>
      <c r="H76" s="24">
        <v>2.25</v>
      </c>
    </row>
    <row r="77" spans="2:8" x14ac:dyDescent="0.2">
      <c r="B77" s="5"/>
      <c r="D77" s="1"/>
      <c r="E77" s="1"/>
      <c r="F77" s="1"/>
      <c r="G77" s="1"/>
      <c r="H77" s="1"/>
    </row>
    <row r="78" spans="2:8" x14ac:dyDescent="0.2">
      <c r="B78" s="26" t="s">
        <v>22</v>
      </c>
      <c r="D78" s="1"/>
      <c r="E78" s="1"/>
      <c r="F78" s="1"/>
      <c r="G78" s="1"/>
      <c r="H78" s="1"/>
    </row>
    <row r="79" spans="2:8" x14ac:dyDescent="0.2">
      <c r="B79" s="5" t="s">
        <v>1</v>
      </c>
      <c r="C79" s="18" t="s">
        <v>12</v>
      </c>
      <c r="D79" s="1">
        <v>20000</v>
      </c>
      <c r="E79" s="1">
        <v>20000</v>
      </c>
      <c r="F79" s="1">
        <v>30000</v>
      </c>
      <c r="G79" s="1">
        <v>30000</v>
      </c>
      <c r="H79" s="1">
        <v>30000</v>
      </c>
    </row>
    <row r="80" spans="2:8" x14ac:dyDescent="0.2">
      <c r="B80" s="5" t="s">
        <v>24</v>
      </c>
      <c r="C80" s="18" t="s">
        <v>12</v>
      </c>
      <c r="D80" s="1">
        <v>50000</v>
      </c>
      <c r="E80" s="1">
        <v>50000</v>
      </c>
      <c r="F80" s="1">
        <v>100000</v>
      </c>
      <c r="G80" s="1">
        <v>100000</v>
      </c>
      <c r="H80" s="1">
        <v>100000</v>
      </c>
    </row>
    <row r="81" spans="2:8" x14ac:dyDescent="0.2">
      <c r="B81" s="5" t="s">
        <v>6</v>
      </c>
      <c r="C81" s="18" t="s">
        <v>12</v>
      </c>
      <c r="D81" s="1">
        <v>25000</v>
      </c>
      <c r="E81" s="1">
        <v>25000</v>
      </c>
      <c r="F81" s="1">
        <v>50000</v>
      </c>
      <c r="G81" s="1">
        <v>75000</v>
      </c>
      <c r="H81" s="1">
        <v>100000</v>
      </c>
    </row>
    <row r="82" spans="2:8" x14ac:dyDescent="0.2">
      <c r="B82" s="5" t="s">
        <v>2</v>
      </c>
      <c r="C82" s="18" t="s">
        <v>12</v>
      </c>
      <c r="D82" s="1">
        <v>5000</v>
      </c>
      <c r="E82" s="1">
        <v>5000</v>
      </c>
      <c r="F82" s="1">
        <v>5000</v>
      </c>
      <c r="G82" s="1">
        <v>5000</v>
      </c>
      <c r="H82" s="1">
        <v>5000</v>
      </c>
    </row>
    <row r="83" spans="2:8" x14ac:dyDescent="0.2">
      <c r="B83" s="5"/>
      <c r="D83" s="1"/>
      <c r="E83" s="1"/>
      <c r="F83" s="1"/>
      <c r="G83" s="1"/>
      <c r="H83" s="1"/>
    </row>
    <row r="84" spans="2:8" x14ac:dyDescent="0.2">
      <c r="B84" s="26" t="s">
        <v>23</v>
      </c>
      <c r="C84" s="18" t="s">
        <v>11</v>
      </c>
      <c r="D84" s="14">
        <v>0.25</v>
      </c>
      <c r="E84" s="14">
        <v>0.25</v>
      </c>
      <c r="F84" s="14">
        <v>0.25</v>
      </c>
      <c r="G84" s="14">
        <v>0.25</v>
      </c>
      <c r="H84" s="14">
        <v>0.25</v>
      </c>
    </row>
  </sheetData>
  <mergeCells count="2">
    <mergeCell ref="B1:G1"/>
    <mergeCell ref="H1:M1"/>
  </mergeCells>
  <phoneticPr fontId="1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Akshita Khajuria</cp:lastModifiedBy>
  <dcterms:created xsi:type="dcterms:W3CDTF">2022-08-22T01:16:26Z</dcterms:created>
  <dcterms:modified xsi:type="dcterms:W3CDTF">2024-07-25T18:43:10Z</dcterms:modified>
</cp:coreProperties>
</file>