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5C07BE35-D833-4CF9-893A-FB681DE78D1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Sheet1" sheetId="10" r:id="rId2"/>
    <sheet name="QTR Raw" sheetId="3" r:id="rId3"/>
    <sheet name="Annual Raw" sheetId="2" r:id="rId4"/>
    <sheet name="QTR Share Price" sheetId="4" r:id="rId5"/>
    <sheet name="QTR No. of Shares" sheetId="6" r:id="rId6"/>
    <sheet name="Share price Daily" sheetId="9" r:id="rId7"/>
    <sheet name="Sheet2" sheetId="5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94" i="1" l="1"/>
  <c r="AE49" i="1"/>
  <c r="AD49" i="1"/>
  <c r="AE47" i="1"/>
  <c r="AD47" i="1"/>
  <c r="AC47" i="1"/>
  <c r="AB47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CM49" i="1"/>
  <c r="AG106" i="1"/>
  <c r="AA21" i="1"/>
  <c r="CC54" i="1"/>
  <c r="CB54" i="1"/>
  <c r="CA54" i="1"/>
  <c r="AG59" i="1"/>
  <c r="AG56" i="1"/>
  <c r="CL54" i="1"/>
  <c r="CK54" i="1"/>
  <c r="CJ54" i="1"/>
  <c r="CI54" i="1"/>
  <c r="CH54" i="1"/>
  <c r="CG54" i="1"/>
  <c r="CF54" i="1"/>
  <c r="CE54" i="1"/>
  <c r="CD54" i="1"/>
  <c r="AA42" i="1"/>
  <c r="AA35" i="1"/>
  <c r="AA28" i="1"/>
  <c r="AB49" i="1" l="1"/>
  <c r="AB48" i="1" s="1"/>
  <c r="AE48" i="1"/>
  <c r="AD48" i="1"/>
  <c r="AC49" i="1"/>
  <c r="AC48" i="1" s="1"/>
  <c r="CG55" i="1"/>
  <c r="CF55" i="1"/>
  <c r="CE55" i="1"/>
  <c r="CH55" i="1"/>
  <c r="CK55" i="1"/>
  <c r="CJ55" i="1"/>
  <c r="CI55" i="1"/>
  <c r="CL55" i="1"/>
  <c r="AG60" i="1"/>
  <c r="CQ51" i="1" l="1"/>
  <c r="CR51" i="1"/>
  <c r="CS51" i="1"/>
  <c r="CT51" i="1"/>
  <c r="CU51" i="1"/>
  <c r="AD51" i="1" s="1"/>
  <c r="AD50" i="1" s="1"/>
  <c r="CV51" i="1"/>
  <c r="CW51" i="1"/>
  <c r="CX51" i="1"/>
  <c r="CY51" i="1"/>
  <c r="AE51" i="1" s="1"/>
  <c r="AE50" i="1" s="1"/>
  <c r="CZ51" i="1"/>
  <c r="DA51" i="1"/>
  <c r="DB51" i="1"/>
  <c r="CN36" i="1"/>
  <c r="CO36" i="1" s="1"/>
  <c r="CP36" i="1" s="1"/>
  <c r="CQ36" i="1" s="1"/>
  <c r="CR36" i="1" s="1"/>
  <c r="CS36" i="1" s="1"/>
  <c r="CT36" i="1" s="1"/>
  <c r="CU36" i="1" s="1"/>
  <c r="CV36" i="1" s="1"/>
  <c r="CW36" i="1" s="1"/>
  <c r="CX36" i="1" s="1"/>
  <c r="CY36" i="1" s="1"/>
  <c r="CZ36" i="1" s="1"/>
  <c r="DA36" i="1" s="1"/>
  <c r="DB36" i="1" s="1"/>
  <c r="CM34" i="1"/>
  <c r="CM40" i="1"/>
  <c r="CM33" i="1"/>
  <c r="CM26" i="1"/>
  <c r="CM20" i="1"/>
  <c r="CN20" i="1" s="1"/>
  <c r="CO20" i="1" s="1"/>
  <c r="CP20" i="1" s="1"/>
  <c r="CQ20" i="1" s="1"/>
  <c r="CR20" i="1" s="1"/>
  <c r="CS20" i="1" s="1"/>
  <c r="CT20" i="1" s="1"/>
  <c r="CU20" i="1" s="1"/>
  <c r="CV20" i="1" s="1"/>
  <c r="CW20" i="1" s="1"/>
  <c r="CX20" i="1" s="1"/>
  <c r="CY20" i="1" s="1"/>
  <c r="CZ20" i="1" s="1"/>
  <c r="DA20" i="1" s="1"/>
  <c r="DB20" i="1" s="1"/>
  <c r="CM19" i="1"/>
  <c r="CM13" i="1"/>
  <c r="CM12" i="1"/>
  <c r="CM5" i="1"/>
  <c r="CN51" i="1"/>
  <c r="CO51" i="1"/>
  <c r="CP51" i="1"/>
  <c r="CM51" i="1"/>
  <c r="AB51" i="1" s="1"/>
  <c r="AB50" i="1" s="1"/>
  <c r="CL9" i="1"/>
  <c r="CK9" i="1"/>
  <c r="CJ9" i="1"/>
  <c r="CI9" i="1"/>
  <c r="CH9" i="1"/>
  <c r="CG9" i="1"/>
  <c r="CF9" i="1"/>
  <c r="CE9" i="1"/>
  <c r="CD9" i="1"/>
  <c r="CC9" i="1"/>
  <c r="CB9" i="1"/>
  <c r="CA9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CB44" i="1"/>
  <c r="CC44" i="1"/>
  <c r="CD44" i="1"/>
  <c r="CE44" i="1"/>
  <c r="CF44" i="1"/>
  <c r="CG44" i="1"/>
  <c r="CG56" i="1" s="1"/>
  <c r="CH44" i="1"/>
  <c r="CH56" i="1" s="1"/>
  <c r="CI44" i="1"/>
  <c r="CI56" i="1" s="1"/>
  <c r="CJ44" i="1"/>
  <c r="CK44" i="1"/>
  <c r="CL44" i="1"/>
  <c r="CA44" i="1"/>
  <c r="CN26" i="1" l="1"/>
  <c r="CN28" i="1" s="1"/>
  <c r="CN30" i="1" s="1"/>
  <c r="CN13" i="1"/>
  <c r="CO13" i="1" s="1"/>
  <c r="CP13" i="1" s="1"/>
  <c r="CQ13" i="1" s="1"/>
  <c r="CR13" i="1" s="1"/>
  <c r="CS13" i="1" s="1"/>
  <c r="CT13" i="1" s="1"/>
  <c r="CU13" i="1" s="1"/>
  <c r="CV13" i="1" s="1"/>
  <c r="CW13" i="1" s="1"/>
  <c r="CX13" i="1" s="1"/>
  <c r="CY13" i="1" s="1"/>
  <c r="CZ13" i="1" s="1"/>
  <c r="DA13" i="1" s="1"/>
  <c r="DB13" i="1" s="1"/>
  <c r="CN40" i="1"/>
  <c r="CN33" i="1"/>
  <c r="CM28" i="1"/>
  <c r="CN19" i="1"/>
  <c r="CO19" i="1" s="1"/>
  <c r="AB19" i="1"/>
  <c r="CM14" i="1"/>
  <c r="AB12" i="1"/>
  <c r="CM7" i="1"/>
  <c r="AC51" i="1"/>
  <c r="AC50" i="1" s="1"/>
  <c r="CK56" i="1"/>
  <c r="CM9" i="1"/>
  <c r="CA56" i="1"/>
  <c r="CE56" i="1"/>
  <c r="CL56" i="1"/>
  <c r="CD56" i="1"/>
  <c r="CC56" i="1"/>
  <c r="CN5" i="1"/>
  <c r="CO5" i="1" s="1"/>
  <c r="CP5" i="1" s="1"/>
  <c r="CQ5" i="1" s="1"/>
  <c r="CN12" i="1"/>
  <c r="CO12" i="1" s="1"/>
  <c r="CP12" i="1" s="1"/>
  <c r="CQ12" i="1" s="1"/>
  <c r="CF56" i="1"/>
  <c r="CJ56" i="1"/>
  <c r="CB56" i="1"/>
  <c r="CO40" i="1"/>
  <c r="CN42" i="1"/>
  <c r="CO33" i="1"/>
  <c r="CO35" i="1" s="1"/>
  <c r="CO37" i="1" s="1"/>
  <c r="CN35" i="1"/>
  <c r="CN37" i="1" s="1"/>
  <c r="CO7" i="1"/>
  <c r="CO9" i="1" s="1"/>
  <c r="CM21" i="1"/>
  <c r="CM35" i="1"/>
  <c r="CM42" i="1"/>
  <c r="CP19" i="1"/>
  <c r="CO21" i="1"/>
  <c r="CO23" i="1" s="1"/>
  <c r="CN21" i="1"/>
  <c r="CN23" i="1" s="1"/>
  <c r="CM30" i="1" l="1"/>
  <c r="AB14" i="1"/>
  <c r="AB13" i="1" s="1"/>
  <c r="CM16" i="1"/>
  <c r="AB16" i="1" s="1"/>
  <c r="AB15" i="1" s="1"/>
  <c r="AB5" i="1"/>
  <c r="CM54" i="1"/>
  <c r="DB14" i="1"/>
  <c r="DB16" i="1" s="1"/>
  <c r="CO26" i="1"/>
  <c r="CR5" i="1"/>
  <c r="CR12" i="1"/>
  <c r="CS12" i="1" s="1"/>
  <c r="CT12" i="1" s="1"/>
  <c r="CU12" i="1" s="1"/>
  <c r="AC12" i="1"/>
  <c r="CN44" i="1"/>
  <c r="CN54" i="1"/>
  <c r="CN55" i="1" s="1"/>
  <c r="CM23" i="1"/>
  <c r="AB23" i="1" s="1"/>
  <c r="AB21" i="1"/>
  <c r="AB20" i="1" s="1"/>
  <c r="CM37" i="1"/>
  <c r="AB35" i="1"/>
  <c r="CM44" i="1"/>
  <c r="CM56" i="1"/>
  <c r="CM63" i="1" s="1"/>
  <c r="CW14" i="1"/>
  <c r="CW16" i="1" s="1"/>
  <c r="DA14" i="1"/>
  <c r="DA16" i="1" s="1"/>
  <c r="CV14" i="1"/>
  <c r="CV16" i="1" s="1"/>
  <c r="CR14" i="1"/>
  <c r="CR16" i="1" s="1"/>
  <c r="CT14" i="1"/>
  <c r="CT16" i="1" s="1"/>
  <c r="CP7" i="1"/>
  <c r="CP9" i="1" s="1"/>
  <c r="CZ14" i="1"/>
  <c r="CZ16" i="1" s="1"/>
  <c r="CP33" i="1"/>
  <c r="CU14" i="1"/>
  <c r="CP14" i="1"/>
  <c r="CP16" i="1" s="1"/>
  <c r="CX14" i="1"/>
  <c r="CX16" i="1" s="1"/>
  <c r="CQ14" i="1"/>
  <c r="CQ7" i="1"/>
  <c r="CO14" i="1"/>
  <c r="CO16" i="1" s="1"/>
  <c r="CN7" i="1"/>
  <c r="CY14" i="1"/>
  <c r="CS14" i="1"/>
  <c r="CS16" i="1" s="1"/>
  <c r="CN14" i="1"/>
  <c r="CN16" i="1" s="1"/>
  <c r="CS5" i="1"/>
  <c r="CR7" i="1"/>
  <c r="CR9" i="1" s="1"/>
  <c r="CQ33" i="1"/>
  <c r="CP40" i="1"/>
  <c r="AB40" i="1" s="1"/>
  <c r="CO42" i="1"/>
  <c r="CP21" i="1"/>
  <c r="CP23" i="1" s="1"/>
  <c r="CQ19" i="1"/>
  <c r="AD12" i="1" l="1"/>
  <c r="CV12" i="1"/>
  <c r="CW12" i="1" s="1"/>
  <c r="CX12" i="1" s="1"/>
  <c r="CY12" i="1" s="1"/>
  <c r="AC5" i="1"/>
  <c r="AB22" i="1"/>
  <c r="AB42" i="1"/>
  <c r="AB41" i="1" s="1"/>
  <c r="CM55" i="1"/>
  <c r="AB36" i="1"/>
  <c r="CO28" i="1"/>
  <c r="CP26" i="1"/>
  <c r="AB26" i="1" s="1"/>
  <c r="CP35" i="1"/>
  <c r="CP37" i="1" s="1"/>
  <c r="AB37" i="1" s="1"/>
  <c r="AB33" i="1"/>
  <c r="AB34" i="1" s="1"/>
  <c r="CU16" i="1"/>
  <c r="AD16" i="1" s="1"/>
  <c r="AD14" i="1"/>
  <c r="CQ16" i="1"/>
  <c r="AC16" i="1" s="1"/>
  <c r="AC14" i="1"/>
  <c r="AC13" i="1" s="1"/>
  <c r="CQ9" i="1"/>
  <c r="CN9" i="1"/>
  <c r="CN56" i="1" s="1"/>
  <c r="CN63" i="1" s="1"/>
  <c r="AB7" i="1"/>
  <c r="AB6" i="1" s="1"/>
  <c r="CY16" i="1"/>
  <c r="AE16" i="1" s="1"/>
  <c r="AE14" i="1"/>
  <c r="CO44" i="1"/>
  <c r="CO54" i="1"/>
  <c r="CO55" i="1" s="1"/>
  <c r="AB9" i="1"/>
  <c r="AB8" i="1" s="1"/>
  <c r="CT5" i="1"/>
  <c r="CS7" i="1"/>
  <c r="CS9" i="1" s="1"/>
  <c r="CQ26" i="1"/>
  <c r="CP28" i="1"/>
  <c r="CP30" i="1" s="1"/>
  <c r="CQ40" i="1"/>
  <c r="CP42" i="1"/>
  <c r="CR33" i="1"/>
  <c r="CQ35" i="1"/>
  <c r="CQ21" i="1"/>
  <c r="CR19" i="1"/>
  <c r="AE12" i="1" l="1"/>
  <c r="AE13" i="1" s="1"/>
  <c r="CZ12" i="1"/>
  <c r="DA12" i="1" s="1"/>
  <c r="DB12" i="1" s="1"/>
  <c r="AB28" i="1"/>
  <c r="AB27" i="1" s="1"/>
  <c r="CO30" i="1"/>
  <c r="AD15" i="1"/>
  <c r="AD13" i="1"/>
  <c r="AC15" i="1"/>
  <c r="AE15" i="1"/>
  <c r="AB43" i="1"/>
  <c r="CP44" i="1"/>
  <c r="AB44" i="1" s="1"/>
  <c r="CP54" i="1"/>
  <c r="CP55" i="1" s="1"/>
  <c r="CQ37" i="1"/>
  <c r="CQ23" i="1"/>
  <c r="CP56" i="1"/>
  <c r="CP63" i="1" s="1"/>
  <c r="CR26" i="1"/>
  <c r="CQ28" i="1"/>
  <c r="CU5" i="1"/>
  <c r="CT7" i="1"/>
  <c r="CT9" i="1" s="1"/>
  <c r="CS33" i="1"/>
  <c r="CR35" i="1"/>
  <c r="CR37" i="1" s="1"/>
  <c r="CR40" i="1"/>
  <c r="CQ42" i="1"/>
  <c r="CR21" i="1"/>
  <c r="CR23" i="1" s="1"/>
  <c r="CS19" i="1"/>
  <c r="CO56" i="1" l="1"/>
  <c r="CO63" i="1" s="1"/>
  <c r="AB30" i="1"/>
  <c r="AB29" i="1" s="1"/>
  <c r="AC7" i="1"/>
  <c r="AC6" i="1" s="1"/>
  <c r="AC9" i="1"/>
  <c r="AC8" i="1" s="1"/>
  <c r="CQ30" i="1"/>
  <c r="CQ44" i="1"/>
  <c r="CQ56" i="1" s="1"/>
  <c r="CQ63" i="1" s="1"/>
  <c r="CQ54" i="1"/>
  <c r="CQ55" i="1" s="1"/>
  <c r="CV5" i="1"/>
  <c r="CU7" i="1"/>
  <c r="CS26" i="1"/>
  <c r="CR28" i="1"/>
  <c r="CR30" i="1" s="1"/>
  <c r="CS40" i="1"/>
  <c r="CR42" i="1"/>
  <c r="CT33" i="1"/>
  <c r="AC33" i="1" s="1"/>
  <c r="CS35" i="1"/>
  <c r="CS37" i="1" s="1"/>
  <c r="CS21" i="1"/>
  <c r="CS23" i="1" s="1"/>
  <c r="CT19" i="1"/>
  <c r="AC19" i="1" s="1"/>
  <c r="CU9" i="1" l="1"/>
  <c r="CR44" i="1"/>
  <c r="CR56" i="1" s="1"/>
  <c r="CR63" i="1" s="1"/>
  <c r="CR54" i="1"/>
  <c r="CR55" i="1" s="1"/>
  <c r="CT26" i="1"/>
  <c r="AC26" i="1" s="1"/>
  <c r="CS28" i="1"/>
  <c r="CS30" i="1" s="1"/>
  <c r="CW5" i="1"/>
  <c r="CV7" i="1"/>
  <c r="CV9" i="1" s="1"/>
  <c r="CU33" i="1"/>
  <c r="CT35" i="1"/>
  <c r="CT37" i="1" s="1"/>
  <c r="AC37" i="1" s="1"/>
  <c r="CT40" i="1"/>
  <c r="AC40" i="1" s="1"/>
  <c r="CS42" i="1"/>
  <c r="CU19" i="1"/>
  <c r="CT21" i="1"/>
  <c r="CT23" i="1" s="1"/>
  <c r="AC35" i="1" l="1"/>
  <c r="AC23" i="1"/>
  <c r="AC21" i="1"/>
  <c r="AC20" i="1" s="1"/>
  <c r="CS44" i="1"/>
  <c r="CS54" i="1"/>
  <c r="CS55" i="1" s="1"/>
  <c r="CX5" i="1"/>
  <c r="AD5" i="1" s="1"/>
  <c r="CW7" i="1"/>
  <c r="CW9" i="1" s="1"/>
  <c r="CU26" i="1"/>
  <c r="CT28" i="1"/>
  <c r="CT30" i="1" s="1"/>
  <c r="CU40" i="1"/>
  <c r="CT42" i="1"/>
  <c r="AC42" i="1" s="1"/>
  <c r="CV33" i="1"/>
  <c r="CU35" i="1"/>
  <c r="CV19" i="1"/>
  <c r="CU21" i="1"/>
  <c r="AC36" i="1" l="1"/>
  <c r="AC34" i="1"/>
  <c r="AC22" i="1"/>
  <c r="AC30" i="1"/>
  <c r="AC29" i="1" s="1"/>
  <c r="AC28" i="1"/>
  <c r="AC27" i="1" s="1"/>
  <c r="AD7" i="1"/>
  <c r="AD6" i="1" s="1"/>
  <c r="CS56" i="1"/>
  <c r="CS63" i="1" s="1"/>
  <c r="CU37" i="1"/>
  <c r="CU23" i="1"/>
  <c r="AC41" i="1"/>
  <c r="CT44" i="1"/>
  <c r="CT56" i="1" s="1"/>
  <c r="CT63" i="1" s="1"/>
  <c r="CT54" i="1"/>
  <c r="CT55" i="1" s="1"/>
  <c r="AC44" i="1"/>
  <c r="AC43" i="1" s="1"/>
  <c r="CY5" i="1"/>
  <c r="CX7" i="1"/>
  <c r="CX9" i="1" s="1"/>
  <c r="AD9" i="1" s="1"/>
  <c r="CV26" i="1"/>
  <c r="CU28" i="1"/>
  <c r="CW33" i="1"/>
  <c r="CV35" i="1"/>
  <c r="CV37" i="1" s="1"/>
  <c r="CV40" i="1"/>
  <c r="CU42" i="1"/>
  <c r="CW19" i="1"/>
  <c r="CV21" i="1"/>
  <c r="CV23" i="1" s="1"/>
  <c r="AC54" i="1" l="1"/>
  <c r="AD8" i="1"/>
  <c r="CU30" i="1"/>
  <c r="CU44" i="1"/>
  <c r="CU54" i="1"/>
  <c r="CW26" i="1"/>
  <c r="CV28" i="1"/>
  <c r="CV30" i="1" s="1"/>
  <c r="CZ5" i="1"/>
  <c r="CY7" i="1"/>
  <c r="CW40" i="1"/>
  <c r="CV42" i="1"/>
  <c r="CX33" i="1"/>
  <c r="AD33" i="1" s="1"/>
  <c r="CW35" i="1"/>
  <c r="CW21" i="1"/>
  <c r="CW23" i="1" s="1"/>
  <c r="CX19" i="1"/>
  <c r="AD19" i="1" s="1"/>
  <c r="CY9" i="1" l="1"/>
  <c r="CW37" i="1"/>
  <c r="CU56" i="1"/>
  <c r="CU63" i="1" s="1"/>
  <c r="CV44" i="1"/>
  <c r="CV56" i="1" s="1"/>
  <c r="CV63" i="1" s="1"/>
  <c r="CV54" i="1"/>
  <c r="CV55" i="1" s="1"/>
  <c r="CU55" i="1"/>
  <c r="DA5" i="1"/>
  <c r="CZ7" i="1"/>
  <c r="CZ9" i="1" s="1"/>
  <c r="CX26" i="1"/>
  <c r="AD26" i="1" s="1"/>
  <c r="CW28" i="1"/>
  <c r="CW30" i="1" s="1"/>
  <c r="CY33" i="1"/>
  <c r="CX35" i="1"/>
  <c r="CX37" i="1" s="1"/>
  <c r="AD37" i="1" s="1"/>
  <c r="CX40" i="1"/>
  <c r="AD40" i="1" s="1"/>
  <c r="CW42" i="1"/>
  <c r="CX21" i="1"/>
  <c r="CY19" i="1"/>
  <c r="AD35" i="1" l="1"/>
  <c r="CX23" i="1"/>
  <c r="AD23" i="1" s="1"/>
  <c r="AD21" i="1"/>
  <c r="AD20" i="1" s="1"/>
  <c r="CW44" i="1"/>
  <c r="CW56" i="1" s="1"/>
  <c r="CW63" i="1" s="1"/>
  <c r="CW54" i="1"/>
  <c r="CW55" i="1" s="1"/>
  <c r="CY26" i="1"/>
  <c r="CX28" i="1"/>
  <c r="DB5" i="1"/>
  <c r="DA7" i="1"/>
  <c r="DA9" i="1" s="1"/>
  <c r="AE9" i="1" s="1"/>
  <c r="CX42" i="1"/>
  <c r="AD42" i="1" s="1"/>
  <c r="CY40" i="1"/>
  <c r="CZ33" i="1"/>
  <c r="CY35" i="1"/>
  <c r="CY21" i="1"/>
  <c r="CZ19" i="1"/>
  <c r="AD36" i="1" l="1"/>
  <c r="AD34" i="1"/>
  <c r="AE7" i="1"/>
  <c r="AD22" i="1"/>
  <c r="CX30" i="1"/>
  <c r="AD30" i="1" s="1"/>
  <c r="AD28" i="1"/>
  <c r="AD27" i="1" s="1"/>
  <c r="DB7" i="1"/>
  <c r="DB9" i="1" s="1"/>
  <c r="AE5" i="1"/>
  <c r="CY37" i="1"/>
  <c r="CY23" i="1"/>
  <c r="AD41" i="1"/>
  <c r="CX44" i="1"/>
  <c r="CX56" i="1" s="1"/>
  <c r="CX63" i="1" s="1"/>
  <c r="CX54" i="1"/>
  <c r="CX55" i="1" s="1"/>
  <c r="CZ26" i="1"/>
  <c r="CY28" i="1"/>
  <c r="DA33" i="1"/>
  <c r="CZ35" i="1"/>
  <c r="CZ37" i="1" s="1"/>
  <c r="CZ40" i="1"/>
  <c r="CY42" i="1"/>
  <c r="DA19" i="1"/>
  <c r="CZ21" i="1"/>
  <c r="CZ23" i="1" s="1"/>
  <c r="AE8" i="1" l="1"/>
  <c r="AE6" i="1"/>
  <c r="AD29" i="1"/>
  <c r="AE35" i="1"/>
  <c r="AE23" i="1"/>
  <c r="AD54" i="1"/>
  <c r="AD55" i="1" s="1"/>
  <c r="CY30" i="1"/>
  <c r="AD44" i="1"/>
  <c r="AD43" i="1" s="1"/>
  <c r="CY44" i="1"/>
  <c r="CY54" i="1"/>
  <c r="CY55" i="1" s="1"/>
  <c r="DA26" i="1"/>
  <c r="CZ28" i="1"/>
  <c r="CZ30" i="1" s="1"/>
  <c r="DA40" i="1"/>
  <c r="CZ42" i="1"/>
  <c r="DB33" i="1"/>
  <c r="DA35" i="1"/>
  <c r="DA37" i="1" s="1"/>
  <c r="DB19" i="1"/>
  <c r="DA21" i="1"/>
  <c r="DA23" i="1" s="1"/>
  <c r="AE21" i="1" l="1"/>
  <c r="DB35" i="1"/>
  <c r="DB37" i="1" s="1"/>
  <c r="AE33" i="1"/>
  <c r="AE34" i="1" s="1"/>
  <c r="DB21" i="1"/>
  <c r="DB23" i="1" s="1"/>
  <c r="AE19" i="1"/>
  <c r="AE37" i="1"/>
  <c r="AE36" i="1" s="1"/>
  <c r="CY56" i="1"/>
  <c r="CY63" i="1" s="1"/>
  <c r="CZ44" i="1"/>
  <c r="CZ56" i="1" s="1"/>
  <c r="CZ63" i="1" s="1"/>
  <c r="CZ54" i="1"/>
  <c r="CZ55" i="1" s="1"/>
  <c r="DB26" i="1"/>
  <c r="DA28" i="1"/>
  <c r="DA30" i="1" s="1"/>
  <c r="AE30" i="1" s="1"/>
  <c r="DB40" i="1"/>
  <c r="DA42" i="1"/>
  <c r="AE42" i="1" s="1"/>
  <c r="AE22" i="1" l="1"/>
  <c r="AE20" i="1"/>
  <c r="AE28" i="1"/>
  <c r="DB28" i="1"/>
  <c r="DB30" i="1" s="1"/>
  <c r="AE26" i="1"/>
  <c r="DB42" i="1"/>
  <c r="AE40" i="1"/>
  <c r="AE41" i="1"/>
  <c r="DB44" i="1"/>
  <c r="DB56" i="1" s="1"/>
  <c r="DB63" i="1" s="1"/>
  <c r="DB54" i="1"/>
  <c r="DB55" i="1" s="1"/>
  <c r="DA44" i="1"/>
  <c r="DA56" i="1" s="1"/>
  <c r="DA63" i="1" s="1"/>
  <c r="DA54" i="1"/>
  <c r="DA55" i="1" s="1"/>
  <c r="AE29" i="1" l="1"/>
  <c r="AE27" i="1"/>
  <c r="AE54" i="1"/>
  <c r="AE55" i="1" s="1"/>
  <c r="AE44" i="1"/>
  <c r="AE43" i="1" s="1"/>
  <c r="AA44" i="1" l="1"/>
  <c r="Z44" i="1"/>
  <c r="Y44" i="1"/>
  <c r="X44" i="1"/>
  <c r="W44" i="1"/>
  <c r="V44" i="1"/>
  <c r="AA37" i="1"/>
  <c r="Z37" i="1"/>
  <c r="Y37" i="1"/>
  <c r="X37" i="1"/>
  <c r="W37" i="1"/>
  <c r="AA30" i="1"/>
  <c r="Z30" i="1"/>
  <c r="Y30" i="1"/>
  <c r="X30" i="1"/>
  <c r="W30" i="1"/>
  <c r="V30" i="1"/>
  <c r="AA23" i="1"/>
  <c r="Z23" i="1"/>
  <c r="Y23" i="1"/>
  <c r="X23" i="1"/>
  <c r="W23" i="1"/>
  <c r="V23" i="1"/>
  <c r="Y9" i="1"/>
  <c r="W14" i="1"/>
  <c r="X14" i="1"/>
  <c r="Y14" i="1"/>
  <c r="Z14" i="1"/>
  <c r="AA14" i="1"/>
  <c r="V14" i="1"/>
  <c r="V16" i="1" s="1"/>
  <c r="W7" i="1"/>
  <c r="W9" i="1" s="1"/>
  <c r="V7" i="1"/>
  <c r="V9" i="1" s="1"/>
  <c r="AA5" i="1"/>
  <c r="AA7" i="1" s="1"/>
  <c r="AA9" i="1" s="1"/>
  <c r="Z5" i="1"/>
  <c r="Z7" i="1" s="1"/>
  <c r="Z9" i="1" s="1"/>
  <c r="Y5" i="1"/>
  <c r="Y6" i="1" s="1"/>
  <c r="X5" i="1"/>
  <c r="X7" i="1" s="1"/>
  <c r="X9" i="1" s="1"/>
  <c r="CL294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91" i="1"/>
  <c r="AB64" i="1"/>
  <c r="AC64" i="1"/>
  <c r="AD64" i="1"/>
  <c r="AE64" i="1"/>
  <c r="AB80" i="1"/>
  <c r="AC80" i="1"/>
  <c r="AD80" i="1"/>
  <c r="AE80" i="1"/>
  <c r="AE79" i="1"/>
  <c r="AD79" i="1"/>
  <c r="AC79" i="1"/>
  <c r="AB79" i="1"/>
  <c r="AJ264" i="1"/>
  <c r="AB5" i="2"/>
  <c r="AB13" i="2"/>
  <c r="AA75" i="1" s="1"/>
  <c r="AB21" i="2"/>
  <c r="AB29" i="2"/>
  <c r="AA102" i="1" s="1"/>
  <c r="AB40" i="2"/>
  <c r="AB48" i="2"/>
  <c r="AA180" i="1" s="1"/>
  <c r="AB56" i="2"/>
  <c r="AA182" i="1" s="1"/>
  <c r="AE12" i="2"/>
  <c r="AE24" i="2"/>
  <c r="AE36" i="2"/>
  <c r="AE51" i="2"/>
  <c r="AB10" i="2"/>
  <c r="AB26" i="2"/>
  <c r="AB45" i="2"/>
  <c r="AA177" i="1" s="1"/>
  <c r="AD60" i="2"/>
  <c r="AD68" i="2"/>
  <c r="AD76" i="2"/>
  <c r="AD84" i="2"/>
  <c r="AD92" i="2"/>
  <c r="AD104" i="2"/>
  <c r="AC93" i="2"/>
  <c r="AF18" i="2"/>
  <c r="AF53" i="2"/>
  <c r="AE13" i="2"/>
  <c r="AE40" i="2"/>
  <c r="AC61" i="2"/>
  <c r="AC73" i="2"/>
  <c r="AC85" i="2"/>
  <c r="AE106" i="2"/>
  <c r="AB32" i="2"/>
  <c r="AA100" i="1" s="1"/>
  <c r="AF64" i="2"/>
  <c r="AB68" i="2"/>
  <c r="AA191" i="1" s="1"/>
  <c r="AB84" i="2"/>
  <c r="AB104" i="2"/>
  <c r="AE54" i="2"/>
  <c r="AE87" i="2"/>
  <c r="AE23" i="2"/>
  <c r="AD73" i="2"/>
  <c r="AD89" i="2"/>
  <c r="AD109" i="2"/>
  <c r="AC70" i="2"/>
  <c r="AC94" i="2"/>
  <c r="AD13" i="2"/>
  <c r="AF61" i="2"/>
  <c r="AF69" i="2"/>
  <c r="AF77" i="2"/>
  <c r="AF85" i="2"/>
  <c r="AF93" i="2"/>
  <c r="AF105" i="2"/>
  <c r="AC97" i="2"/>
  <c r="AD23" i="2"/>
  <c r="AD58" i="2"/>
  <c r="AE17" i="2"/>
  <c r="AE44" i="2"/>
  <c r="AC63" i="2"/>
  <c r="AC87" i="2"/>
  <c r="AE110" i="2"/>
  <c r="AC12" i="2"/>
  <c r="AD87" i="2"/>
  <c r="AD107" i="2"/>
  <c r="AE67" i="2"/>
  <c r="AE91" i="2"/>
  <c r="AE42" i="2"/>
  <c r="AF76" i="2"/>
  <c r="AC98" i="2"/>
  <c r="AC56" i="2"/>
  <c r="AF63" i="2"/>
  <c r="AF95" i="2"/>
  <c r="AF62" i="2"/>
  <c r="AC49" i="2"/>
  <c r="AE78" i="2"/>
  <c r="AE31" i="2"/>
  <c r="AE27" i="2"/>
  <c r="AB9" i="2"/>
  <c r="AB52" i="2"/>
  <c r="AA206" i="1" s="1"/>
  <c r="AE18" i="2"/>
  <c r="AE30" i="2"/>
  <c r="AE45" i="2"/>
  <c r="AE52" i="2"/>
  <c r="AC79" i="2"/>
  <c r="AB16" i="2"/>
  <c r="AE72" i="2"/>
  <c r="AF30" i="2"/>
  <c r="AC51" i="2"/>
  <c r="AE69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A200" i="1" s="1"/>
  <c r="AB85" i="2"/>
  <c r="AA225" i="1" s="1"/>
  <c r="AB93" i="2"/>
  <c r="AA227" i="1" s="1"/>
  <c r="AB105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A122" i="1" s="1"/>
  <c r="AE73" i="2"/>
  <c r="AE97" i="2"/>
  <c r="AE41" i="2"/>
  <c r="AE53" i="2"/>
  <c r="AD29" i="2"/>
  <c r="AD48" i="2"/>
  <c r="AC75" i="2"/>
  <c r="AF41" i="2"/>
  <c r="AD71" i="2"/>
  <c r="AF92" i="2"/>
  <c r="AC8" i="2"/>
  <c r="AC74" i="2"/>
  <c r="AC29" i="2"/>
  <c r="AC44" i="2"/>
  <c r="AD17" i="2"/>
  <c r="AD33" i="2"/>
  <c r="AD52" i="2"/>
  <c r="AF71" i="2"/>
  <c r="AF79" i="2"/>
  <c r="AF87" i="2"/>
  <c r="AF107" i="2"/>
  <c r="AD31" i="2"/>
  <c r="AE90" i="2"/>
  <c r="AC96" i="2"/>
  <c r="AE81" i="2"/>
  <c r="AB33" i="2"/>
  <c r="AB18" i="2"/>
  <c r="AA78" i="1" s="1"/>
  <c r="AB53" i="2"/>
  <c r="AD72" i="2"/>
  <c r="AD80" i="2"/>
  <c r="AD96" i="2"/>
  <c r="AD108" i="2"/>
  <c r="AF34" i="2"/>
  <c r="AE25" i="2"/>
  <c r="AC67" i="2"/>
  <c r="AB51" i="2"/>
  <c r="AA205" i="1" s="1"/>
  <c r="AE99" i="2"/>
  <c r="AD81" i="2"/>
  <c r="AC43" i="2"/>
  <c r="AF97" i="2"/>
  <c r="AD42" i="2"/>
  <c r="AE5" i="2"/>
  <c r="AE56" i="2"/>
  <c r="AF22" i="2"/>
  <c r="AE59" i="2"/>
  <c r="AD95" i="2"/>
  <c r="AE79" i="2"/>
  <c r="AF84" i="2"/>
  <c r="AC86" i="2"/>
  <c r="AE70" i="2"/>
  <c r="AC64" i="2"/>
  <c r="AB96" i="2"/>
  <c r="AC80" i="2"/>
  <c r="AD69" i="2"/>
  <c r="AD105" i="2"/>
  <c r="AE89" i="2"/>
  <c r="AF59" i="2"/>
  <c r="AE60" i="2"/>
  <c r="AB62" i="2"/>
  <c r="AC84" i="2"/>
  <c r="AF108" i="2"/>
  <c r="AD6" i="2"/>
  <c r="AD14" i="2"/>
  <c r="AD22" i="2"/>
  <c r="AD30" i="2"/>
  <c r="AD41" i="2"/>
  <c r="AD49" i="2"/>
  <c r="AD57" i="2"/>
  <c r="AE14" i="2"/>
  <c r="AE26" i="2"/>
  <c r="AC72" i="2"/>
  <c r="AF96" i="2"/>
  <c r="AB44" i="2"/>
  <c r="AB34" i="2"/>
  <c r="AD64" i="2"/>
  <c r="AD88" i="2"/>
  <c r="AC109" i="2"/>
  <c r="AD63" i="2"/>
  <c r="AC91" i="2"/>
  <c r="AC47" i="2"/>
  <c r="AB76" i="2"/>
  <c r="AA199" i="1" s="1"/>
  <c r="AB92" i="2"/>
  <c r="AE75" i="2"/>
  <c r="AE63" i="2"/>
  <c r="AC82" i="2"/>
  <c r="AF109" i="2"/>
  <c r="AC69" i="2"/>
  <c r="AE94" i="2"/>
  <c r="AD79" i="2"/>
  <c r="AE107" i="2"/>
  <c r="AC62" i="2"/>
  <c r="AC57" i="2"/>
  <c r="AB24" i="2"/>
  <c r="AD50" i="2"/>
  <c r="AD99" i="2"/>
  <c r="AF72" i="2"/>
  <c r="AB7" i="2"/>
  <c r="AA64" i="1" s="1"/>
  <c r="AB15" i="2"/>
  <c r="AA77" i="1" s="1"/>
  <c r="AB23" i="2"/>
  <c r="AA90" i="1" s="1"/>
  <c r="AB31" i="2"/>
  <c r="AB42" i="2"/>
  <c r="AA173" i="1" s="1"/>
  <c r="AB50" i="2"/>
  <c r="AA204" i="1" s="1"/>
  <c r="AB58" i="2"/>
  <c r="AC15" i="2"/>
  <c r="AC27" i="2"/>
  <c r="AC42" i="2"/>
  <c r="AC54" i="2"/>
  <c r="AB14" i="2"/>
  <c r="AA76" i="1" s="1"/>
  <c r="AB30" i="2"/>
  <c r="AA94" i="1" s="1"/>
  <c r="AB49" i="2"/>
  <c r="AA218" i="1" s="1"/>
  <c r="AD62" i="2"/>
  <c r="AD70" i="2"/>
  <c r="AD78" i="2"/>
  <c r="AD86" i="2"/>
  <c r="AD94" i="2"/>
  <c r="AD106" i="2"/>
  <c r="AE104" i="2"/>
  <c r="AF26" i="2"/>
  <c r="AD59" i="2"/>
  <c r="AC18" i="2"/>
  <c r="AC45" i="2"/>
  <c r="AE64" i="2"/>
  <c r="AE76" i="2"/>
  <c r="AE88" i="2"/>
  <c r="AB8" i="2"/>
  <c r="AB43" i="2"/>
  <c r="AA174" i="1" s="1"/>
  <c r="AE15" i="2"/>
  <c r="AB72" i="2"/>
  <c r="AA197" i="1" s="1"/>
  <c r="AB88" i="2"/>
  <c r="AB108" i="2"/>
  <c r="AA134" i="1" s="1"/>
  <c r="AC68" i="2"/>
  <c r="AC92" i="2"/>
  <c r="AC55" i="2"/>
  <c r="AD77" i="2"/>
  <c r="AD93" i="2"/>
  <c r="AE11" i="2"/>
  <c r="AE77" i="2"/>
  <c r="AE105" i="2"/>
  <c r="AD8" i="2"/>
  <c r="AD24" i="2"/>
  <c r="AC22" i="2"/>
  <c r="AD75" i="2"/>
  <c r="AC60" i="2"/>
  <c r="AB25" i="2"/>
  <c r="AA91" i="1" s="1"/>
  <c r="AE6" i="2"/>
  <c r="AE57" i="2"/>
  <c r="AF104" i="2"/>
  <c r="AC30" i="2"/>
  <c r="AC95" i="2"/>
  <c r="AF99" i="2"/>
  <c r="AD15" i="2"/>
  <c r="AC34" i="2"/>
  <c r="AE84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A187" i="1" s="1"/>
  <c r="AB71" i="2"/>
  <c r="AA195" i="1" s="1"/>
  <c r="AB79" i="2"/>
  <c r="AA201" i="1" s="1"/>
  <c r="AB87" i="2"/>
  <c r="AA181" i="1" s="1"/>
  <c r="AB95" i="2"/>
  <c r="AA226" i="1" s="1"/>
  <c r="AB107" i="2"/>
  <c r="AA133" i="1" s="1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1" i="2"/>
  <c r="AE95" i="2"/>
  <c r="AE58" i="2"/>
  <c r="AB78" i="2"/>
  <c r="AA215" i="1" s="1"/>
  <c r="AB94" i="2"/>
  <c r="AC24" i="2"/>
  <c r="AC78" i="2"/>
  <c r="AC106" i="2"/>
  <c r="AD16" i="2"/>
  <c r="AD32" i="2"/>
  <c r="AD43" i="2"/>
  <c r="AD51" i="2"/>
  <c r="AC5" i="2"/>
  <c r="AC17" i="2"/>
  <c r="AE108" i="2"/>
  <c r="AE66" i="2"/>
  <c r="AF14" i="2"/>
  <c r="AF49" i="2"/>
  <c r="AD91" i="2"/>
  <c r="AF80" i="2"/>
  <c r="AE109" i="2"/>
  <c r="AB17" i="2"/>
  <c r="AA79" i="1" s="1"/>
  <c r="AD97" i="2"/>
  <c r="AC110" i="2"/>
  <c r="AD7" i="2"/>
  <c r="AE29" i="2"/>
  <c r="AC81" i="2"/>
  <c r="AF57" i="2"/>
  <c r="AE19" i="2"/>
  <c r="AF68" i="2"/>
  <c r="AC6" i="2"/>
  <c r="AE82" i="2"/>
  <c r="AF60" i="2"/>
  <c r="AB80" i="2"/>
  <c r="AA202" i="1" s="1"/>
  <c r="AC32" i="2"/>
  <c r="AC108" i="2"/>
  <c r="AD85" i="2"/>
  <c r="AE65" i="2"/>
  <c r="AD44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A198" i="1" s="1"/>
  <c r="AB81" i="2"/>
  <c r="AB89" i="2"/>
  <c r="AB97" i="2"/>
  <c r="AB109" i="2"/>
  <c r="AF6" i="2"/>
  <c r="AB36" i="2"/>
  <c r="AB64" i="2"/>
  <c r="AA188" i="1" s="1"/>
  <c r="AC26" i="2"/>
  <c r="AC53" i="2"/>
  <c r="AE68" i="2"/>
  <c r="AE80" i="2"/>
  <c r="AE92" i="2"/>
  <c r="AD19" i="2"/>
  <c r="AD54" i="2"/>
  <c r="AE50" i="2"/>
  <c r="AF78" i="2"/>
  <c r="AF94" i="2"/>
  <c r="AC16" i="2"/>
  <c r="AC76" i="2"/>
  <c r="AC104" i="2"/>
  <c r="AB66" i="2"/>
  <c r="AB82" i="2"/>
  <c r="AB98" i="2"/>
  <c r="AE46" i="2"/>
  <c r="AE85" i="2"/>
  <c r="AD10" i="2"/>
  <c r="AD18" i="2"/>
  <c r="AD26" i="2"/>
  <c r="AD34" i="2"/>
  <c r="AD45" i="2"/>
  <c r="AD53" i="2"/>
  <c r="AE8" i="2"/>
  <c r="AE20" i="2"/>
  <c r="AE32" i="2"/>
  <c r="AE47" i="2"/>
  <c r="AD5" i="2"/>
  <c r="AD111" i="2" s="1"/>
  <c r="AD21" i="2"/>
  <c r="AD40" i="2"/>
  <c r="AD56" i="2"/>
  <c r="AF65" i="2"/>
  <c r="AF73" i="2"/>
  <c r="AF81" i="2"/>
  <c r="AF89" i="2"/>
  <c r="AE93" i="2"/>
  <c r="AB11" i="2"/>
  <c r="AA68" i="1" s="1"/>
  <c r="AB19" i="2"/>
  <c r="AA80" i="1" s="1"/>
  <c r="AB27" i="2"/>
  <c r="AA87" i="1" s="1"/>
  <c r="AB35" i="2"/>
  <c r="AA106" i="1" s="1"/>
  <c r="AB46" i="2"/>
  <c r="AB54" i="2"/>
  <c r="AA208" i="1" s="1"/>
  <c r="AC9" i="2"/>
  <c r="AC21" i="2"/>
  <c r="AC33" i="2"/>
  <c r="AC48" i="2"/>
  <c r="AB6" i="2"/>
  <c r="AA63" i="1" s="1"/>
  <c r="AB22" i="2"/>
  <c r="AB41" i="2"/>
  <c r="AA172" i="1" s="1"/>
  <c r="AB57" i="2"/>
  <c r="AA210" i="1" s="1"/>
  <c r="AD66" i="2"/>
  <c r="AD74" i="2"/>
  <c r="AD82" i="2"/>
  <c r="AD90" i="2"/>
  <c r="AD98" i="2"/>
  <c r="AD110" i="2"/>
  <c r="AF10" i="2"/>
  <c r="AF45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A192" i="1" s="1"/>
  <c r="AB75" i="2"/>
  <c r="AA214" i="1" s="1"/>
  <c r="AB83" i="2"/>
  <c r="AA219" i="1" s="1"/>
  <c r="AB91" i="2"/>
  <c r="AB99" i="2"/>
  <c r="AB12" i="2"/>
  <c r="AA70" i="1" s="1"/>
  <c r="AB47" i="2"/>
  <c r="AA179" i="1" s="1"/>
  <c r="AE9" i="2"/>
  <c r="AE33" i="2"/>
  <c r="AC59" i="2"/>
  <c r="AC71" i="2"/>
  <c r="AC83" i="2"/>
  <c r="AE98" i="2"/>
  <c r="AD27" i="2"/>
  <c r="AD61" i="2"/>
  <c r="AF66" i="2"/>
  <c r="AF82" i="2"/>
  <c r="AF98" i="2"/>
  <c r="AE35" i="2"/>
  <c r="AE83" i="2"/>
  <c r="AE7" i="2"/>
  <c r="AB70" i="2"/>
  <c r="AB86" i="2"/>
  <c r="AA190" i="1" s="1"/>
  <c r="AB106" i="2"/>
  <c r="AA132" i="1" s="1"/>
  <c r="AC66" i="2"/>
  <c r="AC90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F67" i="2"/>
  <c r="AF75" i="2"/>
  <c r="AF83" i="2"/>
  <c r="AF91" i="2"/>
  <c r="AC10" i="2"/>
  <c r="AC99" i="2"/>
  <c r="AD67" i="2"/>
  <c r="AD83" i="2"/>
  <c r="AC20" i="2"/>
  <c r="AF88" i="2"/>
  <c r="AB112" i="2" l="1"/>
  <c r="AA128" i="1" s="1"/>
  <c r="AB111" i="2"/>
  <c r="AB113" i="2"/>
  <c r="AA129" i="1" s="1"/>
  <c r="AA101" i="1"/>
  <c r="AA175" i="1"/>
  <c r="AA216" i="1"/>
  <c r="AA183" i="1"/>
  <c r="W16" i="1"/>
  <c r="W54" i="1"/>
  <c r="X16" i="1"/>
  <c r="X54" i="1"/>
  <c r="X55" i="1" s="1"/>
  <c r="Y16" i="1"/>
  <c r="Y54" i="1"/>
  <c r="Y55" i="1" s="1"/>
  <c r="Z16" i="1"/>
  <c r="Z54" i="1"/>
  <c r="Z55" i="1" s="1"/>
  <c r="AA16" i="1"/>
  <c r="AA54" i="1"/>
  <c r="AA55" i="1" s="1"/>
  <c r="AA228" i="1"/>
  <c r="AA307" i="1"/>
  <c r="AA92" i="1"/>
  <c r="AA249" i="1"/>
  <c r="AA308" i="1"/>
  <c r="AA65" i="1"/>
  <c r="AA286" i="1"/>
  <c r="AA303" i="1"/>
  <c r="AA223" i="1"/>
  <c r="AA164" i="1" s="1"/>
  <c r="AA184" i="1"/>
  <c r="AA81" i="1"/>
  <c r="AA82" i="1" s="1"/>
  <c r="AA235" i="1"/>
  <c r="AA209" i="1"/>
  <c r="AA211" i="1" s="1"/>
  <c r="AA240" i="1" s="1"/>
  <c r="AA186" i="1"/>
  <c r="AA189" i="1" s="1"/>
  <c r="AA193" i="1" s="1"/>
  <c r="AA234" i="1"/>
  <c r="AA203" i="1"/>
  <c r="AA238" i="1"/>
  <c r="AB54" i="1"/>
  <c r="Z56" i="1"/>
  <c r="W56" i="1"/>
  <c r="X56" i="1"/>
  <c r="Y56" i="1"/>
  <c r="AA56" i="1"/>
  <c r="V56" i="1"/>
  <c r="B1" i="9"/>
  <c r="AE111" i="2"/>
  <c r="AD113" i="2"/>
  <c r="L1" i="9"/>
  <c r="AC112" i="2"/>
  <c r="AC111" i="2"/>
  <c r="AE112" i="2"/>
  <c r="AE113" i="2"/>
  <c r="AF111" i="2"/>
  <c r="AF112" i="2"/>
  <c r="AF113" i="2"/>
  <c r="AC113" i="2"/>
  <c r="AD112" i="2"/>
  <c r="A1" i="9"/>
  <c r="AA230" i="1" l="1"/>
  <c r="AA299" i="1"/>
  <c r="AA71" i="1"/>
  <c r="AA153" i="1"/>
  <c r="AA237" i="1"/>
  <c r="AA212" i="1"/>
  <c r="AA220" i="1" s="1"/>
  <c r="AA221" i="1" s="1"/>
  <c r="AA301" i="1"/>
  <c r="AA239" i="1"/>
  <c r="AA88" i="1"/>
  <c r="AB55" i="1"/>
  <c r="AC55" i="1"/>
  <c r="DB294" i="1"/>
  <c r="DA294" i="1"/>
  <c r="CZ294" i="1"/>
  <c r="CY294" i="1"/>
  <c r="CX294" i="1"/>
  <c r="CW294" i="1"/>
  <c r="CV294" i="1"/>
  <c r="CU294" i="1"/>
  <c r="CT294" i="1"/>
  <c r="CS294" i="1"/>
  <c r="CR294" i="1"/>
  <c r="CQ294" i="1"/>
  <c r="CP294" i="1"/>
  <c r="CO294" i="1"/>
  <c r="CN294" i="1"/>
  <c r="CM294" i="1"/>
  <c r="CK294" i="1"/>
  <c r="CK191" i="1"/>
  <c r="CM191" i="1" s="1"/>
  <c r="CN191" i="1" s="1"/>
  <c r="CO191" i="1" s="1"/>
  <c r="CP191" i="1" s="1"/>
  <c r="CQ191" i="1" s="1"/>
  <c r="CR191" i="1" s="1"/>
  <c r="CS191" i="1" s="1"/>
  <c r="CT191" i="1" s="1"/>
  <c r="CU191" i="1" s="1"/>
  <c r="CV191" i="1" s="1"/>
  <c r="CW191" i="1" s="1"/>
  <c r="CX191" i="1" s="1"/>
  <c r="CY191" i="1" s="1"/>
  <c r="CZ191" i="1" s="1"/>
  <c r="DA191" i="1" s="1"/>
  <c r="DB191" i="1" s="1"/>
  <c r="CH207" i="1"/>
  <c r="CJ294" i="1"/>
  <c r="Z294" i="1"/>
  <c r="AA83" i="1" l="1"/>
  <c r="AA72" i="1"/>
  <c r="AA241" i="1"/>
  <c r="AA236" i="1"/>
  <c r="CI294" i="1"/>
  <c r="CG191" i="1"/>
  <c r="CG294" i="1"/>
  <c r="CH294" i="1"/>
  <c r="AB68" i="1"/>
  <c r="AC68" i="1"/>
  <c r="AD68" i="1"/>
  <c r="AE68" i="1"/>
  <c r="AB69" i="1"/>
  <c r="AC69" i="1"/>
  <c r="AD69" i="1"/>
  <c r="AE69" i="1"/>
  <c r="AB75" i="1"/>
  <c r="AC75" i="1"/>
  <c r="AD75" i="1"/>
  <c r="AE75" i="1"/>
  <c r="AB78" i="1"/>
  <c r="AC78" i="1"/>
  <c r="AD78" i="1"/>
  <c r="AE78" i="1"/>
  <c r="AB102" i="1"/>
  <c r="AC102" i="1"/>
  <c r="AD102" i="1"/>
  <c r="AE102" i="1"/>
  <c r="AB214" i="1"/>
  <c r="AC214" i="1"/>
  <c r="AD214" i="1"/>
  <c r="AE214" i="1"/>
  <c r="AB228" i="1"/>
  <c r="AC228" i="1"/>
  <c r="AD228" i="1"/>
  <c r="AE228" i="1"/>
  <c r="CE191" i="1"/>
  <c r="CE294" i="1"/>
  <c r="CF294" i="1"/>
  <c r="AI252" i="1"/>
  <c r="AI257" i="1"/>
  <c r="AI261" i="1"/>
  <c r="AI264" i="1"/>
  <c r="AI294" i="1"/>
  <c r="Y294" i="1"/>
  <c r="AM191" i="1"/>
  <c r="AO191" i="1"/>
  <c r="AQ191" i="1"/>
  <c r="AS191" i="1"/>
  <c r="AU191" i="1"/>
  <c r="AW191" i="1"/>
  <c r="AY191" i="1"/>
  <c r="BA191" i="1"/>
  <c r="BC191" i="1"/>
  <c r="BE191" i="1"/>
  <c r="BG191" i="1"/>
  <c r="BI191" i="1"/>
  <c r="BK191" i="1"/>
  <c r="BM191" i="1"/>
  <c r="BO191" i="1"/>
  <c r="BQ191" i="1"/>
  <c r="BS191" i="1"/>
  <c r="BU191" i="1"/>
  <c r="BW191" i="1"/>
  <c r="BY191" i="1"/>
  <c r="CA191" i="1"/>
  <c r="CC191" i="1"/>
  <c r="CD294" i="1"/>
  <c r="CC294" i="1"/>
  <c r="AJ294" i="1"/>
  <c r="AK294" i="1"/>
  <c r="AL294" i="1"/>
  <c r="CB294" i="1"/>
  <c r="CA294" i="1"/>
  <c r="BZ294" i="1"/>
  <c r="BY294" i="1"/>
  <c r="BX294" i="1"/>
  <c r="BW294" i="1"/>
  <c r="BV294" i="1"/>
  <c r="BU294" i="1"/>
  <c r="BT294" i="1"/>
  <c r="BS294" i="1"/>
  <c r="BR294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67" i="1" l="1"/>
  <c r="AA89" i="1"/>
  <c r="AA287" i="1"/>
  <c r="AA288" i="1" s="1"/>
  <c r="AA84" i="1"/>
  <c r="Y1" i="1"/>
  <c r="Z1" i="1" s="1"/>
  <c r="AA110" i="1" l="1"/>
  <c r="AA93" i="1"/>
  <c r="AA1" i="1"/>
  <c r="AB1" i="1" s="1"/>
  <c r="AC1" i="1" s="1"/>
  <c r="AD1" i="1" s="1"/>
  <c r="AE1" i="1" s="1"/>
  <c r="AA95" i="1" l="1"/>
  <c r="AA96" i="1"/>
  <c r="A1" i="3"/>
  <c r="AA103" i="1" l="1"/>
  <c r="AA289" i="1"/>
  <c r="AA97" i="1"/>
  <c r="AA300" i="1" s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69" i="1" s="1"/>
  <c r="BT32" i="3"/>
  <c r="BP31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N20" i="3"/>
  <c r="BH35" i="3"/>
  <c r="BT45" i="3"/>
  <c r="BM25" i="3"/>
  <c r="BI41" i="3"/>
  <c r="BL18" i="3"/>
  <c r="BF35" i="3"/>
  <c r="CL101" i="1" s="1"/>
  <c r="BG11" i="3"/>
  <c r="BE28" i="3"/>
  <c r="BJ8" i="3"/>
  <c r="BF28" i="3"/>
  <c r="CL87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64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CL63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BO27" i="3"/>
  <c r="BS45" i="3"/>
  <c r="BP10" i="3"/>
  <c r="BG36" i="3"/>
  <c r="BJ17" i="3"/>
  <c r="BH31" i="3"/>
  <c r="BT46" i="3"/>
  <c r="BP19" i="3"/>
  <c r="BK6" i="3"/>
  <c r="BI11" i="3"/>
  <c r="BG16" i="3"/>
  <c r="BE21" i="3"/>
  <c r="BE27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33" i="3"/>
  <c r="BJ41" i="3"/>
  <c r="BI20" i="3"/>
  <c r="BK41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100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80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92" i="3" s="1"/>
  <c r="BP22" i="3"/>
  <c r="BI39" i="3"/>
  <c r="BJ21" i="3"/>
  <c r="BL46" i="3"/>
  <c r="BE24" i="3"/>
  <c r="BL11" i="3"/>
  <c r="BI46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106" i="1" s="1"/>
  <c r="BJ12" i="3"/>
  <c r="BL31" i="3"/>
  <c r="BH19" i="3"/>
  <c r="BL17" i="3"/>
  <c r="BP6" i="3"/>
  <c r="BP8" i="3"/>
  <c r="BG32" i="3"/>
  <c r="BL8" i="3"/>
  <c r="BF25" i="3"/>
  <c r="CL91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68" i="1" s="1"/>
  <c r="BV14" i="3"/>
  <c r="BV20" i="3"/>
  <c r="BV26" i="3"/>
  <c r="BV32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CL102" i="1" s="1"/>
  <c r="BT12" i="3"/>
  <c r="BP33" i="3"/>
  <c r="BP13" i="3"/>
  <c r="BG8" i="3"/>
  <c r="BE13" i="3"/>
  <c r="BM17" i="3"/>
  <c r="BK22" i="3"/>
  <c r="BK36" i="3"/>
  <c r="BF15" i="3"/>
  <c r="CL75" i="1" s="1"/>
  <c r="BH34" i="3"/>
  <c r="BM14" i="3"/>
  <c r="BG35" i="3"/>
  <c r="BH15" i="3"/>
  <c r="BL15" i="3"/>
  <c r="BN34" i="3"/>
  <c r="BF32" i="3"/>
  <c r="BN36" i="3"/>
  <c r="BT13" i="3"/>
  <c r="BP20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FE14" i="4" a="1"/>
  <c r="FF8" i="4" a="1"/>
  <c r="EX14" i="4" a="1"/>
  <c r="FB15" i="4" a="1"/>
  <c r="BB7" i="3"/>
  <c r="BC6" i="3"/>
  <c r="BD31" i="3"/>
  <c r="BA25" i="3"/>
  <c r="BB28" i="3"/>
  <c r="Z43" i="2"/>
  <c r="Y29" i="2"/>
  <c r="Y97" i="2"/>
  <c r="FA8" i="4" a="1"/>
  <c r="EZ11" i="4" a="1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94" i="1" s="1"/>
  <c r="BI8" i="3"/>
  <c r="BG29" i="3"/>
  <c r="BN30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Y67" i="2"/>
  <c r="BC34" i="3"/>
  <c r="Z52" i="2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76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BQ10" i="3"/>
  <c r="BU10" i="3"/>
  <c r="BV5" i="3"/>
  <c r="BH30" i="3"/>
  <c r="BR29" i="3"/>
  <c r="BS16" i="3"/>
  <c r="BT11" i="3"/>
  <c r="BG5" i="3"/>
  <c r="BP25" i="3"/>
  <c r="BI17" i="3"/>
  <c r="BN21" i="3"/>
  <c r="BE42" i="3"/>
  <c r="BH41" i="3"/>
  <c r="BT37" i="3"/>
  <c r="BF17" i="3"/>
  <c r="CL79" i="1" s="1"/>
  <c r="BI26" i="3"/>
  <c r="AB39" i="3"/>
  <c r="Y46" i="2"/>
  <c r="Z64" i="2"/>
  <c r="BC27" i="3"/>
  <c r="AA9" i="2"/>
  <c r="AA63" i="2"/>
  <c r="BC7" i="3"/>
  <c r="Y96" i="2"/>
  <c r="AA46" i="2"/>
  <c r="BA8" i="3"/>
  <c r="BD16" i="3"/>
  <c r="Y27" i="2"/>
  <c r="Z78" i="2"/>
  <c r="BB40" i="3"/>
  <c r="EX11" i="4" a="1"/>
  <c r="FD8" i="4" a="1"/>
  <c r="FF6" i="4" a="1"/>
  <c r="FC13" i="4" a="1"/>
  <c r="EY6" i="4" a="1"/>
  <c r="FB7" i="4" a="1"/>
  <c r="Y87" i="2"/>
  <c r="EX16" i="4" a="1"/>
  <c r="EX15" i="4" a="1"/>
  <c r="Z67" i="2"/>
  <c r="Z49" i="2"/>
  <c r="Z85" i="2"/>
  <c r="BA34" i="3"/>
  <c r="Z63" i="2"/>
  <c r="FF13" i="4" a="1"/>
  <c r="FA16" i="4" a="1"/>
  <c r="FB6" i="4" a="1"/>
  <c r="BF46" i="3"/>
  <c r="CL119" i="1" s="1"/>
  <c r="BE41" i="3"/>
  <c r="BD26" i="3"/>
  <c r="Z11" i="2"/>
  <c r="Y92" i="2"/>
  <c r="BD15" i="3"/>
  <c r="EY5" i="4" a="1"/>
  <c r="Y36" i="2"/>
  <c r="EX9" i="4" a="1"/>
  <c r="BR23" i="3"/>
  <c r="BT24" i="3"/>
  <c r="BK33" i="3"/>
  <c r="BH33" i="3"/>
  <c r="FE7" i="4" a="1"/>
  <c r="BH28" i="3"/>
  <c r="BL34" i="3"/>
  <c r="BJ15" i="3"/>
  <c r="BA9" i="3"/>
  <c r="AA108" i="2"/>
  <c r="FC5" i="4" a="1"/>
  <c r="BQ16" i="3"/>
  <c r="BR11" i="3"/>
  <c r="BI10" i="3"/>
  <c r="BV34" i="3"/>
  <c r="BS18" i="3"/>
  <c r="BT33" i="3"/>
  <c r="BI12" i="3"/>
  <c r="BP37" i="3"/>
  <c r="BE19" i="3"/>
  <c r="BN27" i="3"/>
  <c r="BL27" i="3"/>
  <c r="BJ6" i="3"/>
  <c r="BT30" i="3"/>
  <c r="BH22" i="3"/>
  <c r="BK31" i="3"/>
  <c r="Y85" i="2"/>
  <c r="Z36" i="2"/>
  <c r="BC38" i="3"/>
  <c r="BD37" i="3"/>
  <c r="Y58" i="2"/>
  <c r="Z95" i="2"/>
  <c r="BC39" i="3"/>
  <c r="Y109" i="2"/>
  <c r="Y57" i="2"/>
  <c r="BA7" i="3"/>
  <c r="BA11" i="3"/>
  <c r="Z33" i="2"/>
  <c r="BA30" i="3"/>
  <c r="Y53" i="2"/>
  <c r="FA7" i="4" a="1"/>
  <c r="FD11" i="4" a="1"/>
  <c r="FC6" i="4" a="1"/>
  <c r="BB27" i="3"/>
  <c r="BB31" i="3"/>
  <c r="Y95" i="2"/>
  <c r="BD40" i="3"/>
  <c r="FC16" i="4" a="1"/>
  <c r="EY16" i="4" a="1"/>
  <c r="BF39" i="3"/>
  <c r="BD35" i="3"/>
  <c r="Y79" i="2"/>
  <c r="BU28" i="3"/>
  <c r="BF14" i="3"/>
  <c r="CL77" i="1" s="1"/>
  <c r="Y76" i="2"/>
  <c r="BB21" i="3"/>
  <c r="Y30" i="2"/>
  <c r="BD12" i="3"/>
  <c r="BC16" i="3"/>
  <c r="BA6" i="3"/>
  <c r="BD24" i="3"/>
  <c r="BA38" i="3"/>
  <c r="AA93" i="2"/>
  <c r="Y98" i="2"/>
  <c r="BU16" i="3"/>
  <c r="BV11" i="3"/>
  <c r="BE12" i="3"/>
  <c r="BR35" i="3"/>
  <c r="BO19" i="3"/>
  <c r="BT39" i="3"/>
  <c r="BE14" i="3"/>
  <c r="BP15" i="3"/>
  <c r="BI19" i="3"/>
  <c r="BL32" i="3"/>
  <c r="BN8" i="3"/>
  <c r="BL25" i="3"/>
  <c r="BP14" i="3"/>
  <c r="BH26" i="3"/>
  <c r="BK35" i="3"/>
  <c r="Y73" i="2"/>
  <c r="Z104" i="2"/>
  <c r="BB24" i="3"/>
  <c r="BB41" i="3"/>
  <c r="AA48" i="2"/>
  <c r="Z80" i="2"/>
  <c r="BB5" i="3"/>
  <c r="Z31" i="2"/>
  <c r="Z45" i="2"/>
  <c r="BQ22" i="3"/>
  <c r="BS41" i="3"/>
  <c r="BG31" i="3"/>
  <c r="BV38" i="3"/>
  <c r="BS22" i="3"/>
  <c r="BP32" i="3"/>
  <c r="BK25" i="3"/>
  <c r="BP45" i="3"/>
  <c r="BG22" i="3"/>
  <c r="BJ39" i="3"/>
  <c r="BF36" i="3"/>
  <c r="BF8" i="3"/>
  <c r="BP34" i="3"/>
  <c r="BH32" i="3"/>
  <c r="BM40" i="3"/>
  <c r="AA55" i="2"/>
  <c r="Y68" i="2"/>
  <c r="BD32" i="3"/>
  <c r="BA22" i="3"/>
  <c r="AA36" i="2"/>
  <c r="Y15" i="2"/>
  <c r="BA40" i="3"/>
  <c r="Z18" i="2"/>
  <c r="Y77" i="2"/>
  <c r="BB12" i="3"/>
  <c r="BB35" i="3"/>
  <c r="AA25" i="2"/>
  <c r="Y105" i="2"/>
  <c r="BC46" i="3"/>
  <c r="FC7" i="4" a="1"/>
  <c r="FE8" i="4" a="1"/>
  <c r="EX7" i="4" a="1"/>
  <c r="EX8" i="4" a="1"/>
  <c r="BH9" i="3"/>
  <c r="Z30" i="2"/>
  <c r="Y48" i="2"/>
  <c r="Z7" i="2"/>
  <c r="FB8" i="4" a="1"/>
  <c r="FF5" i="4" a="1"/>
  <c r="AA12" i="2"/>
  <c r="EY14" i="4" a="1"/>
  <c r="BS38" i="3"/>
  <c r="BT9" i="3"/>
  <c r="BK19" i="3"/>
  <c r="Y9" i="2"/>
  <c r="AA56" i="2"/>
  <c r="BB13" i="3"/>
  <c r="BU22" i="3"/>
  <c r="BS42" i="3"/>
  <c r="BM32" i="3"/>
  <c r="BV40" i="3"/>
  <c r="BS24" i="3"/>
  <c r="BM27" i="3"/>
  <c r="BI32" i="3"/>
  <c r="BP23" i="3"/>
  <c r="BM23" i="3"/>
  <c r="BF41" i="3"/>
  <c r="BJ42" i="3"/>
  <c r="BJ14" i="3"/>
  <c r="BP40" i="3"/>
  <c r="BN33" i="3"/>
  <c r="BI42" i="3"/>
  <c r="AA61" i="2"/>
  <c r="Y23" i="2"/>
  <c r="BC18" i="3"/>
  <c r="BB15" i="3"/>
  <c r="AA79" i="2"/>
  <c r="Y71" i="2"/>
  <c r="BC29" i="3"/>
  <c r="Y8" i="2"/>
  <c r="Y90" i="2"/>
  <c r="BA33" i="3"/>
  <c r="BD38" i="3"/>
  <c r="Y107" i="2"/>
  <c r="Y54" i="2"/>
  <c r="BB11" i="3"/>
  <c r="FE12" i="4" a="1"/>
  <c r="FF9" i="4" a="1"/>
  <c r="EY15" i="4" a="1"/>
  <c r="EZ13" i="4" a="1"/>
  <c r="BI29" i="3"/>
  <c r="BE8" i="3"/>
  <c r="BF40" i="3"/>
  <c r="BG30" i="3"/>
  <c r="BN22" i="3"/>
  <c r="Z22" i="2"/>
  <c r="BA20" i="3"/>
  <c r="BC15" i="3"/>
  <c r="Z29" i="2"/>
  <c r="BC23" i="3"/>
  <c r="BV46" i="3"/>
  <c r="BS28" i="3"/>
  <c r="BF18" i="3"/>
  <c r="CL78" i="1" s="1"/>
  <c r="BM7" i="3"/>
  <c r="BE35" i="3"/>
  <c r="BG13" i="3"/>
  <c r="BF24" i="3"/>
  <c r="BI33" i="3"/>
  <c r="BF45" i="3"/>
  <c r="CL118" i="1" s="1"/>
  <c r="BJ40" i="3"/>
  <c r="BD13" i="3"/>
  <c r="Z86" i="2"/>
  <c r="FD14" i="4" a="1"/>
  <c r="FD16" i="4" a="1"/>
  <c r="BK45" i="3"/>
  <c r="BL10" i="3"/>
  <c r="BF33" i="3"/>
  <c r="BJ13" i="3"/>
  <c r="Y75" i="2"/>
  <c r="Y55" i="2"/>
  <c r="BC40" i="3"/>
  <c r="BS39" i="3"/>
  <c r="BC14" i="3"/>
  <c r="BC31" i="3"/>
  <c r="Z28" i="2"/>
  <c r="FC15" i="4" a="1"/>
  <c r="BQ28" i="3"/>
  <c r="BT6" i="3"/>
  <c r="BN38" i="3"/>
  <c r="BR41" i="3"/>
  <c r="BO25" i="3"/>
  <c r="BM34" i="3"/>
  <c r="BE5" i="3"/>
  <c r="BG24" i="3"/>
  <c r="Y34" i="2"/>
  <c r="FD15" i="4" a="1"/>
  <c r="EX12" i="4" a="1"/>
  <c r="BT14" i="3"/>
  <c r="AA59" i="2"/>
  <c r="EZ6" i="4" a="1"/>
  <c r="BO13" i="3"/>
  <c r="BI40" i="3"/>
  <c r="BG25" i="3"/>
  <c r="FF16" i="4" a="1"/>
  <c r="AA94" i="2"/>
  <c r="BH20" i="3"/>
  <c r="AA84" i="2"/>
  <c r="BQ34" i="3"/>
  <c r="BM29" i="3"/>
  <c r="BV16" i="3"/>
  <c r="BS6" i="3"/>
  <c r="BS30" i="3"/>
  <c r="BJ9" i="3"/>
  <c r="BN46" i="3"/>
  <c r="BI9" i="3"/>
  <c r="BK40" i="3"/>
  <c r="BE20" i="3"/>
  <c r="BJ20" i="3"/>
  <c r="BJ22" i="3"/>
  <c r="BK38" i="3"/>
  <c r="BG9" i="3"/>
  <c r="BN16" i="3"/>
  <c r="AA24" i="2"/>
  <c r="Z109" i="2"/>
  <c r="BA31" i="3"/>
  <c r="Z47" i="2"/>
  <c r="Z96" i="2"/>
  <c r="Z68" i="2"/>
  <c r="BD45" i="3"/>
  <c r="Y11" i="2"/>
  <c r="AA52" i="2"/>
  <c r="AA31" i="2"/>
  <c r="Z24" i="2"/>
  <c r="BC26" i="3"/>
  <c r="Z41" i="2"/>
  <c r="FC14" i="4" a="1"/>
  <c r="EX13" i="4" a="1"/>
  <c r="EZ16" i="4" a="1"/>
  <c r="FB11" i="4" a="1"/>
  <c r="FF7" i="4" a="1"/>
  <c r="Z107" i="2"/>
  <c r="AA86" i="2"/>
  <c r="BC28" i="3"/>
  <c r="BB46" i="3"/>
  <c r="Z105" i="2"/>
  <c r="Z27" i="2"/>
  <c r="BB36" i="3"/>
  <c r="FD7" i="4" a="1"/>
  <c r="FE6" i="4" a="1"/>
  <c r="FE15" i="4" a="1"/>
  <c r="Y20" i="2"/>
  <c r="Y74" i="2"/>
  <c r="Z69" i="2"/>
  <c r="FA14" i="4" a="1"/>
  <c r="BS12" i="3"/>
  <c r="BG14" i="3"/>
  <c r="BN9" i="3"/>
  <c r="BC32" i="3"/>
  <c r="BD10" i="3"/>
  <c r="BA18" i="3"/>
  <c r="FF11" i="4" a="1"/>
  <c r="BV28" i="3"/>
  <c r="BT28" i="3"/>
  <c r="BK14" i="3"/>
  <c r="BT31" i="3"/>
  <c r="AA72" i="2"/>
  <c r="Y42" i="2"/>
  <c r="FB16" i="4" a="1"/>
  <c r="BU34" i="3"/>
  <c r="BM31" i="3"/>
  <c r="BR17" i="3"/>
  <c r="BO7" i="3"/>
  <c r="BO31" i="3"/>
  <c r="BF11" i="3"/>
  <c r="CL70" i="1" s="1"/>
  <c r="BL5" i="3"/>
  <c r="BM9" i="3"/>
  <c r="BI45" i="3"/>
  <c r="BK21" i="3"/>
  <c r="BF22" i="3"/>
  <c r="BN28" i="3"/>
  <c r="BG40" i="3"/>
  <c r="BM10" i="3"/>
  <c r="BH23" i="3"/>
  <c r="AA17" i="2"/>
  <c r="AA105" i="2"/>
  <c r="BD22" i="3"/>
  <c r="AA98" i="2"/>
  <c r="Z65" i="2"/>
  <c r="Y63" i="2"/>
  <c r="FA15" i="4" a="1"/>
  <c r="FB5" i="4" a="1"/>
  <c r="BJ30" i="3"/>
  <c r="BJ5" i="3"/>
  <c r="BK15" i="3"/>
  <c r="Y12" i="2"/>
  <c r="Z77" i="2"/>
  <c r="Z73" i="2"/>
  <c r="Z58" i="2"/>
  <c r="FF14" i="4" a="1"/>
  <c r="EY9" i="4" a="1"/>
  <c r="BU40" i="3"/>
  <c r="Y91" i="2"/>
  <c r="Z16" i="2"/>
  <c r="FA6" i="4" a="1"/>
  <c r="FB12" i="4" a="1"/>
  <c r="BR5" i="3"/>
  <c r="BL39" i="3"/>
  <c r="Z87" i="2"/>
  <c r="AA75" i="2"/>
  <c r="BB29" i="3"/>
  <c r="FF12" i="4" a="1"/>
  <c r="BQ40" i="3"/>
  <c r="BF9" i="3"/>
  <c r="BV22" i="3"/>
  <c r="BS10" i="3"/>
  <c r="BS34" i="3"/>
  <c r="BF23" i="3"/>
  <c r="CL90" i="1" s="1"/>
  <c r="BK12" i="3"/>
  <c r="BH8" i="3"/>
  <c r="BI28" i="3"/>
  <c r="BJ28" i="3"/>
  <c r="AA107" i="1" l="1"/>
  <c r="AA109" i="1"/>
  <c r="AA248" i="1"/>
  <c r="AA250" i="1" s="1"/>
  <c r="BQ56" i="3"/>
  <c r="BQ62" i="3"/>
  <c r="BU66" i="3"/>
  <c r="CL249" i="1"/>
  <c r="CL308" i="1"/>
  <c r="CL65" i="1"/>
  <c r="CL57" i="1" s="1"/>
  <c r="CL58" i="1" s="1"/>
  <c r="CL286" i="1"/>
  <c r="CL307" i="1"/>
  <c r="CL120" i="1"/>
  <c r="CL81" i="1"/>
  <c r="CL82" i="1" s="1"/>
  <c r="CM82" i="1" s="1"/>
  <c r="CN82" i="1" s="1"/>
  <c r="CO82" i="1" s="1"/>
  <c r="CP82" i="1" s="1"/>
  <c r="CQ82" i="1" s="1"/>
  <c r="CR82" i="1" s="1"/>
  <c r="CS82" i="1" s="1"/>
  <c r="CT82" i="1" s="1"/>
  <c r="CU82" i="1" s="1"/>
  <c r="CV82" i="1" s="1"/>
  <c r="CW82" i="1" s="1"/>
  <c r="CX82" i="1" s="1"/>
  <c r="CY82" i="1" s="1"/>
  <c r="CZ82" i="1" s="1"/>
  <c r="DA82" i="1" s="1"/>
  <c r="DB82" i="1" s="1"/>
  <c r="CK64" i="1"/>
  <c r="CK101" i="1"/>
  <c r="CK77" i="1"/>
  <c r="CK69" i="1"/>
  <c r="CK106" i="1"/>
  <c r="CK119" i="1"/>
  <c r="CK90" i="1"/>
  <c r="CK118" i="1"/>
  <c r="CK102" i="1"/>
  <c r="CK78" i="1"/>
  <c r="CK79" i="1"/>
  <c r="CK68" i="1"/>
  <c r="CK80" i="1"/>
  <c r="CK94" i="1"/>
  <c r="CK63" i="1"/>
  <c r="CK70" i="1"/>
  <c r="CK91" i="1"/>
  <c r="CK87" i="1"/>
  <c r="CK75" i="1"/>
  <c r="CK76" i="1"/>
  <c r="CK100" i="1"/>
  <c r="Z102" i="1"/>
  <c r="CH100" i="1"/>
  <c r="CH70" i="1"/>
  <c r="X181" i="1"/>
  <c r="X209" i="1" s="1"/>
  <c r="Z177" i="1"/>
  <c r="CH177" i="1" s="1"/>
  <c r="CI177" i="1" s="1"/>
  <c r="Z77" i="1"/>
  <c r="Z210" i="1"/>
  <c r="CH210" i="1" s="1"/>
  <c r="CH94" i="1"/>
  <c r="CJ100" i="1"/>
  <c r="CJ64" i="1"/>
  <c r="X122" i="1"/>
  <c r="Y173" i="1"/>
  <c r="X102" i="1"/>
  <c r="Y79" i="1"/>
  <c r="X187" i="1"/>
  <c r="X172" i="1"/>
  <c r="Y172" i="1"/>
  <c r="Y64" i="1"/>
  <c r="Z226" i="1"/>
  <c r="Z133" i="1"/>
  <c r="Y205" i="1"/>
  <c r="Y187" i="1"/>
  <c r="X208" i="1"/>
  <c r="Y174" i="1"/>
  <c r="Y227" i="1"/>
  <c r="CI101" i="1"/>
  <c r="Y215" i="1"/>
  <c r="Z214" i="1"/>
  <c r="CH214" i="1" s="1"/>
  <c r="X78" i="1"/>
  <c r="CH87" i="1"/>
  <c r="CH249" i="1" s="1"/>
  <c r="CJ77" i="1"/>
  <c r="CI102" i="1"/>
  <c r="CJ75" i="1"/>
  <c r="CH90" i="1"/>
  <c r="CG91" i="1"/>
  <c r="X201" i="1"/>
  <c r="Y182" i="1"/>
  <c r="X133" i="1"/>
  <c r="Z91" i="1"/>
  <c r="Z219" i="1"/>
  <c r="CH219" i="1" s="1"/>
  <c r="CI219" i="1" s="1"/>
  <c r="X226" i="1"/>
  <c r="Y101" i="1"/>
  <c r="Z218" i="1"/>
  <c r="CH218" i="1" s="1"/>
  <c r="CI218" i="1" s="1"/>
  <c r="Y206" i="1"/>
  <c r="X206" i="1"/>
  <c r="X87" i="1"/>
  <c r="Z192" i="1"/>
  <c r="CH192" i="1" s="1"/>
  <c r="CI192" i="1" s="1"/>
  <c r="CH68" i="1"/>
  <c r="CG78" i="1"/>
  <c r="CJ79" i="1"/>
  <c r="Y87" i="1"/>
  <c r="Y195" i="1"/>
  <c r="Z174" i="1"/>
  <c r="CJ69" i="1"/>
  <c r="CG100" i="1"/>
  <c r="CG90" i="1"/>
  <c r="CI63" i="1"/>
  <c r="CG68" i="1"/>
  <c r="CG80" i="1"/>
  <c r="CH101" i="1"/>
  <c r="CH63" i="1"/>
  <c r="CH106" i="1"/>
  <c r="CG70" i="1"/>
  <c r="CJ91" i="1"/>
  <c r="CI100" i="1"/>
  <c r="CJ76" i="1"/>
  <c r="CN76" i="1" s="1"/>
  <c r="CR76" i="1" s="1"/>
  <c r="CV76" i="1" s="1"/>
  <c r="CZ76" i="1" s="1"/>
  <c r="X190" i="1"/>
  <c r="X186" i="1" s="1"/>
  <c r="Y181" i="1"/>
  <c r="Y209" i="1" s="1"/>
  <c r="Z90" i="1"/>
  <c r="Y100" i="1"/>
  <c r="X192" i="1"/>
  <c r="Y219" i="1"/>
  <c r="X64" i="1"/>
  <c r="X227" i="1"/>
  <c r="Z87" i="1"/>
  <c r="X182" i="1"/>
  <c r="X180" i="1"/>
  <c r="CI90" i="1"/>
  <c r="CH69" i="1"/>
  <c r="CI80" i="1"/>
  <c r="CH102" i="1"/>
  <c r="CJ119" i="1"/>
  <c r="CI119" i="1" s="1"/>
  <c r="CH119" i="1" s="1"/>
  <c r="CG119" i="1" s="1"/>
  <c r="CF119" i="1" s="1"/>
  <c r="CE119" i="1" s="1"/>
  <c r="CD119" i="1" s="1"/>
  <c r="CC119" i="1" s="1"/>
  <c r="CB119" i="1" s="1"/>
  <c r="CA119" i="1" s="1"/>
  <c r="BZ119" i="1" s="1"/>
  <c r="BY119" i="1" s="1"/>
  <c r="BX119" i="1" s="1"/>
  <c r="BW119" i="1" s="1"/>
  <c r="BV119" i="1" s="1"/>
  <c r="BU119" i="1" s="1"/>
  <c r="BT119" i="1" s="1"/>
  <c r="BS119" i="1" s="1"/>
  <c r="BR119" i="1" s="1"/>
  <c r="BQ119" i="1" s="1"/>
  <c r="BP119" i="1" s="1"/>
  <c r="BO119" i="1" s="1"/>
  <c r="BN119" i="1" s="1"/>
  <c r="BM119" i="1" s="1"/>
  <c r="BL119" i="1" s="1"/>
  <c r="BK119" i="1" s="1"/>
  <c r="BJ119" i="1" s="1"/>
  <c r="BI119" i="1" s="1"/>
  <c r="BH119" i="1" s="1"/>
  <c r="BG119" i="1" s="1"/>
  <c r="BF119" i="1" s="1"/>
  <c r="BE119" i="1" s="1"/>
  <c r="BD119" i="1" s="1"/>
  <c r="BC119" i="1" s="1"/>
  <c r="BB119" i="1" s="1"/>
  <c r="BA119" i="1" s="1"/>
  <c r="AZ119" i="1" s="1"/>
  <c r="AY119" i="1" s="1"/>
  <c r="AX119" i="1" s="1"/>
  <c r="AW119" i="1" s="1"/>
  <c r="AV119" i="1" s="1"/>
  <c r="AU119" i="1" s="1"/>
  <c r="AT119" i="1" s="1"/>
  <c r="AS119" i="1" s="1"/>
  <c r="AR119" i="1" s="1"/>
  <c r="AQ119" i="1" s="1"/>
  <c r="AP119" i="1" s="1"/>
  <c r="AO119" i="1" s="1"/>
  <c r="AN119" i="1" s="1"/>
  <c r="AM119" i="1" s="1"/>
  <c r="AL119" i="1" s="1"/>
  <c r="AK119" i="1" s="1"/>
  <c r="AJ119" i="1" s="1"/>
  <c r="AI119" i="1" s="1"/>
  <c r="CG77" i="1"/>
  <c r="CJ87" i="1"/>
  <c r="CG69" i="1"/>
  <c r="Z101" i="1"/>
  <c r="Z206" i="1"/>
  <c r="CH206" i="1" s="1"/>
  <c r="X94" i="1"/>
  <c r="Z100" i="1"/>
  <c r="X200" i="1"/>
  <c r="Y177" i="1"/>
  <c r="X210" i="1"/>
  <c r="Z75" i="1"/>
  <c r="X177" i="1"/>
  <c r="Z188" i="1"/>
  <c r="CH188" i="1" s="1"/>
  <c r="CI188" i="1" s="1"/>
  <c r="Z195" i="1"/>
  <c r="Z70" i="1"/>
  <c r="X68" i="1"/>
  <c r="Y132" i="1"/>
  <c r="Y225" i="1"/>
  <c r="Z225" i="1"/>
  <c r="X179" i="1"/>
  <c r="Y106" i="1"/>
  <c r="Y78" i="1"/>
  <c r="Y214" i="1"/>
  <c r="Z173" i="1"/>
  <c r="CH173" i="1" s="1"/>
  <c r="CI173" i="1" s="1"/>
  <c r="Y90" i="1"/>
  <c r="Y210" i="1"/>
  <c r="Z134" i="1"/>
  <c r="Z198" i="1"/>
  <c r="Z182" i="1"/>
  <c r="CH182" i="1" s="1"/>
  <c r="CI182" i="1" s="1"/>
  <c r="Y198" i="1"/>
  <c r="Y63" i="1"/>
  <c r="CG101" i="1"/>
  <c r="CJ118" i="1"/>
  <c r="CI118" i="1" s="1"/>
  <c r="CH118" i="1" s="1"/>
  <c r="CG118" i="1" s="1"/>
  <c r="CF118" i="1" s="1"/>
  <c r="CE118" i="1" s="1"/>
  <c r="CD118" i="1" s="1"/>
  <c r="CC118" i="1" s="1"/>
  <c r="CB118" i="1" s="1"/>
  <c r="CA118" i="1" s="1"/>
  <c r="BZ118" i="1" s="1"/>
  <c r="BY118" i="1" s="1"/>
  <c r="BX118" i="1" s="1"/>
  <c r="BW118" i="1" s="1"/>
  <c r="BV118" i="1" s="1"/>
  <c r="BU118" i="1" s="1"/>
  <c r="BT118" i="1" s="1"/>
  <c r="BS118" i="1" s="1"/>
  <c r="BR118" i="1" s="1"/>
  <c r="BQ118" i="1" s="1"/>
  <c r="BP118" i="1" s="1"/>
  <c r="BO118" i="1" s="1"/>
  <c r="BN118" i="1" s="1"/>
  <c r="BM118" i="1" s="1"/>
  <c r="BL118" i="1" s="1"/>
  <c r="BK118" i="1" s="1"/>
  <c r="BJ118" i="1" s="1"/>
  <c r="BI118" i="1" s="1"/>
  <c r="BH118" i="1" s="1"/>
  <c r="BG118" i="1" s="1"/>
  <c r="BF118" i="1" s="1"/>
  <c r="BE118" i="1" s="1"/>
  <c r="BD118" i="1" s="1"/>
  <c r="BC118" i="1" s="1"/>
  <c r="BB118" i="1" s="1"/>
  <c r="BA118" i="1" s="1"/>
  <c r="AZ118" i="1" s="1"/>
  <c r="AY118" i="1" s="1"/>
  <c r="AX118" i="1" s="1"/>
  <c r="AW118" i="1" s="1"/>
  <c r="AV118" i="1" s="1"/>
  <c r="AU118" i="1" s="1"/>
  <c r="AT118" i="1" s="1"/>
  <c r="AS118" i="1" s="1"/>
  <c r="AR118" i="1" s="1"/>
  <c r="AQ118" i="1" s="1"/>
  <c r="AP118" i="1" s="1"/>
  <c r="AO118" i="1" s="1"/>
  <c r="AN118" i="1" s="1"/>
  <c r="AM118" i="1" s="1"/>
  <c r="AL118" i="1" s="1"/>
  <c r="AK118" i="1" s="1"/>
  <c r="AJ118" i="1" s="1"/>
  <c r="AI118" i="1" s="1"/>
  <c r="CH78" i="1"/>
  <c r="CH80" i="1"/>
  <c r="CJ101" i="1"/>
  <c r="CG87" i="1"/>
  <c r="CI106" i="1"/>
  <c r="CI94" i="1"/>
  <c r="CG106" i="1"/>
  <c r="CH77" i="1"/>
  <c r="CJ63" i="1"/>
  <c r="CI77" i="1"/>
  <c r="CJ70" i="1"/>
  <c r="CJ68" i="1"/>
  <c r="CG63" i="1"/>
  <c r="CG286" i="1" s="1"/>
  <c r="CI79" i="1"/>
  <c r="CH76" i="1"/>
  <c r="CP76" i="1" s="1"/>
  <c r="CT76" i="1" s="1"/>
  <c r="CX76" i="1" s="1"/>
  <c r="DB76" i="1" s="1"/>
  <c r="CI87" i="1"/>
  <c r="CI249" i="1" s="1"/>
  <c r="CG75" i="1"/>
  <c r="X215" i="1"/>
  <c r="Y191" i="1"/>
  <c r="Y77" i="1"/>
  <c r="Z172" i="1"/>
  <c r="CH172" i="1" s="1"/>
  <c r="CI172" i="1" s="1"/>
  <c r="X91" i="1"/>
  <c r="Y190" i="1"/>
  <c r="Y186" i="1" s="1"/>
  <c r="Y102" i="1"/>
  <c r="Y70" i="1"/>
  <c r="X195" i="1"/>
  <c r="Y80" i="1"/>
  <c r="X77" i="1"/>
  <c r="X204" i="1"/>
  <c r="X132" i="1"/>
  <c r="Y202" i="1"/>
  <c r="Y226" i="1"/>
  <c r="Z199" i="1"/>
  <c r="Z187" i="1"/>
  <c r="CH187" i="1" s="1"/>
  <c r="Y201" i="1"/>
  <c r="Z68" i="1"/>
  <c r="Z63" i="1"/>
  <c r="Y200" i="1"/>
  <c r="Z106" i="1"/>
  <c r="Z204" i="1"/>
  <c r="CH204" i="1" s="1"/>
  <c r="Z190" i="1"/>
  <c r="Y68" i="1"/>
  <c r="Y218" i="1"/>
  <c r="X101" i="1"/>
  <c r="X202" i="1"/>
  <c r="Z201" i="1"/>
  <c r="CH201" i="1" s="1"/>
  <c r="Z94" i="1"/>
  <c r="Y76" i="1"/>
  <c r="X218" i="1"/>
  <c r="Z180" i="1"/>
  <c r="CH180" i="1" s="1"/>
  <c r="CI180" i="1" s="1"/>
  <c r="X134" i="1"/>
  <c r="X80" i="1"/>
  <c r="X173" i="1"/>
  <c r="Y122" i="1"/>
  <c r="Z132" i="1"/>
  <c r="X79" i="1"/>
  <c r="X174" i="1"/>
  <c r="Y133" i="1"/>
  <c r="Z181" i="1"/>
  <c r="CH181" i="1" s="1"/>
  <c r="CI181" i="1" s="1"/>
  <c r="Y91" i="1"/>
  <c r="Y179" i="1"/>
  <c r="X63" i="1"/>
  <c r="X286" i="1" s="1"/>
  <c r="CI75" i="1"/>
  <c r="CJ94" i="1"/>
  <c r="CH75" i="1"/>
  <c r="CI69" i="1"/>
  <c r="CJ90" i="1"/>
  <c r="CI70" i="1"/>
  <c r="CI68" i="1"/>
  <c r="CG94" i="1"/>
  <c r="CG76" i="1"/>
  <c r="CH91" i="1"/>
  <c r="CI91" i="1"/>
  <c r="CI76" i="1"/>
  <c r="CM76" i="1" s="1"/>
  <c r="CQ76" i="1" s="1"/>
  <c r="CU76" i="1" s="1"/>
  <c r="CY76" i="1" s="1"/>
  <c r="CJ80" i="1"/>
  <c r="CJ78" i="1"/>
  <c r="CH79" i="1"/>
  <c r="CE94" i="1"/>
  <c r="CG102" i="1"/>
  <c r="CJ102" i="1"/>
  <c r="CG64" i="1"/>
  <c r="CG79" i="1"/>
  <c r="CI78" i="1"/>
  <c r="CJ106" i="1"/>
  <c r="CH64" i="1"/>
  <c r="CI64" i="1"/>
  <c r="Y197" i="1"/>
  <c r="X106" i="1"/>
  <c r="Z179" i="1"/>
  <c r="CH179" i="1" s="1"/>
  <c r="CI179" i="1" s="1"/>
  <c r="Y188" i="1"/>
  <c r="Y75" i="1"/>
  <c r="X100" i="1"/>
  <c r="Z227" i="1"/>
  <c r="X70" i="1"/>
  <c r="Y204" i="1"/>
  <c r="Z215" i="1"/>
  <c r="CH215" i="1" s="1"/>
  <c r="X197" i="1"/>
  <c r="Y208" i="1"/>
  <c r="Y94" i="1"/>
  <c r="Z64" i="1"/>
  <c r="Z205" i="1"/>
  <c r="CH205" i="1" s="1"/>
  <c r="Y134" i="1"/>
  <c r="X90" i="1"/>
  <c r="X191" i="1"/>
  <c r="Z191" i="1"/>
  <c r="CH191" i="1" s="1"/>
  <c r="CI191" i="1" s="1"/>
  <c r="Z202" i="1"/>
  <c r="CH202" i="1" s="1"/>
  <c r="X188" i="1"/>
  <c r="Z76" i="1"/>
  <c r="Z200" i="1"/>
  <c r="CH200" i="1" s="1"/>
  <c r="Z197" i="1"/>
  <c r="CH197" i="1" s="1"/>
  <c r="X214" i="1"/>
  <c r="X205" i="1"/>
  <c r="Y180" i="1"/>
  <c r="Z79" i="1"/>
  <c r="Z80" i="1"/>
  <c r="Z122" i="1"/>
  <c r="Z78" i="1"/>
  <c r="X199" i="1"/>
  <c r="Y192" i="1"/>
  <c r="Y199" i="1"/>
  <c r="X219" i="1"/>
  <c r="X75" i="1"/>
  <c r="X76" i="1"/>
  <c r="Z208" i="1"/>
  <c r="CH208" i="1" s="1"/>
  <c r="X198" i="1"/>
  <c r="X225" i="1"/>
  <c r="JP9" i="4" s="1"/>
  <c r="JP16" i="4" s="1"/>
  <c r="JO16" i="4" s="1"/>
  <c r="JO9" i="4" s="1"/>
  <c r="JN9" i="4" s="1"/>
  <c r="JN16" i="4" s="1"/>
  <c r="BG59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214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95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BE85" i="3"/>
  <c r="BG66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201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205" i="1" s="1"/>
  <c r="BF82" i="3"/>
  <c r="CL200" i="1" s="1"/>
  <c r="CL235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89" i="1" s="1"/>
  <c r="BJ74" i="3"/>
  <c r="BJ80" i="3"/>
  <c r="BJ64" i="3"/>
  <c r="BJ75" i="3"/>
  <c r="BK88" i="3"/>
  <c r="BK62" i="3"/>
  <c r="BK65" i="3"/>
  <c r="GE15" i="4" a="1"/>
  <c r="GH7" i="4" a="1"/>
  <c r="GM5" i="4" a="1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215" i="1" s="1"/>
  <c r="BP57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80" i="1" s="1"/>
  <c r="BB92" i="3"/>
  <c r="BB85" i="3"/>
  <c r="BB89" i="3"/>
  <c r="BG93" i="3"/>
  <c r="BH76" i="3"/>
  <c r="BF90" i="3"/>
  <c r="CL181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210" i="1" s="1"/>
  <c r="BF85" i="3"/>
  <c r="CL202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P60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77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P50" i="3"/>
  <c r="BK70" i="3"/>
  <c r="BF87" i="3"/>
  <c r="CL207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219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79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FK12" i="4" a="1"/>
  <c r="GU14" i="4" a="1"/>
  <c r="GR15" i="4" a="1"/>
  <c r="FN16" i="4" a="1"/>
  <c r="GL16" i="4" a="1"/>
  <c r="HE7" i="4" a="1"/>
  <c r="FV9" i="4" a="1"/>
  <c r="HH13" i="4" a="1"/>
  <c r="GA15" i="4" a="1"/>
  <c r="GU9" i="4" a="1"/>
  <c r="FG14" i="4" a="1"/>
  <c r="GI15" i="4" a="1"/>
  <c r="HG15" i="4" a="1"/>
  <c r="BG79" i="3"/>
  <c r="BH61" i="3"/>
  <c r="BP67" i="3"/>
  <c r="BF79" i="3"/>
  <c r="CL198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209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73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GT15" i="4" a="1"/>
  <c r="FP16" i="4" a="1"/>
  <c r="GN16" i="4" a="1"/>
  <c r="GO11" i="4" a="1"/>
  <c r="GQ9" i="4" a="1"/>
  <c r="FK14" i="4" a="1"/>
  <c r="GD15" i="4" a="1"/>
  <c r="BV48" i="3"/>
  <c r="BA56" i="3"/>
  <c r="BQ49" i="3"/>
  <c r="BK68" i="3"/>
  <c r="BP76" i="3"/>
  <c r="BG54" i="3"/>
  <c r="Z113" i="2"/>
  <c r="BB68" i="3"/>
  <c r="BG73" i="3"/>
  <c r="BP96" i="3"/>
  <c r="BP62" i="3"/>
  <c r="BB76" i="3"/>
  <c r="BA86" i="3"/>
  <c r="BH95" i="3"/>
  <c r="BL83" i="3"/>
  <c r="BL48" i="3"/>
  <c r="BE68" i="3"/>
  <c r="BI66" i="3"/>
  <c r="BQ89" i="3"/>
  <c r="BQ87" i="3"/>
  <c r="BV75" i="3"/>
  <c r="BN78" i="3"/>
  <c r="BO65" i="3"/>
  <c r="BS59" i="3"/>
  <c r="BF97" i="3"/>
  <c r="BU92" i="3"/>
  <c r="BR64" i="3"/>
  <c r="BR87" i="3"/>
  <c r="BV78" i="3"/>
  <c r="BT59" i="3"/>
  <c r="BT86" i="3"/>
  <c r="BN59" i="3"/>
  <c r="BN47" i="3"/>
  <c r="BP90" i="3"/>
  <c r="Y111" i="2"/>
  <c r="BS66" i="3"/>
  <c r="BG48" i="3"/>
  <c r="BE89" i="3"/>
  <c r="BI87" i="3"/>
  <c r="BF64" i="3"/>
  <c r="CL204" i="1" s="1"/>
  <c r="BJ72" i="3"/>
  <c r="BJ50" i="3"/>
  <c r="BK82" i="3"/>
  <c r="BK90" i="3"/>
  <c r="BK61" i="3"/>
  <c r="FN6" i="4" a="1"/>
  <c r="HH7" i="4" a="1"/>
  <c r="HE12" i="4" a="1"/>
  <c r="GC6" i="4" a="1"/>
  <c r="FY6" i="4" a="1"/>
  <c r="FX9" i="4" a="1"/>
  <c r="GL5" i="4" a="1"/>
  <c r="GY8" i="4" a="1"/>
  <c r="GS5" i="4" a="1"/>
  <c r="GI5" i="4" a="1"/>
  <c r="GG8" i="4" a="1"/>
  <c r="FP11" i="4" a="1"/>
  <c r="GE5" i="4" a="1"/>
  <c r="FW8" i="4" a="1"/>
  <c r="HD9" i="4" a="1"/>
  <c r="GE6" i="4" a="1"/>
  <c r="HH5" i="4" a="1"/>
  <c r="GJ8" i="4" a="1"/>
  <c r="GL13" i="4" a="1"/>
  <c r="GA11" i="4" a="1"/>
  <c r="GE12" i="4" a="1"/>
  <c r="GG13" i="4" a="1"/>
  <c r="GL11" i="4" a="1"/>
  <c r="GN12" i="4" a="1"/>
  <c r="GP13" i="4" a="1"/>
  <c r="GR14" i="4" a="1"/>
  <c r="GR11" i="4" a="1"/>
  <c r="FP15" i="4" a="1"/>
  <c r="HB15" i="4" a="1"/>
  <c r="GB16" i="4" a="1"/>
  <c r="HD16" i="4" a="1"/>
  <c r="HB8" i="4" a="1"/>
  <c r="GA14" i="4" a="1"/>
  <c r="HE13" i="4" a="1"/>
  <c r="GL12" i="4" a="1"/>
  <c r="FN15" i="4" a="1"/>
  <c r="GY15" i="4" a="1"/>
  <c r="FW16" i="4" a="1"/>
  <c r="GU16" i="4" a="1"/>
  <c r="GY12" i="4" a="1"/>
  <c r="BC73" i="3"/>
  <c r="BC89" i="3"/>
  <c r="BC80" i="3"/>
  <c r="BD64" i="3"/>
  <c r="BD69" i="3"/>
  <c r="GV12" i="4" a="1"/>
  <c r="GY16" i="4" a="1"/>
  <c r="BC64" i="3"/>
  <c r="FS12" i="4" a="1"/>
  <c r="HB14" i="4" a="1"/>
  <c r="HE15" i="4" a="1"/>
  <c r="HA16" i="4" a="1"/>
  <c r="BC55" i="3"/>
  <c r="BV92" i="3"/>
  <c r="BH93" i="3"/>
  <c r="BM47" i="3"/>
  <c r="BJ89" i="3"/>
  <c r="GC5" i="4" a="1"/>
  <c r="GX9" i="4" a="1"/>
  <c r="HG13" i="4" a="1"/>
  <c r="FP6" i="4" a="1"/>
  <c r="FK7" i="4" a="1"/>
  <c r="FM6" i="4" a="1"/>
  <c r="FR5" i="4" a="1"/>
  <c r="GO8" i="4" a="1"/>
  <c r="GJ16" i="4" a="1"/>
  <c r="HF6" i="4" a="1"/>
  <c r="GE16" i="4" a="1"/>
  <c r="BD72" i="3"/>
  <c r="BD90" i="3"/>
  <c r="Y113" i="2"/>
  <c r="BR93" i="3"/>
  <c r="GX8" i="4" a="1"/>
  <c r="GT13" i="4" a="1"/>
  <c r="GS6" i="4" a="1"/>
  <c r="FS7" i="4" a="1"/>
  <c r="FQ13" i="4" a="1"/>
  <c r="FM8" i="4" a="1"/>
  <c r="GL9" i="4" a="1"/>
  <c r="FZ14" i="4" a="1"/>
  <c r="GP15" i="4" a="1"/>
  <c r="BT49" i="3"/>
  <c r="BA72" i="3"/>
  <c r="BQ85" i="3"/>
  <c r="BC50" i="3"/>
  <c r="BP78" i="3"/>
  <c r="BE82" i="3"/>
  <c r="Z111" i="2"/>
  <c r="BB66" i="3"/>
  <c r="BG95" i="3"/>
  <c r="BP97" i="3"/>
  <c r="BP58" i="3"/>
  <c r="BB81" i="3"/>
  <c r="BA61" i="3"/>
  <c r="BH83" i="3"/>
  <c r="BL58" i="3"/>
  <c r="BL91" i="3"/>
  <c r="BE87" i="3"/>
  <c r="BI85" i="3"/>
  <c r="BQ70" i="3"/>
  <c r="BQ96" i="3"/>
  <c r="BV56" i="3"/>
  <c r="BN92" i="3"/>
  <c r="BO67" i="3"/>
  <c r="BS65" i="3"/>
  <c r="BU49" i="3"/>
  <c r="BU95" i="3"/>
  <c r="BR59" i="3"/>
  <c r="BR68" i="3"/>
  <c r="BV82" i="3"/>
  <c r="BT72" i="3"/>
  <c r="BT87" i="3"/>
  <c r="BN54" i="3"/>
  <c r="BN56" i="3"/>
  <c r="BP79" i="3"/>
  <c r="BO47" i="3"/>
  <c r="BS74" i="3"/>
  <c r="BG62" i="3"/>
  <c r="BE65" i="3"/>
  <c r="BI91" i="3"/>
  <c r="BF96" i="3"/>
  <c r="CL218" i="1" s="1"/>
  <c r="BJ76" i="3"/>
  <c r="BJ63" i="3"/>
  <c r="BK77" i="3"/>
  <c r="BK94" i="3"/>
  <c r="GT14" i="4" a="1"/>
  <c r="FU7" i="4" a="1"/>
  <c r="GB8" i="4" a="1"/>
  <c r="GA13" i="4" a="1"/>
  <c r="HD6" i="4" a="1"/>
  <c r="GG6" i="4" a="1"/>
  <c r="GU11" i="4" a="1"/>
  <c r="FH6" i="4" a="1"/>
  <c r="GX5" i="4" a="1"/>
  <c r="GK5" i="4" a="1"/>
  <c r="FT5" i="4" a="1"/>
  <c r="GS8" i="4" a="1"/>
  <c r="FX11" i="4" a="1"/>
  <c r="FN5" i="4" a="1"/>
  <c r="GI8" i="4" a="1"/>
  <c r="FN11" i="4" a="1"/>
  <c r="FZ8" i="4" a="1"/>
  <c r="GN7" i="4" a="1"/>
  <c r="HG8" i="4" a="1"/>
  <c r="FM14" i="4" a="1"/>
  <c r="GE11" i="4" a="1"/>
  <c r="GH12" i="4" a="1"/>
  <c r="GR13" i="4" a="1"/>
  <c r="GQ11" i="4" a="1"/>
  <c r="GS12" i="4" a="1"/>
  <c r="GU13" i="4" a="1"/>
  <c r="GW14" i="4" a="1"/>
  <c r="GQ12" i="4" a="1"/>
  <c r="FS15" i="4" a="1"/>
  <c r="HD15" i="4" a="1"/>
  <c r="GD16" i="4" a="1"/>
  <c r="HF16" i="4" a="1"/>
  <c r="HG9" i="4" a="1"/>
  <c r="GL14" i="4" a="1"/>
  <c r="GI14" i="4" a="1"/>
  <c r="HG12" i="4" a="1"/>
  <c r="FQ15" i="4" a="1"/>
  <c r="HA15" i="4" a="1"/>
  <c r="FY16" i="4" a="1"/>
  <c r="GW16" i="4" a="1"/>
  <c r="GN13" i="4" a="1"/>
  <c r="BC63" i="3"/>
  <c r="BC86" i="3"/>
  <c r="BD47" i="3"/>
  <c r="BD91" i="3"/>
  <c r="BD68" i="3"/>
  <c r="BD57" i="3"/>
  <c r="GK13" i="4" a="1"/>
  <c r="BC69" i="3"/>
  <c r="BC48" i="3"/>
  <c r="BT64" i="3"/>
  <c r="BN63" i="3"/>
  <c r="BF81" i="3"/>
  <c r="CL199" i="1" s="1"/>
  <c r="CL234" i="1" s="1"/>
  <c r="BS81" i="3"/>
  <c r="BF56" i="3"/>
  <c r="CL172" i="1" s="1"/>
  <c r="BK59" i="3"/>
  <c r="GW5" i="4" a="1"/>
  <c r="FT6" i="4" a="1"/>
  <c r="FH11" i="4" a="1"/>
  <c r="GV5" i="4" a="1"/>
  <c r="HC12" i="4" a="1"/>
  <c r="HB11" i="4" a="1"/>
  <c r="GH15" i="4" a="1"/>
  <c r="GG15" i="4" a="1"/>
  <c r="BC54" i="3"/>
  <c r="BC74" i="3"/>
  <c r="BI70" i="3"/>
  <c r="BS58" i="3"/>
  <c r="BK96" i="3"/>
  <c r="HA7" i="4" a="1"/>
  <c r="FJ9" i="4" a="1"/>
  <c r="GF8" i="4" a="1"/>
  <c r="FX14" i="4" a="1"/>
  <c r="BP61" i="3"/>
  <c r="BA90" i="3"/>
  <c r="BQ61" i="3"/>
  <c r="BC82" i="3"/>
  <c r="BP84" i="3"/>
  <c r="BM80" i="3"/>
  <c r="BB84" i="3"/>
  <c r="BB48" i="3"/>
  <c r="BG57" i="3"/>
  <c r="BP47" i="3"/>
  <c r="BP49" i="3"/>
  <c r="BB91" i="3"/>
  <c r="BA57" i="3"/>
  <c r="BH73" i="3"/>
  <c r="BL55" i="3"/>
  <c r="BL75" i="3"/>
  <c r="BE57" i="3"/>
  <c r="BI76" i="3"/>
  <c r="BQ86" i="3"/>
  <c r="BQ95" i="3"/>
  <c r="BV77" i="3"/>
  <c r="BN65" i="3"/>
  <c r="BO70" i="3"/>
  <c r="BS95" i="3"/>
  <c r="BU56" i="3"/>
  <c r="BU97" i="3"/>
  <c r="BR75" i="3"/>
  <c r="BR67" i="3"/>
  <c r="BV86" i="3"/>
  <c r="BT88" i="3"/>
  <c r="BT62" i="3"/>
  <c r="BN93" i="3"/>
  <c r="BN70" i="3"/>
  <c r="BP82" i="3"/>
  <c r="BO54" i="3"/>
  <c r="BS76" i="3"/>
  <c r="BG90" i="3"/>
  <c r="BE59" i="3"/>
  <c r="BM69" i="3"/>
  <c r="BF72" i="3"/>
  <c r="CL190" i="1" s="1"/>
  <c r="BJ96" i="3"/>
  <c r="BJ65" i="3"/>
  <c r="BK83" i="3"/>
  <c r="BK56" i="3"/>
  <c r="FM5" i="4" a="1"/>
  <c r="GS7" i="4" a="1"/>
  <c r="FR9" i="4" a="1"/>
  <c r="GQ13" i="4" a="1"/>
  <c r="GE7" i="4" a="1"/>
  <c r="FL9" i="4" a="1"/>
  <c r="FQ12" i="4" a="1"/>
  <c r="GF6" i="4" a="1"/>
  <c r="GB6" i="4" a="1"/>
  <c r="FH8" i="4" a="1"/>
  <c r="GF5" i="4" a="1"/>
  <c r="FL6" i="4" a="1"/>
  <c r="HD5" i="4" a="1"/>
  <c r="FZ5" i="4" a="1"/>
  <c r="GW8" i="4" a="1"/>
  <c r="GF11" i="4" a="1"/>
  <c r="GD9" i="4" a="1"/>
  <c r="FJ8" i="4" a="1"/>
  <c r="GC9" i="4" a="1"/>
  <c r="GK14" i="4" a="1"/>
  <c r="GK11" i="4" a="1"/>
  <c r="GM12" i="4" a="1"/>
  <c r="GW13" i="4" a="1"/>
  <c r="GT11" i="4" a="1"/>
  <c r="GX13" i="4" a="1"/>
  <c r="GZ14" i="4" a="1"/>
  <c r="HB12" i="4" a="1"/>
  <c r="GC15" i="4" a="1"/>
  <c r="HF15" i="4" a="1"/>
  <c r="GF16" i="4" a="1"/>
  <c r="HH16" i="4" a="1"/>
  <c r="FU11" i="4" a="1"/>
  <c r="GQ14" i="4" a="1"/>
  <c r="FH15" i="4" a="1"/>
  <c r="FP13" i="4" a="1"/>
  <c r="FU15" i="4" a="1"/>
  <c r="HC15" i="4" a="1"/>
  <c r="GA16" i="4" a="1"/>
  <c r="FS14" i="4" a="1"/>
  <c r="BC79" i="3"/>
  <c r="BD48" i="3"/>
  <c r="BD81" i="3"/>
  <c r="GJ11" i="4" a="1"/>
  <c r="GB15" i="4" a="1"/>
  <c r="BC84" i="3"/>
  <c r="BD58" i="3"/>
  <c r="BN64" i="3"/>
  <c r="FR15" i="4" a="1"/>
  <c r="FW7" i="4" a="1"/>
  <c r="GW12" i="4" a="1"/>
  <c r="FI12" i="4" a="1"/>
  <c r="GY7" i="4" a="1"/>
  <c r="HF13" i="4" a="1"/>
  <c r="FH16" i="4" a="1"/>
  <c r="FH13" i="4" a="1"/>
  <c r="HG14" i="4" a="1"/>
  <c r="GV13" i="4" a="1"/>
  <c r="FG16" i="4" a="1"/>
  <c r="HC16" i="4" a="1"/>
  <c r="BK84" i="3"/>
  <c r="BU58" i="3"/>
  <c r="BP77" i="3"/>
  <c r="BA59" i="3"/>
  <c r="BH75" i="3"/>
  <c r="BC65" i="3"/>
  <c r="BP89" i="3"/>
  <c r="BM95" i="3"/>
  <c r="BB96" i="3"/>
  <c r="BB88" i="3"/>
  <c r="BH77" i="3"/>
  <c r="BD75" i="3"/>
  <c r="BP68" i="3"/>
  <c r="BB61" i="3"/>
  <c r="BA88" i="3"/>
  <c r="BH57" i="3"/>
  <c r="BL49" i="3"/>
  <c r="BL65" i="3"/>
  <c r="BE71" i="3"/>
  <c r="BI67" i="3"/>
  <c r="BQ84" i="3"/>
  <c r="BU78" i="3"/>
  <c r="BV49" i="3"/>
  <c r="BN76" i="3"/>
  <c r="BO72" i="3"/>
  <c r="BS60" i="3"/>
  <c r="BU57" i="3"/>
  <c r="BU65" i="3"/>
  <c r="BR85" i="3"/>
  <c r="BV79" i="3"/>
  <c r="BV89" i="3"/>
  <c r="BT96" i="3"/>
  <c r="BT89" i="3"/>
  <c r="BN75" i="3"/>
  <c r="BN72" i="3"/>
  <c r="BP85" i="3"/>
  <c r="BO85" i="3"/>
  <c r="BS79" i="3"/>
  <c r="BH97" i="3"/>
  <c r="BE67" i="3"/>
  <c r="BM75" i="3"/>
  <c r="BF70" i="3"/>
  <c r="CL188" i="1" s="1"/>
  <c r="BJ95" i="3"/>
  <c r="BJ67" i="3"/>
  <c r="BK75" i="3"/>
  <c r="BK95" i="3"/>
  <c r="FS5" i="4" a="1"/>
  <c r="FO8" i="4" a="1"/>
  <c r="GH9" i="4" a="1"/>
  <c r="HA14" i="4" a="1"/>
  <c r="GX7" i="4" a="1"/>
  <c r="GJ9" i="4" a="1"/>
  <c r="GI13" i="4" a="1"/>
  <c r="HA6" i="4" a="1"/>
  <c r="FV7" i="4" a="1"/>
  <c r="GB12" i="4" a="1"/>
  <c r="GT5" i="4" a="1"/>
  <c r="FR6" i="4" a="1"/>
  <c r="GM11" i="4" a="1"/>
  <c r="GJ5" i="4" a="1"/>
  <c r="GU5" i="4" a="1"/>
  <c r="GZ6" i="4" a="1"/>
  <c r="FJ5" i="4" a="1"/>
  <c r="GA8" i="4" a="1"/>
  <c r="GV9" i="4" a="1"/>
  <c r="FG15" i="4" a="1"/>
  <c r="GN11" i="4" a="1"/>
  <c r="GX12" i="4" a="1"/>
  <c r="GZ13" i="4" a="1"/>
  <c r="GY11" i="4" a="1"/>
  <c r="HA12" i="4" a="1"/>
  <c r="HC13" i="4" a="1"/>
  <c r="FO6" i="4" a="1"/>
  <c r="FU13" i="4" a="1"/>
  <c r="GF15" i="4" a="1"/>
  <c r="HH15" i="4" a="1"/>
  <c r="GH16" i="4" a="1"/>
  <c r="FY15" i="4" a="1"/>
  <c r="GC16" i="4" a="1"/>
  <c r="BD84" i="3"/>
  <c r="BD95" i="3"/>
  <c r="BT48" i="3"/>
  <c r="BO56" i="3"/>
  <c r="BE69" i="3"/>
  <c r="BJ69" i="3"/>
  <c r="BK91" i="3"/>
  <c r="FY8" i="4" a="1"/>
  <c r="GX6" i="4" a="1"/>
  <c r="HF8" i="4" a="1"/>
  <c r="GS11" i="4" a="1"/>
  <c r="HE6" i="4" a="1"/>
  <c r="HD12" i="4" a="1"/>
  <c r="FY7" i="4" a="1"/>
  <c r="GF13" i="4" a="1"/>
  <c r="HE11" i="4" a="1"/>
  <c r="BC83" i="3"/>
  <c r="BD67" i="3"/>
  <c r="BQ64" i="3"/>
  <c r="BF48" i="3"/>
  <c r="BM63" i="3"/>
  <c r="FX6" i="4" a="1"/>
  <c r="FO5" i="4" a="1"/>
  <c r="HB9" i="4" a="1"/>
  <c r="HB6" i="4" a="1"/>
  <c r="FO15" i="4" a="1"/>
  <c r="FO12" i="4" a="1"/>
  <c r="FP12" i="4" a="1"/>
  <c r="GB14" i="4" a="1"/>
  <c r="BP87" i="3"/>
  <c r="BA96" i="3"/>
  <c r="BH47" i="3"/>
  <c r="BU50" i="3"/>
  <c r="BG69" i="3"/>
  <c r="BM74" i="3"/>
  <c r="BB50" i="3"/>
  <c r="BB94" i="3"/>
  <c r="BH55" i="3"/>
  <c r="BD82" i="3"/>
  <c r="BP59" i="3"/>
  <c r="BB77" i="3"/>
  <c r="BC56" i="3"/>
  <c r="BH60" i="3"/>
  <c r="BL47" i="3"/>
  <c r="BL59" i="3"/>
  <c r="BE61" i="3"/>
  <c r="BF89" i="3"/>
  <c r="CL208" i="1" s="1"/>
  <c r="CL238" i="1" s="1"/>
  <c r="BQ79" i="3"/>
  <c r="BU72" i="3"/>
  <c r="BV47" i="3"/>
  <c r="BO97" i="3"/>
  <c r="BO74" i="3"/>
  <c r="BS55" i="3"/>
  <c r="BU59" i="3"/>
  <c r="BU84" i="3"/>
  <c r="BR66" i="3"/>
  <c r="BV57" i="3"/>
  <c r="BP48" i="3"/>
  <c r="BA95" i="3"/>
  <c r="BH78" i="3"/>
  <c r="BU63" i="3"/>
  <c r="BG76" i="3"/>
  <c r="BM68" i="3"/>
  <c r="BB65" i="3"/>
  <c r="BB78" i="3"/>
  <c r="BH68" i="3"/>
  <c r="BD49" i="3"/>
  <c r="BI73" i="3"/>
  <c r="BB57" i="3"/>
  <c r="BC60" i="3"/>
  <c r="BH58" i="3"/>
  <c r="BL93" i="3"/>
  <c r="BL79" i="3"/>
  <c r="BE88" i="3"/>
  <c r="BF47" i="3"/>
  <c r="BQ63" i="3"/>
  <c r="BU76" i="3"/>
  <c r="BV60" i="3"/>
  <c r="BO59" i="3"/>
  <c r="BO82" i="3"/>
  <c r="BS77" i="3"/>
  <c r="BU71" i="3"/>
  <c r="BU81" i="3"/>
  <c r="BR84" i="3"/>
  <c r="BV67" i="3"/>
  <c r="BV63" i="3"/>
  <c r="BT70" i="3"/>
  <c r="BT66" i="3"/>
  <c r="BN61" i="3"/>
  <c r="BN81" i="3"/>
  <c r="BF67" i="3"/>
  <c r="BO61" i="3"/>
  <c r="BS87" i="3"/>
  <c r="BL54" i="3"/>
  <c r="BE73" i="3"/>
  <c r="BM87" i="3"/>
  <c r="BF50" i="3"/>
  <c r="CL129" i="1" s="1"/>
  <c r="BJ87" i="3"/>
  <c r="BJ71" i="3"/>
  <c r="BK48" i="3"/>
  <c r="BK54" i="3"/>
  <c r="GB5" i="4" a="1"/>
  <c r="GK8" i="4" a="1"/>
  <c r="HH9" i="4" a="1"/>
  <c r="FT7" i="4" a="1"/>
  <c r="GQ6" i="4" a="1"/>
  <c r="GR7" i="4" a="1"/>
  <c r="GC14" i="4" a="1"/>
  <c r="GO5" i="4" a="1"/>
  <c r="GB9" i="4" a="1"/>
  <c r="FS13" i="4" a="1"/>
  <c r="FO7" i="4" a="1"/>
  <c r="HG7" i="4" a="1"/>
  <c r="GG12" i="4" a="1"/>
  <c r="FG7" i="4" a="1"/>
  <c r="GR6" i="4" a="1"/>
  <c r="FY12" i="4" a="1"/>
  <c r="GD5" i="4" a="1"/>
  <c r="HA8" i="4" a="1"/>
  <c r="FT11" i="4" a="1"/>
  <c r="FR8" i="4" a="1"/>
  <c r="HD11" i="4" a="1"/>
  <c r="HF12" i="4" a="1"/>
  <c r="FN7" i="4" a="1"/>
  <c r="HG11" i="4" a="1"/>
  <c r="FG13" i="4" a="1"/>
  <c r="FQ14" i="4" a="1"/>
  <c r="FN8" i="4" a="1"/>
  <c r="HA13" i="4" a="1"/>
  <c r="GJ15" i="4" a="1"/>
  <c r="FJ16" i="4" a="1"/>
  <c r="GP16" i="4" a="1"/>
  <c r="FN14" i="4" a="1"/>
  <c r="FN12" i="4" a="1"/>
  <c r="FI15" i="4" a="1"/>
  <c r="GD8" i="4" a="1"/>
  <c r="HD13" i="4" a="1"/>
  <c r="GK15" i="4" a="1"/>
  <c r="FI16" i="4" a="1"/>
  <c r="GG16" i="4" a="1"/>
  <c r="HE16" i="4" a="1"/>
  <c r="BC96" i="3"/>
  <c r="BC78" i="3"/>
  <c r="BC87" i="3"/>
  <c r="BD60" i="3"/>
  <c r="BD63" i="3"/>
  <c r="BB93" i="3"/>
  <c r="BC90" i="3"/>
  <c r="BC93" i="3"/>
  <c r="BD74" i="3"/>
  <c r="BD96" i="3"/>
  <c r="BA65" i="3"/>
  <c r="BR88" i="3"/>
  <c r="BV68" i="3"/>
  <c r="BT55" i="3"/>
  <c r="BN58" i="3"/>
  <c r="BF55" i="3"/>
  <c r="BI65" i="3"/>
  <c r="FG6" i="4" a="1"/>
  <c r="BP80" i="3"/>
  <c r="BA91" i="3"/>
  <c r="BH81" i="3"/>
  <c r="BM82" i="3"/>
  <c r="BG71" i="3"/>
  <c r="BM84" i="3"/>
  <c r="BB62" i="3"/>
  <c r="BB64" i="3"/>
  <c r="BE96" i="3"/>
  <c r="BD76" i="3"/>
  <c r="BI64" i="3"/>
  <c r="BA54" i="3"/>
  <c r="BD85" i="3"/>
  <c r="BH50" i="3"/>
  <c r="BL78" i="3"/>
  <c r="BE63" i="3"/>
  <c r="BI68" i="3"/>
  <c r="BF59" i="3"/>
  <c r="BQ90" i="3"/>
  <c r="BR65" i="3"/>
  <c r="BT61" i="3"/>
  <c r="BO75" i="3"/>
  <c r="BS48" i="3"/>
  <c r="BS91" i="3"/>
  <c r="BU73" i="3"/>
  <c r="BU70" i="3"/>
  <c r="BR82" i="3"/>
  <c r="BV93" i="3"/>
  <c r="BV70" i="3"/>
  <c r="BT57" i="3"/>
  <c r="BN57" i="3"/>
  <c r="BN48" i="3"/>
  <c r="BN83" i="3"/>
  <c r="BF69" i="3"/>
  <c r="BO86" i="3"/>
  <c r="BS54" i="3"/>
  <c r="BL95" i="3"/>
  <c r="BI63" i="3"/>
  <c r="BM58" i="3"/>
  <c r="BJ82" i="3"/>
  <c r="BJ91" i="3"/>
  <c r="BJ77" i="3"/>
  <c r="BK85" i="3"/>
  <c r="BK97" i="3"/>
  <c r="GQ5" i="4" a="1"/>
  <c r="FI6" i="4" a="1"/>
  <c r="FW6" i="4" a="1"/>
  <c r="GH8" i="4" a="1"/>
  <c r="HG6" i="4" a="1"/>
  <c r="FM9" i="4" a="1"/>
  <c r="HD14" i="4" a="1"/>
  <c r="FK6" i="4" a="1"/>
  <c r="FP8" i="4" a="1"/>
  <c r="GY13" i="4" a="1"/>
  <c r="GP7" i="4" a="1"/>
  <c r="HC6" i="4" a="1"/>
  <c r="HH12" i="4" a="1"/>
  <c r="FZ7" i="4" a="1"/>
  <c r="GL7" i="4" a="1"/>
  <c r="GZ12" i="4" a="1"/>
  <c r="GY5" i="4" a="1"/>
  <c r="HF5" i="4" a="1"/>
  <c r="GD11" i="4" a="1"/>
  <c r="FN9" i="4" a="1"/>
  <c r="FG12" i="4" a="1"/>
  <c r="FI13" i="4" a="1"/>
  <c r="GI7" i="4" a="1"/>
  <c r="FH12" i="4" a="1"/>
  <c r="FJ13" i="4" a="1"/>
  <c r="FT14" i="4" a="1"/>
  <c r="GT8" i="4" a="1"/>
  <c r="FJ14" i="4" a="1"/>
  <c r="GL15" i="4" a="1"/>
  <c r="FL16" i="4" a="1"/>
  <c r="GR16" i="4" a="1"/>
  <c r="GD14" i="4" a="1"/>
  <c r="GI12" i="4" a="1"/>
  <c r="FM15" i="4" a="1"/>
  <c r="HH8" i="4" a="1"/>
  <c r="FR14" i="4" a="1"/>
  <c r="GM15" i="4" a="1"/>
  <c r="FK16" i="4" a="1"/>
  <c r="GI16" i="4" a="1"/>
  <c r="HG16" i="4" a="1"/>
  <c r="BC88" i="3"/>
  <c r="BU86" i="3"/>
  <c r="BR80" i="3"/>
  <c r="BV73" i="3"/>
  <c r="BN86" i="3"/>
  <c r="BN85" i="3"/>
  <c r="BO64" i="3"/>
  <c r="BS94" i="3"/>
  <c r="BM83" i="3"/>
  <c r="BJ79" i="3"/>
  <c r="BK47" i="3"/>
  <c r="FZ6" i="4" a="1"/>
  <c r="FW15" i="4" a="1"/>
  <c r="FU14" i="4" a="1"/>
  <c r="FI8" i="4" a="1"/>
  <c r="GW7" i="4" a="1"/>
  <c r="GD13" i="4" a="1"/>
  <c r="HC7" i="4" a="1"/>
  <c r="GG7" i="4" a="1"/>
  <c r="FV13" i="4" a="1"/>
  <c r="FU6" i="4" a="1"/>
  <c r="GN5" i="4" a="1"/>
  <c r="GO6" i="4" a="1"/>
  <c r="FG11" i="4" a="1"/>
  <c r="FJ12" i="4" a="1"/>
  <c r="FL13" i="4" a="1"/>
  <c r="GT7" i="4" a="1"/>
  <c r="FM12" i="4" a="1"/>
  <c r="FY14" i="4" a="1"/>
  <c r="FQ9" i="4" a="1"/>
  <c r="GN15" i="4" a="1"/>
  <c r="FR16" i="4" a="1"/>
  <c r="GO15" i="4" a="1"/>
  <c r="FM16" i="4" a="1"/>
  <c r="GL8" i="4" a="1"/>
  <c r="BC81" i="3"/>
  <c r="Z112" i="2"/>
  <c r="BJ56" i="3"/>
  <c r="BQ47" i="3"/>
  <c r="BH88" i="3"/>
  <c r="BF49" i="3"/>
  <c r="CL128" i="1" s="1"/>
  <c r="BT94" i="3"/>
  <c r="BO80" i="3"/>
  <c r="BS80" i="3"/>
  <c r="BS82" i="3"/>
  <c r="BU83" i="3"/>
  <c r="BR49" i="3"/>
  <c r="BV87" i="3"/>
  <c r="BT79" i="3"/>
  <c r="BN82" i="3"/>
  <c r="BN60" i="3"/>
  <c r="BO83" i="3"/>
  <c r="BL73" i="3"/>
  <c r="BJ47" i="3"/>
  <c r="BJ81" i="3"/>
  <c r="HE8" i="4" a="1"/>
  <c r="GZ5" i="4" a="1"/>
  <c r="FK11" i="4" a="1"/>
  <c r="BJ90" i="3"/>
  <c r="BA89" i="3"/>
  <c r="BH63" i="3"/>
  <c r="BM60" i="3"/>
  <c r="BG67" i="3"/>
  <c r="BM79" i="3"/>
  <c r="BB58" i="3"/>
  <c r="BB83" i="3"/>
  <c r="BM81" i="3"/>
  <c r="BD89" i="3"/>
  <c r="BI72" i="3"/>
  <c r="BA76" i="3"/>
  <c r="BD73" i="3"/>
  <c r="BH94" i="3"/>
  <c r="BL60" i="3"/>
  <c r="BE83" i="3"/>
  <c r="BI62" i="3"/>
  <c r="BF78" i="3"/>
  <c r="CL197" i="1" s="1"/>
  <c r="BQ67" i="3"/>
  <c r="BR92" i="3"/>
  <c r="BT50" i="3"/>
  <c r="BO76" i="3"/>
  <c r="BS71" i="3"/>
  <c r="BS86" i="3"/>
  <c r="BL85" i="3"/>
  <c r="BJ84" i="3"/>
  <c r="BJ54" i="3"/>
  <c r="BK80" i="3"/>
  <c r="HG5" i="4" a="1"/>
  <c r="FY9" i="4" a="1"/>
  <c r="GC7" i="4" a="1"/>
  <c r="GP9" i="4" a="1"/>
  <c r="GI6" i="4" a="1"/>
  <c r="GN8" i="4" a="1"/>
  <c r="FW13" i="4" a="1"/>
  <c r="FO14" i="4" a="1"/>
  <c r="GT16" i="4" a="1"/>
  <c r="GY14" i="4" a="1"/>
  <c r="GT12" i="4" a="1"/>
  <c r="FT15" i="4" a="1"/>
  <c r="FI11" i="4" a="1"/>
  <c r="FW14" i="4" a="1"/>
  <c r="GK16" i="4" a="1"/>
  <c r="BC70" i="3"/>
  <c r="BC91" i="3"/>
  <c r="BD87" i="3"/>
  <c r="BD71" i="3"/>
  <c r="BH59" i="3"/>
  <c r="BA85" i="3"/>
  <c r="BL88" i="3"/>
  <c r="BM56" i="3"/>
  <c r="BG96" i="3"/>
  <c r="BM62" i="3"/>
  <c r="BB70" i="3"/>
  <c r="BG74" i="3"/>
  <c r="BM97" i="3"/>
  <c r="BD55" i="3"/>
  <c r="BI80" i="3"/>
  <c r="BA80" i="3"/>
  <c r="BL62" i="3"/>
  <c r="BE86" i="3"/>
  <c r="BR96" i="3"/>
  <c r="BV91" i="3"/>
  <c r="BN87" i="3"/>
  <c r="BI71" i="3"/>
  <c r="BJ48" i="3"/>
  <c r="BK66" i="3"/>
  <c r="HH6" i="4" a="1"/>
  <c r="HE5" i="4" a="1"/>
  <c r="FX8" i="4" a="1"/>
  <c r="GW6" i="4" a="1"/>
  <c r="FZ13" i="4" a="1"/>
  <c r="BH62" i="3"/>
  <c r="BJ59" i="3"/>
  <c r="BA71" i="3"/>
  <c r="BL86" i="3"/>
  <c r="BM65" i="3"/>
  <c r="BG75" i="3"/>
  <c r="BM90" i="3"/>
  <c r="BB59" i="3"/>
  <c r="BG58" i="3"/>
  <c r="BM96" i="3"/>
  <c r="BD54" i="3"/>
  <c r="BI88" i="3"/>
  <c r="BA94" i="3"/>
  <c r="BQ48" i="3"/>
  <c r="BH74" i="3"/>
  <c r="BL70" i="3"/>
  <c r="BE95" i="3"/>
  <c r="BI58" i="3"/>
  <c r="BF54" i="3"/>
  <c r="BQ66" i="3"/>
  <c r="BR91" i="3"/>
  <c r="BT93" i="3"/>
  <c r="BO81" i="3"/>
  <c r="BS63" i="3"/>
  <c r="BS72" i="3"/>
  <c r="BU96" i="3"/>
  <c r="BR78" i="3"/>
  <c r="BR94" i="3"/>
  <c r="BV90" i="3"/>
  <c r="BV66" i="3"/>
  <c r="BT65" i="3"/>
  <c r="BN77" i="3"/>
  <c r="BN94" i="3"/>
  <c r="BN91" i="3"/>
  <c r="AA111" i="2"/>
  <c r="BO78" i="3"/>
  <c r="BP65" i="3"/>
  <c r="BL50" i="3"/>
  <c r="BI79" i="3"/>
  <c r="BM89" i="3"/>
  <c r="BJ66" i="3"/>
  <c r="BJ55" i="3"/>
  <c r="BK73" i="3"/>
  <c r="BK60" i="3"/>
  <c r="BK79" i="3"/>
  <c r="GN6" i="4" a="1"/>
  <c r="GE9" i="4" a="1"/>
  <c r="GI9" i="4" a="1"/>
  <c r="GA5" i="4" a="1"/>
  <c r="GQ8" i="4" a="1"/>
  <c r="FL11" i="4" a="1"/>
  <c r="GS9" i="4" a="1"/>
  <c r="FQ8" i="4" a="1"/>
  <c r="GK9" i="4" a="1"/>
  <c r="FI7" i="4" a="1"/>
  <c r="GK7" i="4" a="1"/>
  <c r="HD8" i="4" a="1"/>
  <c r="GV14" i="4" a="1"/>
  <c r="FM7" i="4" a="1"/>
  <c r="GV8" i="4" a="1"/>
  <c r="FP14" i="4" a="1"/>
  <c r="FR7" i="4" a="1"/>
  <c r="HB7" i="4" a="1"/>
  <c r="FL12" i="4" a="1"/>
  <c r="FO11" i="4" a="1"/>
  <c r="FR12" i="4" a="1"/>
  <c r="FT13" i="4" a="1"/>
  <c r="FK9" i="4" a="1"/>
  <c r="GC12" i="4" a="1"/>
  <c r="GE13" i="4" a="1"/>
  <c r="GG14" i="4" a="1"/>
  <c r="HC9" i="4" a="1"/>
  <c r="GE14" i="4" a="1"/>
  <c r="GV15" i="4" a="1"/>
  <c r="FV16" i="4" a="1"/>
  <c r="GX16" i="4" a="1"/>
  <c r="GP6" i="4" a="1"/>
  <c r="FX13" i="4" a="1"/>
  <c r="FM11" i="4" a="1"/>
  <c r="GW11" i="4" a="1"/>
  <c r="GM14" i="4" a="1"/>
  <c r="GS15" i="4" a="1"/>
  <c r="FQ16" i="4" a="1"/>
  <c r="BJ88" i="3"/>
  <c r="BQ59" i="3"/>
  <c r="BL97" i="3"/>
  <c r="BP72" i="3"/>
  <c r="BG92" i="3"/>
  <c r="BM57" i="3"/>
  <c r="BB74" i="3"/>
  <c r="BG77" i="3"/>
  <c r="BF88" i="3"/>
  <c r="CL182" i="1" s="1"/>
  <c r="BU54" i="3"/>
  <c r="BI97" i="3"/>
  <c r="BA74" i="3"/>
  <c r="BQ57" i="3"/>
  <c r="BH82" i="3"/>
  <c r="BL82" i="3"/>
  <c r="BE80" i="3"/>
  <c r="BI57" i="3"/>
  <c r="BF93" i="3"/>
  <c r="BQ82" i="3"/>
  <c r="BR54" i="3"/>
  <c r="BT84" i="3"/>
  <c r="BO94" i="3"/>
  <c r="BS73" i="3"/>
  <c r="BS57" i="3"/>
  <c r="BU90" i="3"/>
  <c r="BR55" i="3"/>
  <c r="BR83" i="3"/>
  <c r="BV58" i="3"/>
  <c r="BT68" i="3"/>
  <c r="BT85" i="3"/>
  <c r="BN95" i="3"/>
  <c r="BN96" i="3"/>
  <c r="BP95" i="3"/>
  <c r="Y112" i="2"/>
  <c r="BS62" i="3"/>
  <c r="BG68" i="3"/>
  <c r="BE54" i="3"/>
  <c r="BI60" i="3"/>
  <c r="BF58" i="3"/>
  <c r="CL174" i="1" s="1"/>
  <c r="BJ70" i="3"/>
  <c r="BJ94" i="3"/>
  <c r="BK69" i="3"/>
  <c r="BK86" i="3"/>
  <c r="BG80" i="3"/>
  <c r="BI90" i="3"/>
  <c r="BT71" i="3"/>
  <c r="BJ92" i="3"/>
  <c r="FV5" i="4" a="1"/>
  <c r="GO9" i="4" a="1"/>
  <c r="FJ15" i="4" a="1"/>
  <c r="GB13" i="4" a="1"/>
  <c r="FL15" i="4" a="1"/>
  <c r="FM13" i="4" a="1"/>
  <c r="GQ15" i="4" a="1"/>
  <c r="GC11" i="4" a="1"/>
  <c r="BC97" i="3"/>
  <c r="BF66" i="3"/>
  <c r="CL206" i="1" s="1"/>
  <c r="BT83" i="3"/>
  <c r="HC8" i="4" a="1"/>
  <c r="GM7" i="4" a="1"/>
  <c r="FP9" i="4" a="1"/>
  <c r="GS13" i="4" a="1"/>
  <c r="GU15" i="4" a="1"/>
  <c r="BC62" i="3"/>
  <c r="BB71" i="3"/>
  <c r="BN67" i="3"/>
  <c r="BK76" i="3"/>
  <c r="FU8" i="4" a="1"/>
  <c r="GI11" i="4" a="1"/>
  <c r="GZ15" i="4" a="1"/>
  <c r="FV14" i="4" a="1"/>
  <c r="BC67" i="3"/>
  <c r="BN71" i="3"/>
  <c r="FZ9" i="4" a="1"/>
  <c r="FT16" i="4" a="1"/>
  <c r="BD97" i="3"/>
  <c r="BC92" i="3"/>
  <c r="BM94" i="3"/>
  <c r="BK81" i="3"/>
  <c r="HD7" i="4" a="1"/>
  <c r="GX15" i="4" a="1"/>
  <c r="GZ11" i="4" a="1"/>
  <c r="BQ71" i="3"/>
  <c r="HC5" i="4" a="1"/>
  <c r="FL8" i="4" a="1"/>
  <c r="GW15" i="4" a="1"/>
  <c r="BD59" i="3"/>
  <c r="BG64" i="3"/>
  <c r="GB11" i="4" a="1"/>
  <c r="FT9" i="4" a="1"/>
  <c r="GF12" i="4" a="1"/>
  <c r="FX15" i="4" a="1"/>
  <c r="GD12" i="4" a="1"/>
  <c r="BR50" i="3"/>
  <c r="BK89" i="3"/>
  <c r="FO16" i="4" a="1"/>
  <c r="BC95" i="3"/>
  <c r="BD56" i="3"/>
  <c r="BM88" i="3"/>
  <c r="BT92" i="3"/>
  <c r="BP69" i="3"/>
  <c r="BK93" i="3"/>
  <c r="GD7" i="4" a="1"/>
  <c r="HF9" i="4" a="1"/>
  <c r="FK8" i="4" a="1"/>
  <c r="GK12" i="4" a="1"/>
  <c r="FX16" i="4" a="1"/>
  <c r="FS16" i="4" a="1"/>
  <c r="BD93" i="3"/>
  <c r="BO84" i="3"/>
  <c r="AA113" i="2"/>
  <c r="HF7" i="4" a="1"/>
  <c r="FG5" i="4" a="1"/>
  <c r="FZ15" i="4" a="1"/>
  <c r="GR12" i="4" a="1"/>
  <c r="GH13" i="4" a="1"/>
  <c r="FZ16" i="4" a="1"/>
  <c r="GC13" i="4" a="1"/>
  <c r="FU16" i="4" a="1"/>
  <c r="BC75" i="3"/>
  <c r="BD65" i="3"/>
  <c r="BD66" i="3"/>
  <c r="BJ86" i="3"/>
  <c r="BE79" i="3"/>
  <c r="GM8" i="4" a="1"/>
  <c r="FW11" i="4" a="1"/>
  <c r="GQ16" i="4" a="1"/>
  <c r="BD77" i="3"/>
  <c r="BQ65" i="3"/>
  <c r="GX11" i="4" a="1"/>
  <c r="FQ11" i="4" a="1"/>
  <c r="GH14" i="4" a="1"/>
  <c r="BD80" i="3"/>
  <c r="BL96" i="3"/>
  <c r="BR79" i="3"/>
  <c r="BF74" i="3"/>
  <c r="CL192" i="1" s="1"/>
  <c r="FV11" i="4" a="1"/>
  <c r="GG11" i="4" a="1"/>
  <c r="GJ7" i="4" a="1"/>
  <c r="BC68" i="3"/>
  <c r="FY13" i="4" a="1"/>
  <c r="BI92" i="3"/>
  <c r="BS83" i="3"/>
  <c r="BO96" i="3"/>
  <c r="GR5" i="4" a="1"/>
  <c r="FU5" i="4" a="1"/>
  <c r="GZ7" i="4" a="1"/>
  <c r="FN13" i="4" a="1"/>
  <c r="GM13" i="4" a="1"/>
  <c r="GV16" i="4" a="1"/>
  <c r="FY11" i="4" a="1"/>
  <c r="GM16" i="4" a="1"/>
  <c r="BC77" i="3"/>
  <c r="BD79" i="3"/>
  <c r="BA66" i="3"/>
  <c r="BS69" i="3"/>
  <c r="BG82" i="3"/>
  <c r="GH6" i="4" a="1"/>
  <c r="GC8" i="4" a="1"/>
  <c r="GF7" i="4" a="1"/>
  <c r="FS11" i="4" a="1"/>
  <c r="GJ14" i="4" a="1"/>
  <c r="GZ16" i="4" a="1"/>
  <c r="HH11" i="4" a="1"/>
  <c r="GO16" i="4" a="1"/>
  <c r="BC61" i="3"/>
  <c r="BQ50" i="3"/>
  <c r="BU77" i="3"/>
  <c r="FQ7" i="4" a="1"/>
  <c r="FG8" i="4" a="1"/>
  <c r="GO14" i="4" a="1"/>
  <c r="HB16" i="4" a="1"/>
  <c r="GA12" i="4" a="1"/>
  <c r="BC59" i="3"/>
  <c r="BH92" i="3"/>
  <c r="BR76" i="3"/>
  <c r="BI77" i="3"/>
  <c r="GZ9" i="4" a="1"/>
  <c r="FU9" i="4" a="1"/>
  <c r="FW12" i="4" a="1"/>
  <c r="FV15" i="4" a="1"/>
  <c r="GS16" i="4" a="1"/>
  <c r="BC66" i="3"/>
  <c r="BL90" i="3"/>
  <c r="GJ12" i="4" a="1"/>
  <c r="GR9" i="4" a="1"/>
  <c r="FZ12" i="4" a="1"/>
  <c r="GX14" i="4" a="1"/>
  <c r="GG9" i="4" a="1"/>
  <c r="GP14" i="4" a="1"/>
  <c r="GY9" i="4" a="1"/>
  <c r="BC76" i="3"/>
  <c r="GP8" i="4" a="1"/>
  <c r="FV8" i="4" a="1"/>
  <c r="BM73" i="3"/>
  <c r="BE84" i="3"/>
  <c r="BV80" i="3"/>
  <c r="BJ68" i="3"/>
  <c r="FH5" i="4" a="1"/>
  <c r="GN14" i="4" a="1"/>
  <c r="HC14" i="4" a="1"/>
  <c r="CH195" i="1" l="1"/>
  <c r="CI195" i="1" s="1"/>
  <c r="AA257" i="1"/>
  <c r="CK81" i="1"/>
  <c r="Y216" i="1"/>
  <c r="CK120" i="1"/>
  <c r="CL183" i="1"/>
  <c r="CL175" i="1"/>
  <c r="CL147" i="1" s="1"/>
  <c r="X238" i="1"/>
  <c r="CL153" i="1"/>
  <c r="CL154" i="1" s="1"/>
  <c r="CL71" i="1"/>
  <c r="CL216" i="1"/>
  <c r="CL203" i="1"/>
  <c r="CL193" i="1"/>
  <c r="CL211" i="1"/>
  <c r="CL240" i="1" s="1"/>
  <c r="CL239" i="1" s="1"/>
  <c r="CO76" i="1"/>
  <c r="CS76" i="1" s="1"/>
  <c r="CW76" i="1" s="1"/>
  <c r="DA76" i="1" s="1"/>
  <c r="X234" i="1"/>
  <c r="Z216" i="1"/>
  <c r="AA264" i="1" s="1"/>
  <c r="CH216" i="1"/>
  <c r="KE9" i="4" s="1"/>
  <c r="JY9" i="4" s="1"/>
  <c r="KC16" i="4" s="1"/>
  <c r="JU9" i="4" s="1"/>
  <c r="KF16" i="4" s="1"/>
  <c r="KA16" i="4" s="1"/>
  <c r="KD16" i="4" s="1"/>
  <c r="CJ214" i="1"/>
  <c r="CJ195" i="1"/>
  <c r="CJ257" i="1" s="1"/>
  <c r="CJ206" i="1"/>
  <c r="CJ205" i="1"/>
  <c r="JU16" i="4" s="1"/>
  <c r="Z129" i="1"/>
  <c r="JV16" i="4" s="1"/>
  <c r="JV21" i="4" s="1"/>
  <c r="CJ172" i="1"/>
  <c r="CK172" i="1" s="1"/>
  <c r="CM172" i="1" s="1"/>
  <c r="CN172" i="1" s="1"/>
  <c r="CO172" i="1" s="1"/>
  <c r="CP172" i="1" s="1"/>
  <c r="CQ172" i="1" s="1"/>
  <c r="CR172" i="1" s="1"/>
  <c r="CS172" i="1" s="1"/>
  <c r="CT172" i="1" s="1"/>
  <c r="CU172" i="1" s="1"/>
  <c r="CV172" i="1" s="1"/>
  <c r="CW172" i="1" s="1"/>
  <c r="JS16" i="4" s="1"/>
  <c r="KG8" i="4" s="1"/>
  <c r="X128" i="1"/>
  <c r="KC9" i="4" s="1"/>
  <c r="CJ207" i="1"/>
  <c r="KB9" i="4" s="1"/>
  <c r="CJ208" i="1"/>
  <c r="CJ238" i="1" s="1"/>
  <c r="CK238" i="1" s="1"/>
  <c r="JT16" i="4" s="1"/>
  <c r="JX14" i="4" s="1"/>
  <c r="JR16" i="4" s="1"/>
  <c r="JT8" i="4" s="1"/>
  <c r="KG14" i="4" s="1"/>
  <c r="CJ202" i="1"/>
  <c r="CJ218" i="1"/>
  <c r="CK218" i="1" s="1"/>
  <c r="CM218" i="1" s="1"/>
  <c r="CN218" i="1" s="1"/>
  <c r="CO218" i="1" s="1"/>
  <c r="CP218" i="1" s="1"/>
  <c r="CQ218" i="1" s="1"/>
  <c r="CR218" i="1" s="1"/>
  <c r="CS218" i="1" s="1"/>
  <c r="CT218" i="1" s="1"/>
  <c r="CU218" i="1" s="1"/>
  <c r="CV218" i="1" s="1"/>
  <c r="CW218" i="1" s="1"/>
  <c r="CJ180" i="1"/>
  <c r="CK180" i="1" s="1"/>
  <c r="CJ177" i="1"/>
  <c r="CK177" i="1" s="1"/>
  <c r="CM177" i="1" s="1"/>
  <c r="CN177" i="1" s="1"/>
  <c r="CO177" i="1" s="1"/>
  <c r="CP177" i="1" s="1"/>
  <c r="CQ177" i="1" s="1"/>
  <c r="CR177" i="1" s="1"/>
  <c r="CS177" i="1" s="1"/>
  <c r="CT177" i="1" s="1"/>
  <c r="CU177" i="1" s="1"/>
  <c r="CV177" i="1" s="1"/>
  <c r="CW177" i="1" s="1"/>
  <c r="CX177" i="1" s="1"/>
  <c r="CY177" i="1" s="1"/>
  <c r="CZ177" i="1" s="1"/>
  <c r="DA177" i="1" s="1"/>
  <c r="DB177" i="1" s="1"/>
  <c r="KG16" i="4" s="1"/>
  <c r="JY16" i="4" s="1"/>
  <c r="JQ16" i="4" s="1"/>
  <c r="KB16" i="4" s="1"/>
  <c r="KH9" i="4" s="1"/>
  <c r="CJ128" i="1"/>
  <c r="CJ200" i="1"/>
  <c r="CJ235" i="1" s="1"/>
  <c r="CK235" i="1" s="1"/>
  <c r="CH129" i="1"/>
  <c r="KF9" i="4" s="1"/>
  <c r="CJ219" i="1"/>
  <c r="CK219" i="1" s="1"/>
  <c r="CM219" i="1" s="1"/>
  <c r="CN219" i="1" s="1"/>
  <c r="CO219" i="1" s="1"/>
  <c r="CP219" i="1" s="1"/>
  <c r="CQ219" i="1" s="1"/>
  <c r="CR219" i="1" s="1"/>
  <c r="CS219" i="1" s="1"/>
  <c r="CT219" i="1" s="1"/>
  <c r="CU219" i="1" s="1"/>
  <c r="CV219" i="1" s="1"/>
  <c r="CW219" i="1" s="1"/>
  <c r="CX219" i="1" s="1"/>
  <c r="CY219" i="1" s="1"/>
  <c r="CZ219" i="1" s="1"/>
  <c r="DA219" i="1" s="1"/>
  <c r="DB219" i="1" s="1"/>
  <c r="CJ201" i="1"/>
  <c r="KD9" i="4" s="1"/>
  <c r="JZ9" i="4" s="1"/>
  <c r="KH14" i="4" s="1"/>
  <c r="CJ174" i="1"/>
  <c r="CJ199" i="1"/>
  <c r="CJ234" i="1" s="1"/>
  <c r="CK234" i="1" s="1"/>
  <c r="JW16" i="4" s="1"/>
  <c r="CJ173" i="1"/>
  <c r="CK173" i="1" s="1"/>
  <c r="CM173" i="1" s="1"/>
  <c r="CN173" i="1" s="1"/>
  <c r="CO173" i="1" s="1"/>
  <c r="CP173" i="1" s="1"/>
  <c r="CQ173" i="1" s="1"/>
  <c r="CR173" i="1" s="1"/>
  <c r="CS173" i="1" s="1"/>
  <c r="CT173" i="1" s="1"/>
  <c r="CU173" i="1" s="1"/>
  <c r="CV173" i="1" s="1"/>
  <c r="CW173" i="1" s="1"/>
  <c r="CX173" i="1" s="1"/>
  <c r="CY173" i="1" s="1"/>
  <c r="CZ173" i="1" s="1"/>
  <c r="DA173" i="1" s="1"/>
  <c r="DB173" i="1" s="1"/>
  <c r="CJ189" i="1"/>
  <c r="CK88" i="1" s="1"/>
  <c r="CJ209" i="1"/>
  <c r="JX16" i="4" s="1"/>
  <c r="CI129" i="1"/>
  <c r="CJ181" i="1"/>
  <c r="CK181" i="1" s="1"/>
  <c r="CM181" i="1" s="1"/>
  <c r="CN181" i="1" s="1"/>
  <c r="CO181" i="1" s="1"/>
  <c r="CP181" i="1" s="1"/>
  <c r="CQ181" i="1" s="1"/>
  <c r="CR181" i="1" s="1"/>
  <c r="CS181" i="1" s="1"/>
  <c r="CT181" i="1" s="1"/>
  <c r="CU181" i="1" s="1"/>
  <c r="CV181" i="1" s="1"/>
  <c r="CW181" i="1" s="1"/>
  <c r="CX181" i="1" s="1"/>
  <c r="CY181" i="1" s="1"/>
  <c r="CZ181" i="1" s="1"/>
  <c r="DA181" i="1" s="1"/>
  <c r="DB181" i="1" s="1"/>
  <c r="CJ190" i="1"/>
  <c r="CK190" i="1" s="1"/>
  <c r="CM190" i="1" s="1"/>
  <c r="CN190" i="1" s="1"/>
  <c r="CO190" i="1" s="1"/>
  <c r="CP190" i="1" s="1"/>
  <c r="CQ190" i="1" s="1"/>
  <c r="CR190" i="1" s="1"/>
  <c r="CS190" i="1" s="1"/>
  <c r="CT190" i="1" s="1"/>
  <c r="CU190" i="1" s="1"/>
  <c r="CV190" i="1" s="1"/>
  <c r="CW190" i="1" s="1"/>
  <c r="CX190" i="1" s="1"/>
  <c r="CY190" i="1" s="1"/>
  <c r="CZ190" i="1" s="1"/>
  <c r="DA190" i="1" s="1"/>
  <c r="DB190" i="1" s="1"/>
  <c r="JZ16" i="4" s="1"/>
  <c r="JZ21" i="4" s="1"/>
  <c r="KE16" i="4" s="1"/>
  <c r="CJ204" i="1"/>
  <c r="JV9" i="4" s="1"/>
  <c r="Y129" i="1"/>
  <c r="KG9" i="4" s="1"/>
  <c r="Z128" i="1"/>
  <c r="CJ215" i="1"/>
  <c r="JZ15" i="4" s="1"/>
  <c r="JW9" i="4" s="1"/>
  <c r="KA9" i="4" s="1"/>
  <c r="JS9" i="4" s="1"/>
  <c r="JQ9" i="4" s="1"/>
  <c r="CK129" i="1"/>
  <c r="CJ197" i="1"/>
  <c r="CH128" i="1"/>
  <c r="CJ129" i="1"/>
  <c r="CJ210" i="1"/>
  <c r="CJ179" i="1"/>
  <c r="CK179" i="1" s="1"/>
  <c r="CM179" i="1" s="1"/>
  <c r="CG128" i="1"/>
  <c r="CG129" i="1"/>
  <c r="CJ188" i="1"/>
  <c r="CK188" i="1" s="1"/>
  <c r="CI128" i="1"/>
  <c r="CK128" i="1"/>
  <c r="CJ182" i="1"/>
  <c r="CK182" i="1" s="1"/>
  <c r="CM182" i="1" s="1"/>
  <c r="CN182" i="1" s="1"/>
  <c r="CO182" i="1" s="1"/>
  <c r="CP182" i="1" s="1"/>
  <c r="CQ182" i="1" s="1"/>
  <c r="CR182" i="1" s="1"/>
  <c r="CS182" i="1" s="1"/>
  <c r="CT182" i="1" s="1"/>
  <c r="CU182" i="1" s="1"/>
  <c r="CV182" i="1" s="1"/>
  <c r="CW182" i="1" s="1"/>
  <c r="CX182" i="1" s="1"/>
  <c r="CY182" i="1" s="1"/>
  <c r="CZ182" i="1" s="1"/>
  <c r="DA182" i="1" s="1"/>
  <c r="DB182" i="1" s="1"/>
  <c r="Z209" i="1"/>
  <c r="CH209" i="1" s="1"/>
  <c r="CH211" i="1" s="1"/>
  <c r="CH240" i="1" s="1"/>
  <c r="CK65" i="1"/>
  <c r="CK57" i="1" s="1"/>
  <c r="CK58" i="1" s="1"/>
  <c r="CK153" i="1"/>
  <c r="CK154" i="1" s="1"/>
  <c r="Y203" i="1"/>
  <c r="Y237" i="1" s="1"/>
  <c r="X65" i="1"/>
  <c r="X307" i="1"/>
  <c r="Y189" i="1"/>
  <c r="Y193" i="1" s="1"/>
  <c r="Y81" i="1"/>
  <c r="Y234" i="1"/>
  <c r="Z308" i="1"/>
  <c r="Z249" i="1"/>
  <c r="X203" i="1"/>
  <c r="X235" i="1"/>
  <c r="CH198" i="1"/>
  <c r="Z203" i="1"/>
  <c r="Y307" i="1"/>
  <c r="Y65" i="1"/>
  <c r="Y57" i="1" s="1"/>
  <c r="Y58" i="1" s="1"/>
  <c r="Y286" i="1"/>
  <c r="Y238" i="1"/>
  <c r="CH199" i="1"/>
  <c r="CH234" i="1" s="1"/>
  <c r="CI234" i="1" s="1"/>
  <c r="Z234" i="1"/>
  <c r="Z286" i="1"/>
  <c r="Z235" i="1"/>
  <c r="Z238" i="1"/>
  <c r="CH190" i="1"/>
  <c r="CI190" i="1" s="1"/>
  <c r="Z186" i="1"/>
  <c r="Z189" i="1" s="1"/>
  <c r="Y228" i="1"/>
  <c r="Z307" i="1"/>
  <c r="CJ192" i="1"/>
  <c r="CJ198" i="1"/>
  <c r="X228" i="1"/>
  <c r="X249" i="1"/>
  <c r="X308" i="1"/>
  <c r="Y308" i="1"/>
  <c r="Y249" i="1"/>
  <c r="CH174" i="1"/>
  <c r="CH175" i="1" s="1"/>
  <c r="Z175" i="1"/>
  <c r="AA262" i="1" s="1"/>
  <c r="CG249" i="1"/>
  <c r="CG308" i="1"/>
  <c r="Y211" i="1"/>
  <c r="CH308" i="1"/>
  <c r="CG307" i="1"/>
  <c r="X189" i="1"/>
  <c r="CI286" i="1"/>
  <c r="CI65" i="1"/>
  <c r="CI57" i="1" s="1"/>
  <c r="CI58" i="1" s="1"/>
  <c r="CM188" i="1"/>
  <c r="CN188" i="1" s="1"/>
  <c r="CO188" i="1" s="1"/>
  <c r="CP188" i="1" s="1"/>
  <c r="CJ153" i="1"/>
  <c r="Y257" i="1"/>
  <c r="Y235" i="1"/>
  <c r="JU21" i="4"/>
  <c r="CG65" i="1"/>
  <c r="CG57" i="1" s="1"/>
  <c r="CG58" i="1" s="1"/>
  <c r="Z228" i="1"/>
  <c r="Z65" i="1"/>
  <c r="X211" i="1"/>
  <c r="Y175" i="1"/>
  <c r="X183" i="1"/>
  <c r="X216" i="1"/>
  <c r="X175" i="1"/>
  <c r="X230" i="1" s="1"/>
  <c r="Y183" i="1"/>
  <c r="Z81" i="1"/>
  <c r="X81" i="1"/>
  <c r="KH8" i="4"/>
  <c r="KB8" i="4"/>
  <c r="KF7" i="4"/>
  <c r="JQ15" i="4"/>
  <c r="KD15" i="4"/>
  <c r="KF15" i="4"/>
  <c r="KH15" i="4"/>
  <c r="CI187" i="1"/>
  <c r="CJ187" i="1" s="1"/>
  <c r="CH307" i="1"/>
  <c r="CJ81" i="1"/>
  <c r="CI183" i="1"/>
  <c r="CG81" i="1"/>
  <c r="CH65" i="1"/>
  <c r="CH81" i="1"/>
  <c r="CI307" i="1"/>
  <c r="CJ308" i="1"/>
  <c r="CH286" i="1"/>
  <c r="CJ286" i="1"/>
  <c r="CI308" i="1"/>
  <c r="CH235" i="1"/>
  <c r="CI235" i="1" s="1"/>
  <c r="CH238" i="1"/>
  <c r="CI238" i="1" s="1"/>
  <c r="CJ307" i="1"/>
  <c r="CJ65" i="1"/>
  <c r="CJ57" i="1" s="1"/>
  <c r="CJ58" i="1" s="1"/>
  <c r="Y128" i="1"/>
  <c r="X129" i="1"/>
  <c r="Z257" i="1"/>
  <c r="CI81" i="1"/>
  <c r="CI120" i="1"/>
  <c r="CJ249" i="1"/>
  <c r="Z183" i="1"/>
  <c r="CH120" i="1"/>
  <c r="CG120" i="1"/>
  <c r="CI257" i="1"/>
  <c r="CJ120" i="1"/>
  <c r="CH183" i="1"/>
  <c r="Z264" i="1"/>
  <c r="X153" i="1"/>
  <c r="CI264" i="1"/>
  <c r="JP15" i="4"/>
  <c r="JP14" i="4"/>
  <c r="JP8" i="4"/>
  <c r="JP7" i="4"/>
  <c r="JP21" i="4"/>
  <c r="CJ132" i="1" s="1"/>
  <c r="JO21" i="4"/>
  <c r="CI132" i="1" s="1"/>
  <c r="JO7" i="4"/>
  <c r="JO15" i="4"/>
  <c r="JO14" i="4"/>
  <c r="JO8" i="4"/>
  <c r="JN21" i="4"/>
  <c r="CH132" i="1" s="1"/>
  <c r="JN15" i="4"/>
  <c r="JN14" i="4"/>
  <c r="JN7" i="4"/>
  <c r="JN8" i="4"/>
  <c r="CB68" i="1"/>
  <c r="X237" i="1" l="1"/>
  <c r="JW21" i="4"/>
  <c r="KH16" i="4" s="1"/>
  <c r="JX9" i="4" s="1"/>
  <c r="JX21" i="4" s="1"/>
  <c r="KE8" i="4" s="1"/>
  <c r="JR9" i="4" s="1"/>
  <c r="JT9" i="4" s="1"/>
  <c r="Z237" i="1"/>
  <c r="AA251" i="1"/>
  <c r="Z57" i="1"/>
  <c r="Z58" i="1" s="1"/>
  <c r="AA243" i="1"/>
  <c r="AA66" i="1"/>
  <c r="AA261" i="1"/>
  <c r="AA260" i="1" s="1"/>
  <c r="AA304" i="1"/>
  <c r="CL66" i="1"/>
  <c r="CH57" i="1"/>
  <c r="CH58" i="1" s="1"/>
  <c r="X71" i="1"/>
  <c r="X57" i="1"/>
  <c r="X58" i="1" s="1"/>
  <c r="Y243" i="1"/>
  <c r="CL184" i="1"/>
  <c r="CL223" i="1"/>
  <c r="CL164" i="1" s="1"/>
  <c r="CJ186" i="1"/>
  <c r="CK186" i="1" s="1"/>
  <c r="KF21" i="4"/>
  <c r="JT21" i="4"/>
  <c r="KE7" i="4"/>
  <c r="CL72" i="1"/>
  <c r="CL83" i="1"/>
  <c r="CL301" i="1"/>
  <c r="CL303" i="1"/>
  <c r="CL212" i="1"/>
  <c r="CL220" i="1" s="1"/>
  <c r="CL221" i="1" s="1"/>
  <c r="CL237" i="1"/>
  <c r="KE21" i="4"/>
  <c r="JT14" i="4"/>
  <c r="JS7" i="4"/>
  <c r="KC21" i="4"/>
  <c r="JQ8" i="4"/>
  <c r="JV15" i="4"/>
  <c r="JR21" i="4"/>
  <c r="CL132" i="1" s="1"/>
  <c r="KA15" i="4"/>
  <c r="JS8" i="4"/>
  <c r="JU7" i="4"/>
  <c r="KA8" i="4"/>
  <c r="JV7" i="4"/>
  <c r="CJ175" i="1"/>
  <c r="CJ147" i="1" s="1"/>
  <c r="CJ149" i="1" s="1"/>
  <c r="JX15" i="4"/>
  <c r="JR8" i="4"/>
  <c r="JS14" i="4"/>
  <c r="KB7" i="4"/>
  <c r="JX8" i="4"/>
  <c r="KD14" i="4"/>
  <c r="JR14" i="4"/>
  <c r="JT7" i="4"/>
  <c r="JX7" i="4"/>
  <c r="JQ14" i="4"/>
  <c r="JU8" i="4"/>
  <c r="JW7" i="4"/>
  <c r="JR15" i="4"/>
  <c r="Z251" i="1"/>
  <c r="CH203" i="1"/>
  <c r="CK71" i="1"/>
  <c r="CK83" i="1" s="1"/>
  <c r="CL243" i="1"/>
  <c r="CL67" i="1"/>
  <c r="CI71" i="1"/>
  <c r="CL299" i="1"/>
  <c r="CL280" i="1"/>
  <c r="Z211" i="1"/>
  <c r="AA252" i="1" s="1"/>
  <c r="AA253" i="1" s="1"/>
  <c r="AA254" i="1" s="1"/>
  <c r="AA268" i="1" s="1"/>
  <c r="KA21" i="4"/>
  <c r="KE15" i="4"/>
  <c r="KE20" i="4" s="1"/>
  <c r="Y66" i="1"/>
  <c r="KA14" i="4"/>
  <c r="CJ211" i="1"/>
  <c r="CJ240" i="1" s="1"/>
  <c r="CJ239" i="1" s="1"/>
  <c r="CK239" i="1" s="1"/>
  <c r="Y251" i="1"/>
  <c r="KD7" i="4"/>
  <c r="JZ7" i="4"/>
  <c r="KC7" i="4"/>
  <c r="KG21" i="4"/>
  <c r="JY8" i="4"/>
  <c r="JY7" i="4"/>
  <c r="KB21" i="4"/>
  <c r="JU15" i="4"/>
  <c r="JY15" i="4"/>
  <c r="JV14" i="4"/>
  <c r="CJ203" i="1"/>
  <c r="CJ237" i="1" s="1"/>
  <c r="Y71" i="1"/>
  <c r="JW8" i="4"/>
  <c r="JS15" i="4"/>
  <c r="JS20" i="4" s="1"/>
  <c r="CH186" i="1"/>
  <c r="CI186" i="1" s="1"/>
  <c r="CI189" i="1" s="1"/>
  <c r="CJ88" i="1" s="1"/>
  <c r="JY14" i="4"/>
  <c r="JY19" i="4" s="1"/>
  <c r="Y88" i="1"/>
  <c r="X82" i="1"/>
  <c r="Z82" i="1"/>
  <c r="JR7" i="4"/>
  <c r="KC14" i="4"/>
  <c r="JQ21" i="4"/>
  <c r="CK132" i="1" s="1"/>
  <c r="CK157" i="1" s="1"/>
  <c r="JW14" i="4"/>
  <c r="KB15" i="4"/>
  <c r="JZ14" i="4"/>
  <c r="KF14" i="4"/>
  <c r="KH7" i="4"/>
  <c r="KH19" i="4" s="1"/>
  <c r="KD8" i="4"/>
  <c r="KD20" i="4" s="1"/>
  <c r="JV8" i="4"/>
  <c r="JQ7" i="4"/>
  <c r="KC15" i="4"/>
  <c r="JS21" i="4"/>
  <c r="KD21" i="4"/>
  <c r="KE14" i="4"/>
  <c r="CJ216" i="1"/>
  <c r="CK264" i="1" s="1"/>
  <c r="JT15" i="4"/>
  <c r="JT20" i="4" s="1"/>
  <c r="KF8" i="4"/>
  <c r="Y82" i="1"/>
  <c r="KG15" i="4"/>
  <c r="KG20" i="4" s="1"/>
  <c r="KC8" i="4"/>
  <c r="JU14" i="4"/>
  <c r="JW15" i="4"/>
  <c r="JZ8" i="4"/>
  <c r="KA7" i="4"/>
  <c r="KG7" i="4"/>
  <c r="KB14" i="4"/>
  <c r="JY21" i="4"/>
  <c r="CJ183" i="1"/>
  <c r="CK82" i="1"/>
  <c r="CK67" i="1"/>
  <c r="Y153" i="1"/>
  <c r="X212" i="1"/>
  <c r="CK195" i="1"/>
  <c r="CK66" i="1"/>
  <c r="CK192" i="1"/>
  <c r="CM192" i="1" s="1"/>
  <c r="CO192" i="1" s="1"/>
  <c r="CP192" i="1" s="1"/>
  <c r="CQ192" i="1" s="1"/>
  <c r="CR192" i="1" s="1"/>
  <c r="CS192" i="1" s="1"/>
  <c r="CT192" i="1" s="1"/>
  <c r="CU192" i="1" s="1"/>
  <c r="CV192" i="1" s="1"/>
  <c r="CW192" i="1" s="1"/>
  <c r="CX192" i="1" s="1"/>
  <c r="CY192" i="1" s="1"/>
  <c r="CZ192" i="1" s="1"/>
  <c r="DA192" i="1" s="1"/>
  <c r="DB192" i="1" s="1"/>
  <c r="CJ193" i="1"/>
  <c r="Z230" i="1"/>
  <c r="Z303" i="1"/>
  <c r="AB188" i="1"/>
  <c r="CQ188" i="1"/>
  <c r="CR188" i="1" s="1"/>
  <c r="CS188" i="1" s="1"/>
  <c r="CT188" i="1" s="1"/>
  <c r="CG82" i="1"/>
  <c r="CG71" i="1"/>
  <c r="X184" i="1"/>
  <c r="CI82" i="1"/>
  <c r="Y236" i="1"/>
  <c r="Y240" i="1"/>
  <c r="Y212" i="1"/>
  <c r="Y220" i="1" s="1"/>
  <c r="X193" i="1"/>
  <c r="X88" i="1"/>
  <c r="CH239" i="1"/>
  <c r="CI239" i="1" s="1"/>
  <c r="X303" i="1"/>
  <c r="Y264" i="1"/>
  <c r="Z243" i="1"/>
  <c r="Z66" i="1"/>
  <c r="Z71" i="1"/>
  <c r="AA73" i="1" s="1"/>
  <c r="Z153" i="1"/>
  <c r="Y230" i="1"/>
  <c r="Y303" i="1"/>
  <c r="X92" i="1"/>
  <c r="X223" i="1"/>
  <c r="X164" i="1" s="1"/>
  <c r="CH147" i="1"/>
  <c r="CH149" i="1" s="1"/>
  <c r="CI261" i="1"/>
  <c r="X240" i="1"/>
  <c r="Y252" i="1"/>
  <c r="KH20" i="4"/>
  <c r="Y304" i="1"/>
  <c r="Y261" i="1"/>
  <c r="Y223" i="1"/>
  <c r="Y164" i="1" s="1"/>
  <c r="CK183" i="1"/>
  <c r="Y92" i="1"/>
  <c r="Y184" i="1"/>
  <c r="Z223" i="1"/>
  <c r="Z164" i="1" s="1"/>
  <c r="Z261" i="1"/>
  <c r="CI67" i="1"/>
  <c r="CJ71" i="1"/>
  <c r="CJ154" i="1"/>
  <c r="CJ157" i="1" s="1"/>
  <c r="CH82" i="1"/>
  <c r="CJ280" i="1"/>
  <c r="CJ67" i="1"/>
  <c r="CJ82" i="1"/>
  <c r="CH71" i="1"/>
  <c r="CL73" i="1" s="1"/>
  <c r="CH67" i="1"/>
  <c r="Z184" i="1"/>
  <c r="Z92" i="1"/>
  <c r="Z304" i="1"/>
  <c r="Y301" i="1"/>
  <c r="Y299" i="1"/>
  <c r="CH223" i="1"/>
  <c r="CI304" i="1"/>
  <c r="CH303" i="1"/>
  <c r="Z193" i="1"/>
  <c r="AA258" i="1" s="1"/>
  <c r="AA256" i="1" s="1"/>
  <c r="Z88" i="1"/>
  <c r="CH184" i="1"/>
  <c r="CN179" i="1"/>
  <c r="CM238" i="1"/>
  <c r="CX218" i="1"/>
  <c r="CX172" i="1"/>
  <c r="JP20" i="4"/>
  <c r="CJ134" i="1" s="1"/>
  <c r="JP19" i="4"/>
  <c r="CJ133" i="1" s="1"/>
  <c r="JO19" i="4"/>
  <c r="CI133" i="1" s="1"/>
  <c r="JO20" i="4"/>
  <c r="CI134" i="1" s="1"/>
  <c r="JN20" i="4"/>
  <c r="CH134" i="1" s="1"/>
  <c r="JN19" i="4"/>
  <c r="CH133" i="1" s="1"/>
  <c r="KD19" i="4" l="1"/>
  <c r="JV19" i="4"/>
  <c r="Z236" i="1"/>
  <c r="KG19" i="4"/>
  <c r="KB19" i="4"/>
  <c r="JX19" i="4"/>
  <c r="JX20" i="4"/>
  <c r="JU20" i="4"/>
  <c r="JZ20" i="4"/>
  <c r="X236" i="1"/>
  <c r="KH21" i="4"/>
  <c r="KC20" i="4"/>
  <c r="KA20" i="4"/>
  <c r="JW19" i="4"/>
  <c r="JV20" i="4"/>
  <c r="JT19" i="4"/>
  <c r="JR19" i="4"/>
  <c r="CL133" i="1" s="1"/>
  <c r="KF20" i="4"/>
  <c r="JS19" i="4"/>
  <c r="KA19" i="4"/>
  <c r="KE19" i="4"/>
  <c r="JQ20" i="4"/>
  <c r="CK134" i="1" s="1"/>
  <c r="JQ19" i="4"/>
  <c r="CK133" i="1" s="1"/>
  <c r="KB20" i="4"/>
  <c r="KF19" i="4"/>
  <c r="JR20" i="4"/>
  <c r="CL134" i="1" s="1"/>
  <c r="X83" i="1"/>
  <c r="X72" i="1"/>
  <c r="AA265" i="1"/>
  <c r="AA266" i="1" s="1"/>
  <c r="Y253" i="1"/>
  <c r="CK73" i="1"/>
  <c r="CK74" i="1"/>
  <c r="JW20" i="4"/>
  <c r="CH237" i="1"/>
  <c r="CH212" i="1"/>
  <c r="CI72" i="1"/>
  <c r="CI83" i="1"/>
  <c r="Z240" i="1"/>
  <c r="Z212" i="1"/>
  <c r="Z220" i="1" s="1"/>
  <c r="Z221" i="1" s="1"/>
  <c r="Z252" i="1"/>
  <c r="Z253" i="1" s="1"/>
  <c r="Y73" i="1"/>
  <c r="Y83" i="1"/>
  <c r="Y72" i="1"/>
  <c r="CL89" i="1"/>
  <c r="CL93" i="1" s="1"/>
  <c r="CL305" i="1"/>
  <c r="CL287" i="1"/>
  <c r="CL288" i="1" s="1"/>
  <c r="CL84" i="1"/>
  <c r="CL236" i="1"/>
  <c r="CL241" i="1"/>
  <c r="CL157" i="1"/>
  <c r="CL149" i="1"/>
  <c r="CL74" i="1"/>
  <c r="CK72" i="1"/>
  <c r="KC19" i="4"/>
  <c r="JY20" i="4"/>
  <c r="JZ19" i="4"/>
  <c r="CJ303" i="1"/>
  <c r="JU19" i="4"/>
  <c r="CJ184" i="1"/>
  <c r="CK89" i="1"/>
  <c r="CK93" i="1" s="1"/>
  <c r="CK95" i="1" s="1"/>
  <c r="CL86" i="1"/>
  <c r="CK257" i="1"/>
  <c r="CL257" i="1"/>
  <c r="CL150" i="1"/>
  <c r="CL158" i="1"/>
  <c r="CL162" i="1"/>
  <c r="CL165" i="1" s="1"/>
  <c r="CL304" i="1"/>
  <c r="CL261" i="1"/>
  <c r="CL159" i="1"/>
  <c r="CL151" i="1"/>
  <c r="CL163" i="1"/>
  <c r="CL166" i="1" s="1"/>
  <c r="CJ261" i="1"/>
  <c r="CJ304" i="1"/>
  <c r="CK84" i="1"/>
  <c r="CH189" i="1"/>
  <c r="CJ212" i="1"/>
  <c r="CJ220" i="1" s="1"/>
  <c r="CM195" i="1"/>
  <c r="CK159" i="1"/>
  <c r="CK163" i="1"/>
  <c r="CK158" i="1"/>
  <c r="CK162" i="1"/>
  <c r="CJ301" i="1"/>
  <c r="CJ299" i="1"/>
  <c r="CU188" i="1"/>
  <c r="CV188" i="1" s="1"/>
  <c r="CW188" i="1" s="1"/>
  <c r="CX188" i="1" s="1"/>
  <c r="AC188" i="1"/>
  <c r="X299" i="1"/>
  <c r="X301" i="1"/>
  <c r="X220" i="1"/>
  <c r="X221" i="1" s="1"/>
  <c r="Y258" i="1"/>
  <c r="Y256" i="1" s="1"/>
  <c r="Z73" i="1"/>
  <c r="Z72" i="1"/>
  <c r="Z83" i="1"/>
  <c r="CJ151" i="1"/>
  <c r="CJ150" i="1"/>
  <c r="CH151" i="1"/>
  <c r="CG83" i="1"/>
  <c r="CG72" i="1"/>
  <c r="CK240" i="1"/>
  <c r="Y239" i="1"/>
  <c r="Y241" i="1"/>
  <c r="CI240" i="1"/>
  <c r="CI207" i="1"/>
  <c r="CJ236" i="1"/>
  <c r="CK236" i="1" s="1"/>
  <c r="CJ241" i="1"/>
  <c r="Y221" i="1"/>
  <c r="CH150" i="1"/>
  <c r="CI74" i="1"/>
  <c r="CH72" i="1"/>
  <c r="X239" i="1"/>
  <c r="X241" i="1"/>
  <c r="CM180" i="1"/>
  <c r="CJ74" i="1"/>
  <c r="CJ83" i="1"/>
  <c r="CJ72" i="1"/>
  <c r="CK261" i="1"/>
  <c r="CK304" i="1"/>
  <c r="CH83" i="1"/>
  <c r="CL85" i="1" s="1"/>
  <c r="CH74" i="1"/>
  <c r="CI92" i="1"/>
  <c r="CH164" i="1"/>
  <c r="CI193" i="1"/>
  <c r="CJ258" i="1" s="1"/>
  <c r="CJ256" i="1" s="1"/>
  <c r="Z258" i="1"/>
  <c r="Z256" i="1" s="1"/>
  <c r="Z301" i="1"/>
  <c r="Z299" i="1"/>
  <c r="CJ163" i="1"/>
  <c r="CJ159" i="1"/>
  <c r="CH163" i="1"/>
  <c r="CI162" i="1"/>
  <c r="CH162" i="1"/>
  <c r="CI163" i="1"/>
  <c r="CJ162" i="1"/>
  <c r="CJ158" i="1"/>
  <c r="CN235" i="1"/>
  <c r="CO179" i="1"/>
  <c r="CN238" i="1"/>
  <c r="CN234" i="1"/>
  <c r="CY172" i="1"/>
  <c r="CY218" i="1"/>
  <c r="X287" i="1" l="1"/>
  <c r="X288" i="1" s="1"/>
  <c r="X89" i="1"/>
  <c r="X167" i="1"/>
  <c r="X84" i="1"/>
  <c r="AA85" i="1"/>
  <c r="AA305" i="1"/>
  <c r="AA306" i="1" s="1"/>
  <c r="CK96" i="1"/>
  <c r="CJ221" i="1"/>
  <c r="CH241" i="1"/>
  <c r="CL244" i="1" s="1"/>
  <c r="CH236" i="1"/>
  <c r="CI236" i="1" s="1"/>
  <c r="CI89" i="1"/>
  <c r="CI287" i="1"/>
  <c r="CI288" i="1" s="1"/>
  <c r="CI84" i="1"/>
  <c r="Z241" i="1"/>
  <c r="Z239" i="1"/>
  <c r="Y305" i="1"/>
  <c r="Y306" i="1" s="1"/>
  <c r="Y85" i="1"/>
  <c r="Y167" i="1"/>
  <c r="Y89" i="1"/>
  <c r="Y110" i="1" s="1"/>
  <c r="Y84" i="1"/>
  <c r="Y287" i="1"/>
  <c r="Y288" i="1" s="1"/>
  <c r="CK86" i="1"/>
  <c r="CL281" i="1"/>
  <c r="CL167" i="1"/>
  <c r="CL169" i="1" s="1"/>
  <c r="CL95" i="1"/>
  <c r="CL96" i="1"/>
  <c r="CL306" i="1"/>
  <c r="CI88" i="1"/>
  <c r="CH193" i="1"/>
  <c r="CG84" i="1"/>
  <c r="CG89" i="1"/>
  <c r="CG93" i="1" s="1"/>
  <c r="CG287" i="1"/>
  <c r="CG288" i="1" s="1"/>
  <c r="CK85" i="1"/>
  <c r="CI305" i="1"/>
  <c r="CI306" i="1" s="1"/>
  <c r="CK167" i="1"/>
  <c r="Y244" i="1"/>
  <c r="Y245" i="1" s="1"/>
  <c r="CY188" i="1"/>
  <c r="CZ188" i="1" s="1"/>
  <c r="DA188" i="1" s="1"/>
  <c r="DB188" i="1" s="1"/>
  <c r="AE188" i="1" s="1"/>
  <c r="AD188" i="1"/>
  <c r="Z305" i="1"/>
  <c r="Z306" i="1" s="1"/>
  <c r="Z89" i="1"/>
  <c r="Z167" i="1"/>
  <c r="Z84" i="1"/>
  <c r="Z287" i="1"/>
  <c r="Z288" i="1" s="1"/>
  <c r="Z85" i="1"/>
  <c r="CM257" i="1"/>
  <c r="CN195" i="1"/>
  <c r="CK237" i="1"/>
  <c r="CK241" i="1" s="1"/>
  <c r="CM239" i="1"/>
  <c r="CJ86" i="1"/>
  <c r="CJ305" i="1"/>
  <c r="CJ306" i="1" s="1"/>
  <c r="CJ287" i="1"/>
  <c r="CJ288" i="1" s="1"/>
  <c r="CH84" i="1"/>
  <c r="CH89" i="1"/>
  <c r="CH93" i="1" s="1"/>
  <c r="CH86" i="1"/>
  <c r="CH305" i="1"/>
  <c r="CI86" i="1"/>
  <c r="CH287" i="1"/>
  <c r="CH288" i="1" s="1"/>
  <c r="CJ281" i="1"/>
  <c r="CJ167" i="1"/>
  <c r="CJ84" i="1"/>
  <c r="CJ89" i="1"/>
  <c r="CN180" i="1"/>
  <c r="CM183" i="1"/>
  <c r="CM304" i="1" s="1"/>
  <c r="CH165" i="1"/>
  <c r="CH166" i="1"/>
  <c r="CK249" i="1"/>
  <c r="CK187" i="1"/>
  <c r="CP179" i="1"/>
  <c r="CO234" i="1"/>
  <c r="CO235" i="1"/>
  <c r="CO238" i="1"/>
  <c r="CZ218" i="1"/>
  <c r="CZ172" i="1"/>
  <c r="CM100" i="1"/>
  <c r="CN100" i="1" s="1"/>
  <c r="CO100" i="1" s="1"/>
  <c r="CP100" i="1" s="1"/>
  <c r="CQ100" i="1" s="1"/>
  <c r="CR100" i="1" s="1"/>
  <c r="CS100" i="1" s="1"/>
  <c r="CT100" i="1" s="1"/>
  <c r="CU100" i="1" s="1"/>
  <c r="CM101" i="1"/>
  <c r="CI93" i="1" l="1"/>
  <c r="CK103" i="1"/>
  <c r="CK97" i="1"/>
  <c r="X93" i="1"/>
  <c r="X110" i="1"/>
  <c r="Z244" i="1"/>
  <c r="Z245" i="1" s="1"/>
  <c r="AA244" i="1"/>
  <c r="AA245" i="1" s="1"/>
  <c r="Y93" i="1"/>
  <c r="CL168" i="1"/>
  <c r="CI201" i="1"/>
  <c r="CI237" i="1"/>
  <c r="CI96" i="1"/>
  <c r="CI97" i="1" s="1"/>
  <c r="CI300" i="1" s="1"/>
  <c r="CI95" i="1"/>
  <c r="CJ93" i="1"/>
  <c r="CJ95" i="1" s="1"/>
  <c r="CL110" i="1"/>
  <c r="CL99" i="1"/>
  <c r="CL289" i="1"/>
  <c r="CL103" i="1"/>
  <c r="CL97" i="1"/>
  <c r="CL300" i="1" s="1"/>
  <c r="CI258" i="1"/>
  <c r="CI256" i="1" s="1"/>
  <c r="CH301" i="1"/>
  <c r="CH220" i="1"/>
  <c r="CH221" i="1" s="1"/>
  <c r="CK189" i="1"/>
  <c r="CL187" i="1"/>
  <c r="CL186" i="1" s="1"/>
  <c r="CM186" i="1" s="1"/>
  <c r="CN186" i="1" s="1"/>
  <c r="CO186" i="1" s="1"/>
  <c r="CP186" i="1" s="1"/>
  <c r="CQ186" i="1" s="1"/>
  <c r="CR186" i="1" s="1"/>
  <c r="CS186" i="1" s="1"/>
  <c r="CT186" i="1" s="1"/>
  <c r="CU186" i="1" s="1"/>
  <c r="CV186" i="1" s="1"/>
  <c r="CW186" i="1" s="1"/>
  <c r="CX186" i="1" s="1"/>
  <c r="CY186" i="1" s="1"/>
  <c r="CZ186" i="1" s="1"/>
  <c r="DA186" i="1" s="1"/>
  <c r="DB186" i="1" s="1"/>
  <c r="CK107" i="1"/>
  <c r="CK121" i="1"/>
  <c r="CG96" i="1"/>
  <c r="CG95" i="1"/>
  <c r="Z93" i="1"/>
  <c r="Z96" i="1" s="1"/>
  <c r="AA98" i="1" s="1"/>
  <c r="Z110" i="1"/>
  <c r="CN257" i="1"/>
  <c r="CO195" i="1"/>
  <c r="CM72" i="1"/>
  <c r="CN72" i="1" s="1"/>
  <c r="CO72" i="1" s="1"/>
  <c r="CP72" i="1" s="1"/>
  <c r="CQ72" i="1" s="1"/>
  <c r="CR72" i="1" s="1"/>
  <c r="CS72" i="1" s="1"/>
  <c r="CT72" i="1" s="1"/>
  <c r="CU72" i="1" s="1"/>
  <c r="CV72" i="1" s="1"/>
  <c r="CW72" i="1" s="1"/>
  <c r="CX72" i="1" s="1"/>
  <c r="CY72" i="1" s="1"/>
  <c r="CZ72" i="1" s="1"/>
  <c r="DA72" i="1" s="1"/>
  <c r="DB72" i="1" s="1"/>
  <c r="CN239" i="1"/>
  <c r="CM240" i="1"/>
  <c r="CH96" i="1"/>
  <c r="CL98" i="1" s="1"/>
  <c r="CH95" i="1"/>
  <c r="CM236" i="1"/>
  <c r="CO180" i="1"/>
  <c r="CN183" i="1"/>
  <c r="CN304" i="1" s="1"/>
  <c r="CM261" i="1"/>
  <c r="X95" i="1"/>
  <c r="X96" i="1"/>
  <c r="CP238" i="1"/>
  <c r="CP235" i="1"/>
  <c r="CP234" i="1"/>
  <c r="CQ179" i="1"/>
  <c r="DA172" i="1"/>
  <c r="DA218" i="1"/>
  <c r="CE120" i="1"/>
  <c r="AB100" i="1"/>
  <c r="AC100" i="1"/>
  <c r="CV100" i="1"/>
  <c r="CW100" i="1" s="1"/>
  <c r="CX100" i="1" s="1"/>
  <c r="CY100" i="1" s="1"/>
  <c r="AB90" i="1"/>
  <c r="CN101" i="1"/>
  <c r="CO101" i="1" s="1"/>
  <c r="CP101" i="1" s="1"/>
  <c r="CQ101" i="1" s="1"/>
  <c r="Y95" i="1" l="1"/>
  <c r="Y96" i="1"/>
  <c r="CJ96" i="1"/>
  <c r="CI289" i="1"/>
  <c r="CI103" i="1"/>
  <c r="CI174" i="1" s="1"/>
  <c r="CI175" i="1" s="1"/>
  <c r="CL88" i="1"/>
  <c r="CM88" i="1" s="1"/>
  <c r="CN88" i="1" s="1"/>
  <c r="CO88" i="1" s="1"/>
  <c r="CP88" i="1" s="1"/>
  <c r="CQ88" i="1" s="1"/>
  <c r="CR88" i="1" s="1"/>
  <c r="CS88" i="1" s="1"/>
  <c r="CT88" i="1" s="1"/>
  <c r="CU88" i="1" s="1"/>
  <c r="CV88" i="1" s="1"/>
  <c r="CW88" i="1" s="1"/>
  <c r="CX88" i="1" s="1"/>
  <c r="CY88" i="1" s="1"/>
  <c r="CZ88" i="1" s="1"/>
  <c r="DA88" i="1" s="1"/>
  <c r="DB88" i="1" s="1"/>
  <c r="CK193" i="1"/>
  <c r="CL258" i="1" s="1"/>
  <c r="CL256" i="1" s="1"/>
  <c r="CK98" i="1"/>
  <c r="CG97" i="1"/>
  <c r="CG300" i="1" s="1"/>
  <c r="CG289" i="1"/>
  <c r="CG103" i="1"/>
  <c r="CG248" i="1" s="1"/>
  <c r="CG250" i="1" s="1"/>
  <c r="CL248" i="1"/>
  <c r="CL250" i="1" s="1"/>
  <c r="CL121" i="1"/>
  <c r="CL107" i="1"/>
  <c r="CJ289" i="1"/>
  <c r="CL282" i="1"/>
  <c r="Z95" i="1"/>
  <c r="CJ103" i="1"/>
  <c r="CJ107" i="1" s="1"/>
  <c r="CJ97" i="1"/>
  <c r="CJ300" i="1" s="1"/>
  <c r="CK99" i="1"/>
  <c r="CJ99" i="1"/>
  <c r="CP195" i="1"/>
  <c r="CP257" i="1" s="1"/>
  <c r="CO257" i="1"/>
  <c r="CJ282" i="1"/>
  <c r="CH99" i="1"/>
  <c r="CH103" i="1"/>
  <c r="CH289" i="1"/>
  <c r="CI99" i="1"/>
  <c r="CH97" i="1"/>
  <c r="CH300" i="1" s="1"/>
  <c r="CO239" i="1"/>
  <c r="CN240" i="1"/>
  <c r="CM237" i="1"/>
  <c r="CM241" i="1" s="1"/>
  <c r="CN236" i="1"/>
  <c r="CP180" i="1"/>
  <c r="CO183" i="1"/>
  <c r="CO304" i="1" s="1"/>
  <c r="CN261" i="1"/>
  <c r="X289" i="1"/>
  <c r="X97" i="1"/>
  <c r="X300" i="1" s="1"/>
  <c r="Y98" i="1"/>
  <c r="X103" i="1"/>
  <c r="Y289" i="1"/>
  <c r="Z98" i="1"/>
  <c r="Y97" i="1"/>
  <c r="Y300" i="1" s="1"/>
  <c r="Y103" i="1"/>
  <c r="Z103" i="1"/>
  <c r="Z97" i="1"/>
  <c r="Z300" i="1" s="1"/>
  <c r="Z289" i="1"/>
  <c r="CB120" i="1"/>
  <c r="BL120" i="1"/>
  <c r="CR179" i="1"/>
  <c r="CQ234" i="1"/>
  <c r="CQ238" i="1"/>
  <c r="CC120" i="1"/>
  <c r="CQ235" i="1"/>
  <c r="DB172" i="1"/>
  <c r="DB218" i="1"/>
  <c r="AL120" i="1"/>
  <c r="CF120" i="1"/>
  <c r="CD120" i="1"/>
  <c r="BY120" i="1"/>
  <c r="BZ120" i="1"/>
  <c r="CA120" i="1"/>
  <c r="CI107" i="1"/>
  <c r="CI121" i="1"/>
  <c r="CI248" i="1"/>
  <c r="CI250" i="1" s="1"/>
  <c r="AD100" i="1"/>
  <c r="AB101" i="1"/>
  <c r="CZ100" i="1"/>
  <c r="DA100" i="1" s="1"/>
  <c r="DB100" i="1" s="1"/>
  <c r="AE100" i="1" s="1"/>
  <c r="AC90" i="1"/>
  <c r="CR101" i="1"/>
  <c r="CS101" i="1" s="1"/>
  <c r="CT101" i="1" s="1"/>
  <c r="CU101" i="1" s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W35" i="3"/>
  <c r="AV41" i="3"/>
  <c r="AT45" i="3"/>
  <c r="AU6" i="3"/>
  <c r="AW8" i="3"/>
  <c r="AF13" i="3"/>
  <c r="EM15" i="4" a="1"/>
  <c r="ES6" i="4" a="1"/>
  <c r="EV6" i="4" a="1"/>
  <c r="ES14" i="4" a="1"/>
  <c r="EP7" i="4" a="1"/>
  <c r="AY6" i="6" a="1"/>
  <c r="AX28" i="3"/>
  <c r="AG5" i="6" a="1"/>
  <c r="AW41" i="3"/>
  <c r="AX10" i="3"/>
  <c r="AV24" i="3"/>
  <c r="AT46" i="3"/>
  <c r="AU11" i="3"/>
  <c r="AT15" i="3"/>
  <c r="AU33" i="3"/>
  <c r="AQ5" i="6" a="1"/>
  <c r="AS37" i="3"/>
  <c r="AS26" i="3"/>
  <c r="AS30" i="3"/>
  <c r="AW19" i="3"/>
  <c r="AC5" i="6" a="1"/>
  <c r="EP13" i="4" a="1"/>
  <c r="EW15" i="4" a="1"/>
  <c r="EM12" i="4" a="1"/>
  <c r="ER9" i="4" a="1"/>
  <c r="AF5" i="6" a="1"/>
  <c r="EU14" i="4" a="1"/>
  <c r="EO7" i="4" a="1"/>
  <c r="EN16" i="4" a="1"/>
  <c r="AT19" i="3"/>
  <c r="AY39" i="3"/>
  <c r="ER14" i="4" a="1"/>
  <c r="EQ6" i="4" a="1"/>
  <c r="EW6" i="4" a="1"/>
  <c r="Y5" i="6" a="1"/>
  <c r="AX20" i="3"/>
  <c r="AT17" i="3"/>
  <c r="AF37" i="3"/>
  <c r="AM6" i="6" a="1"/>
  <c r="AV18" i="3"/>
  <c r="AS28" i="3"/>
  <c r="EL6" i="4" a="1"/>
  <c r="ER6" i="4" a="1"/>
  <c r="EM6" i="4" a="1"/>
  <c r="ES13" i="4" a="1"/>
  <c r="AW45" i="3"/>
  <c r="AF31" i="3"/>
  <c r="AV8" i="3"/>
  <c r="I6" i="6" a="1"/>
  <c r="AX24" i="3"/>
  <c r="AY21" i="3"/>
  <c r="AZ12" i="3"/>
  <c r="AX39" i="3"/>
  <c r="AA6" i="6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Z35" i="3"/>
  <c r="AF9" i="3"/>
  <c r="AW36" i="3"/>
  <c r="AV16" i="3"/>
  <c r="AX8" i="3"/>
  <c r="AU8" i="3"/>
  <c r="AZ29" i="3"/>
  <c r="AW9" i="3"/>
  <c r="AS27" i="3"/>
  <c r="EU9" i="4" a="1"/>
  <c r="ET5" i="4" a="1"/>
  <c r="EM16" i="4" a="1"/>
  <c r="EP14" i="4" a="1"/>
  <c r="Q6" i="6" a="1"/>
  <c r="AT5" i="3"/>
  <c r="AS6" i="6" a="1"/>
  <c r="AW26" i="3"/>
  <c r="AZ19" i="3"/>
  <c r="AS24" i="3"/>
  <c r="AU46" i="3"/>
  <c r="AY6" i="3"/>
  <c r="AF5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V14" i="3"/>
  <c r="AS36" i="3"/>
  <c r="U6" i="6" a="1"/>
  <c r="AS19" i="3"/>
  <c r="AW7" i="3"/>
  <c r="AY36" i="3"/>
  <c r="AS32" i="3"/>
  <c r="AV36" i="3"/>
  <c r="AT11" i="3"/>
  <c r="AH6" i="6" a="1"/>
  <c r="AW25" i="3"/>
  <c r="ET16" i="4" a="1"/>
  <c r="EP9" i="4" a="1"/>
  <c r="EL11" i="4" a="1"/>
  <c r="AZ28" i="3"/>
  <c r="AW27" i="3"/>
  <c r="AY20" i="3"/>
  <c r="AR7" i="3"/>
  <c r="AB5" i="3"/>
  <c r="AF22" i="3"/>
  <c r="AU24" i="3"/>
  <c r="AW22" i="3"/>
  <c r="AF8" i="3"/>
  <c r="AT41" i="3"/>
  <c r="AX15" i="3"/>
  <c r="AV37" i="3"/>
  <c r="V6" i="6" a="1"/>
  <c r="AU32" i="3"/>
  <c r="U5" i="6" a="1"/>
  <c r="AU31" i="3"/>
  <c r="EQ11" i="4" a="1"/>
  <c r="EQ13" i="4" a="1"/>
  <c r="EU8" i="4" a="1"/>
  <c r="EN8" i="4" a="1"/>
  <c r="EW13" i="4" a="1"/>
  <c r="EN15" i="4" a="1"/>
  <c r="ET7" i="4" a="1"/>
  <c r="EL15" i="4" a="1"/>
  <c r="AX40" i="3"/>
  <c r="AW34" i="3"/>
  <c r="AZ45" i="3"/>
  <c r="AF7" i="3"/>
  <c r="AV31" i="3"/>
  <c r="AV6" i="6" a="1"/>
  <c r="ER5" i="4" a="1"/>
  <c r="EV12" i="4" a="1"/>
  <c r="AV12" i="3"/>
  <c r="AP7" i="3"/>
  <c r="EO9" i="4" a="1"/>
  <c r="EV7" i="4" a="1"/>
  <c r="EM8" i="4" a="1"/>
  <c r="EU5" i="4" a="1"/>
  <c r="EN12" i="4" a="1"/>
  <c r="AF38" i="3"/>
  <c r="AS31" i="3"/>
  <c r="D5" i="6" a="1"/>
  <c r="AC6" i="6" a="1"/>
  <c r="ET6" i="4" a="1"/>
  <c r="AU28" i="3"/>
  <c r="AW40" i="3"/>
  <c r="AZ21" i="3"/>
  <c r="AX34" i="3"/>
  <c r="AZ15" i="3"/>
  <c r="AU20" i="3"/>
  <c r="AW29" i="3"/>
  <c r="AT26" i="3"/>
  <c r="AU45" i="3"/>
  <c r="AX13" i="3"/>
  <c r="AT33" i="3"/>
  <c r="EL12" i="4" a="1"/>
  <c r="AX45" i="3"/>
  <c r="AX27" i="3"/>
  <c r="EM9" i="4" a="1"/>
  <c r="O5" i="6" a="1"/>
  <c r="AT38" i="3"/>
  <c r="AZ9" i="3"/>
  <c r="AZ27" i="3"/>
  <c r="AU30" i="3"/>
  <c r="EP12" i="4" a="1"/>
  <c r="EM13" i="4" a="1"/>
  <c r="AS39" i="3"/>
  <c r="K6" i="6" a="1"/>
  <c r="AT20" i="3"/>
  <c r="AX33" i="3"/>
  <c r="N5" i="6" a="1"/>
  <c r="AY32" i="3"/>
  <c r="AS14" i="3"/>
  <c r="AZ40" i="3"/>
  <c r="EP8" i="4" a="1"/>
  <c r="EL16" i="4" a="1"/>
  <c r="EO5" i="4" a="1"/>
  <c r="AY31" i="3"/>
  <c r="AN6" i="6" a="1"/>
  <c r="AK6" i="6" a="1"/>
  <c r="AJ6" i="6" a="1"/>
  <c r="AF6" i="3"/>
  <c r="EQ15" i="4" a="1"/>
  <c r="EL9" i="4" a="1"/>
  <c r="EN11" i="4" a="1"/>
  <c r="AV13" i="3"/>
  <c r="EP15" i="4" a="1"/>
  <c r="ES9" i="4" a="1"/>
  <c r="AF19" i="3"/>
  <c r="AX41" i="3"/>
  <c r="AF45" i="3"/>
  <c r="AX31" i="3"/>
  <c r="EP11" i="4" a="1"/>
  <c r="EV11" i="4" a="1"/>
  <c r="AT31" i="3"/>
  <c r="AV38" i="3"/>
  <c r="E5" i="6" a="1"/>
  <c r="AV29" i="3"/>
  <c r="AU23" i="3"/>
  <c r="AY35" i="3"/>
  <c r="AS34" i="3"/>
  <c r="D6" i="6" a="1"/>
  <c r="AU37" i="3"/>
  <c r="EO16" i="4" a="1"/>
  <c r="EM7" i="4" a="1"/>
  <c r="EW5" i="4" a="1"/>
  <c r="EP16" i="4" a="1"/>
  <c r="AS29" i="3"/>
  <c r="AS18" i="3"/>
  <c r="AW17" i="3"/>
  <c r="AY12" i="3"/>
  <c r="AT30" i="3"/>
  <c r="AO6" i="6" a="1"/>
  <c r="L5" i="6" a="1"/>
  <c r="AZ32" i="3"/>
  <c r="AF17" i="3"/>
  <c r="ER16" i="4" a="1"/>
  <c r="EM11" i="4" a="1"/>
  <c r="EM14" i="4" a="1"/>
  <c r="EV9" i="4" a="1"/>
  <c r="EV16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U39" i="3"/>
  <c r="AU21" i="3"/>
  <c r="AV5" i="3"/>
  <c r="AV17" i="3"/>
  <c r="AY38" i="3"/>
  <c r="AW32" i="3"/>
  <c r="AS10" i="3"/>
  <c r="AT36" i="3"/>
  <c r="ER8" i="4" a="1"/>
  <c r="EV8" i="4" a="1"/>
  <c r="AZ34" i="3"/>
  <c r="AS16" i="3"/>
  <c r="AF15" i="3"/>
  <c r="EN6" i="4" a="1"/>
  <c r="EO8" i="4" a="1"/>
  <c r="EO15" i="4" a="1"/>
  <c r="AZ17" i="3"/>
  <c r="AF25" i="3"/>
  <c r="AX38" i="3"/>
  <c r="AW46" i="3"/>
  <c r="AT27" i="3"/>
  <c r="Z5" i="6" a="1"/>
  <c r="AF46" i="3"/>
  <c r="AT32" i="3"/>
  <c r="AR5" i="3"/>
  <c r="AF23" i="3"/>
  <c r="X5" i="6" a="1"/>
  <c r="EQ12" i="4" a="1"/>
  <c r="ET8" i="4" a="1"/>
  <c r="EL14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EU6" i="4" a="1"/>
  <c r="EN9" i="4" a="1"/>
  <c r="G5" i="6" a="1"/>
  <c r="AS23" i="3"/>
  <c r="EN5" i="4" a="1"/>
  <c r="EQ7" i="4" a="1"/>
  <c r="AB6" i="6" a="1"/>
  <c r="AV11" i="3"/>
  <c r="AX32" i="3"/>
  <c r="AY5" i="6" a="1"/>
  <c r="AS11" i="3"/>
  <c r="AF42" i="3"/>
  <c r="AS5" i="6" a="1"/>
  <c r="AX5" i="6" a="1"/>
  <c r="EO12" i="4" a="1"/>
  <c r="ER7" i="4" a="1"/>
  <c r="AF26" i="3"/>
  <c r="AE6" i="6" a="1"/>
  <c r="AV23" i="3"/>
  <c r="ET11" i="4" a="1"/>
  <c r="AU41" i="3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J5" i="6" a="1"/>
  <c r="AN5" i="6" a="1"/>
  <c r="AV35" i="3"/>
  <c r="AX18" i="3"/>
  <c r="EW8" i="4" a="1"/>
  <c r="AT8" i="3"/>
  <c r="AX26" i="3"/>
  <c r="AZ22" i="3"/>
  <c r="M6" i="6" a="1"/>
  <c r="AF24" i="3"/>
  <c r="F46" i="3"/>
  <c r="AZ25" i="3"/>
  <c r="AW15" i="3"/>
  <c r="ES5" i="4" a="1"/>
  <c r="EU7" i="4" a="1"/>
  <c r="ES12" i="4" a="1"/>
  <c r="AW6" i="3"/>
  <c r="AZ31" i="3"/>
  <c r="AX30" i="3"/>
  <c r="AU6" i="6" a="1"/>
  <c r="AY13" i="3"/>
  <c r="AV20" i="3"/>
  <c r="AV45" i="3"/>
  <c r="AS25" i="3"/>
  <c r="AY8" i="3"/>
  <c r="AF16" i="3"/>
  <c r="ET9" i="4" a="1"/>
  <c r="AT28" i="3"/>
  <c r="AF6" i="6" a="1"/>
  <c r="AF27" i="3"/>
  <c r="AZ26" i="3"/>
  <c r="AM5" i="6" a="1"/>
  <c r="ES16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F5" i="6" a="1"/>
  <c r="AV25" i="3"/>
  <c r="F45" i="3"/>
  <c r="AW13" i="3"/>
  <c r="AI5" i="6" a="1"/>
  <c r="AZ23" i="3"/>
  <c r="AZ33" i="3"/>
  <c r="AF39" i="3"/>
  <c r="EV15" i="4" a="1"/>
  <c r="ER12" i="4" a="1"/>
  <c r="ES8" i="4" a="1"/>
  <c r="ET14" i="4" a="1"/>
  <c r="AZ39" i="3"/>
  <c r="AF29" i="3"/>
  <c r="CJ248" i="1" l="1"/>
  <c r="CJ250" i="1" s="1"/>
  <c r="CL109" i="1"/>
  <c r="CQ195" i="1"/>
  <c r="CQ257" i="1" s="1"/>
  <c r="CG121" i="1"/>
  <c r="CG107" i="1"/>
  <c r="CK258" i="1"/>
  <c r="CK256" i="1" s="1"/>
  <c r="CJ121" i="1"/>
  <c r="CL124" i="1" s="1"/>
  <c r="AB186" i="1"/>
  <c r="CJ109" i="1"/>
  <c r="CH248" i="1"/>
  <c r="CH250" i="1" s="1"/>
  <c r="CH121" i="1"/>
  <c r="CH107" i="1"/>
  <c r="CP239" i="1"/>
  <c r="CO240" i="1"/>
  <c r="CN237" i="1"/>
  <c r="CN241" i="1" s="1"/>
  <c r="CO236" i="1"/>
  <c r="CQ180" i="1"/>
  <c r="CP183" i="1"/>
  <c r="CP304" i="1" s="1"/>
  <c r="CO261" i="1"/>
  <c r="BY80" i="1"/>
  <c r="CA64" i="1"/>
  <c r="CE80" i="1"/>
  <c r="CA80" i="1"/>
  <c r="CF80" i="1"/>
  <c r="CD80" i="1"/>
  <c r="BZ80" i="1"/>
  <c r="BL80" i="1"/>
  <c r="CC80" i="1"/>
  <c r="CB80" i="1"/>
  <c r="CF64" i="1"/>
  <c r="CD64" i="1"/>
  <c r="BY64" i="1"/>
  <c r="CE64" i="1"/>
  <c r="BZ64" i="1"/>
  <c r="CC64" i="1"/>
  <c r="CB64" i="1"/>
  <c r="BL64" i="1"/>
  <c r="Y248" i="1"/>
  <c r="Y250" i="1" s="1"/>
  <c r="Y254" i="1" s="1"/>
  <c r="Y268" i="1" s="1"/>
  <c r="Y262" i="1"/>
  <c r="Y260" i="1" s="1"/>
  <c r="Y109" i="1"/>
  <c r="Y107" i="1"/>
  <c r="X248" i="1"/>
  <c r="X250" i="1" s="1"/>
  <c r="X107" i="1"/>
  <c r="X109" i="1"/>
  <c r="Z248" i="1"/>
  <c r="Z250" i="1" s="1"/>
  <c r="Z254" i="1" s="1"/>
  <c r="Z268" i="1" s="1"/>
  <c r="Z262" i="1"/>
  <c r="Z260" i="1" s="1"/>
  <c r="Z109" i="1"/>
  <c r="Z107" i="1"/>
  <c r="CD78" i="1"/>
  <c r="CC100" i="1"/>
  <c r="CA63" i="1"/>
  <c r="CA286" i="1" s="1"/>
  <c r="CD94" i="1"/>
  <c r="AH7" i="6" s="1"/>
  <c r="CD90" i="1"/>
  <c r="CF91" i="1"/>
  <c r="BY100" i="1"/>
  <c r="BL100" i="1"/>
  <c r="CD101" i="1"/>
  <c r="AV7" i="6" s="1"/>
  <c r="CB76" i="1"/>
  <c r="R7" i="6" s="1"/>
  <c r="X7" i="6" s="1"/>
  <c r="CD100" i="1"/>
  <c r="CD70" i="1"/>
  <c r="V7" i="6" s="1"/>
  <c r="BY70" i="1"/>
  <c r="CB63" i="1"/>
  <c r="CB286" i="1" s="1"/>
  <c r="BY106" i="1"/>
  <c r="BL63" i="1"/>
  <c r="AW7" i="6" s="1"/>
  <c r="BY79" i="1"/>
  <c r="CA68" i="1"/>
  <c r="CB77" i="1"/>
  <c r="BZ91" i="1"/>
  <c r="O7" i="6" s="1"/>
  <c r="BL102" i="1"/>
  <c r="AQ7" i="6" s="1"/>
  <c r="CF63" i="1"/>
  <c r="JJ9" i="4" s="1"/>
  <c r="BY101" i="1"/>
  <c r="AM7" i="6" s="1"/>
  <c r="JM16" i="4" s="1"/>
  <c r="CF102" i="1"/>
  <c r="CA75" i="1"/>
  <c r="BL77" i="1"/>
  <c r="BL101" i="1"/>
  <c r="CF90" i="1"/>
  <c r="BL91" i="1"/>
  <c r="BZ100" i="1"/>
  <c r="CC78" i="1"/>
  <c r="CC79" i="1"/>
  <c r="JM9" i="4" s="1"/>
  <c r="CA79" i="1"/>
  <c r="JL16" i="4" s="1"/>
  <c r="BZ75" i="1"/>
  <c r="CB79" i="1"/>
  <c r="CC68" i="1"/>
  <c r="JK16" i="4" s="1"/>
  <c r="CA106" i="1"/>
  <c r="BZ69" i="1"/>
  <c r="CE70" i="1"/>
  <c r="CC69" i="1"/>
  <c r="C7" i="6" s="1"/>
  <c r="T7" i="6" s="1"/>
  <c r="BY75" i="1"/>
  <c r="CC101" i="1"/>
  <c r="CC63" i="1"/>
  <c r="CC286" i="1" s="1"/>
  <c r="CB90" i="1"/>
  <c r="JL9" i="4" s="1"/>
  <c r="CF94" i="1"/>
  <c r="AL7" i="6" s="1"/>
  <c r="BZ87" i="1"/>
  <c r="BZ249" i="1" s="1"/>
  <c r="BZ90" i="1"/>
  <c r="J7" i="6" s="1"/>
  <c r="BY102" i="1"/>
  <c r="Z7" i="6" s="1"/>
  <c r="BL76" i="1"/>
  <c r="CF68" i="1"/>
  <c r="CF77" i="1"/>
  <c r="BZ68" i="1"/>
  <c r="CA70" i="1"/>
  <c r="CD69" i="1"/>
  <c r="BL79" i="1"/>
  <c r="BY69" i="1"/>
  <c r="CE87" i="1"/>
  <c r="CE249" i="1" s="1"/>
  <c r="AD7" i="6" s="1"/>
  <c r="CF78" i="1"/>
  <c r="CE76" i="1"/>
  <c r="CA102" i="1"/>
  <c r="CD91" i="1"/>
  <c r="CB75" i="1"/>
  <c r="CD102" i="1"/>
  <c r="AP7" i="6" s="1"/>
  <c r="Y7" i="6" s="1"/>
  <c r="CA78" i="1"/>
  <c r="AA7" i="6" s="1"/>
  <c r="AJ7" i="6" s="1"/>
  <c r="BY63" i="1"/>
  <c r="BY77" i="1"/>
  <c r="CB94" i="1"/>
  <c r="CE78" i="1"/>
  <c r="I7" i="6" s="1"/>
  <c r="AK7" i="6" s="1"/>
  <c r="CE69" i="1"/>
  <c r="K7" i="6" s="1"/>
  <c r="F7" i="6" s="1"/>
  <c r="CB100" i="1"/>
  <c r="CF75" i="1"/>
  <c r="AC7" i="6" s="1"/>
  <c r="AE7" i="6" s="1"/>
  <c r="M7" i="6" s="1"/>
  <c r="Q7" i="6" s="1"/>
  <c r="CA101" i="1"/>
  <c r="BZ101" i="1"/>
  <c r="CA91" i="1"/>
  <c r="CF101" i="1"/>
  <c r="AU7" i="6" s="1"/>
  <c r="BL70" i="1"/>
  <c r="CE75" i="1"/>
  <c r="CB87" i="1"/>
  <c r="CB249" i="1" s="1"/>
  <c r="CC102" i="1"/>
  <c r="CC106" i="1"/>
  <c r="AX7" i="6" s="1"/>
  <c r="BZ77" i="1"/>
  <c r="AT7" i="6" s="1"/>
  <c r="S7" i="6" s="1"/>
  <c r="BY68" i="1"/>
  <c r="CE90" i="1"/>
  <c r="CA100" i="1"/>
  <c r="CB102" i="1"/>
  <c r="CA90" i="1"/>
  <c r="CF106" i="1"/>
  <c r="CF79" i="1"/>
  <c r="CA76" i="1"/>
  <c r="AN7" i="6" s="1"/>
  <c r="CE101" i="1"/>
  <c r="CC70" i="1"/>
  <c r="CE106" i="1"/>
  <c r="CF70" i="1"/>
  <c r="G7" i="6" s="1"/>
  <c r="BL87" i="1"/>
  <c r="AF7" i="6" s="1"/>
  <c r="CC76" i="1"/>
  <c r="CD76" i="1"/>
  <c r="JJ16" i="4" s="1"/>
  <c r="BY78" i="1"/>
  <c r="CB101" i="1"/>
  <c r="CE63" i="1"/>
  <c r="AB7" i="6" s="1"/>
  <c r="BL69" i="1"/>
  <c r="CD106" i="1"/>
  <c r="BY76" i="1"/>
  <c r="BZ70" i="1"/>
  <c r="CD79" i="1"/>
  <c r="L7" i="6" s="1"/>
  <c r="BL94" i="1"/>
  <c r="BZ63" i="1"/>
  <c r="BZ286" i="1" s="1"/>
  <c r="CA87" i="1"/>
  <c r="BZ94" i="1"/>
  <c r="BY87" i="1"/>
  <c r="BY249" i="1" s="1"/>
  <c r="AI7" i="6" s="1"/>
  <c r="CC94" i="1"/>
  <c r="D7" i="6" s="1"/>
  <c r="BZ79" i="1"/>
  <c r="AG7" i="6" s="1"/>
  <c r="BZ76" i="1"/>
  <c r="BL106" i="1"/>
  <c r="W7" i="6" s="1"/>
  <c r="CB106" i="1"/>
  <c r="CE102" i="1"/>
  <c r="CF76" i="1"/>
  <c r="CC77" i="1"/>
  <c r="CD77" i="1"/>
  <c r="CE68" i="1"/>
  <c r="BY90" i="1"/>
  <c r="CC90" i="1"/>
  <c r="BZ106" i="1"/>
  <c r="AS7" i="6" s="1"/>
  <c r="BZ102" i="1"/>
  <c r="CE91" i="1"/>
  <c r="CD68" i="1"/>
  <c r="BL90" i="1"/>
  <c r="CB69" i="1"/>
  <c r="CC87" i="1"/>
  <c r="CC249" i="1" s="1"/>
  <c r="BY94" i="1"/>
  <c r="H7" i="6" s="1"/>
  <c r="CA77" i="1"/>
  <c r="BZ78" i="1"/>
  <c r="CD63" i="1"/>
  <c r="CD286" i="1" s="1"/>
  <c r="AR7" i="6" s="1"/>
  <c r="CF69" i="1"/>
  <c r="BL68" i="1"/>
  <c r="BL75" i="1"/>
  <c r="JK9" i="4" s="1"/>
  <c r="AO7" i="6" s="1"/>
  <c r="CA94" i="1"/>
  <c r="BL78" i="1"/>
  <c r="CA69" i="1"/>
  <c r="CE100" i="1"/>
  <c r="CD75" i="1"/>
  <c r="P7" i="6" s="1"/>
  <c r="E7" i="6" s="1"/>
  <c r="U7" i="6" s="1"/>
  <c r="CC75" i="1"/>
  <c r="AY7" i="6" s="1"/>
  <c r="CD87" i="1"/>
  <c r="CB70" i="1"/>
  <c r="CC91" i="1"/>
  <c r="CB91" i="1"/>
  <c r="CE77" i="1"/>
  <c r="CE79" i="1"/>
  <c r="CF87" i="1"/>
  <c r="CF249" i="1" s="1"/>
  <c r="CB78" i="1"/>
  <c r="BY91" i="1"/>
  <c r="CF100" i="1"/>
  <c r="N7" i="6" s="1"/>
  <c r="CI184" i="1"/>
  <c r="CI147" i="1"/>
  <c r="CS179" i="1"/>
  <c r="CR235" i="1"/>
  <c r="CR238" i="1"/>
  <c r="CR234" i="1"/>
  <c r="CJ262" i="1"/>
  <c r="CJ260" i="1" s="1"/>
  <c r="CJ110" i="1"/>
  <c r="CI262" i="1"/>
  <c r="CI260" i="1" s="1"/>
  <c r="AC101" i="1"/>
  <c r="CV101" i="1"/>
  <c r="CW101" i="1" s="1"/>
  <c r="CX101" i="1" s="1"/>
  <c r="CY101" i="1" s="1"/>
  <c r="AD90" i="1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U69" i="3"/>
  <c r="AZ74" i="3"/>
  <c r="AF61" i="3"/>
  <c r="AF95" i="3"/>
  <c r="AS65" i="3"/>
  <c r="AF74" i="3"/>
  <c r="AS56" i="3"/>
  <c r="AT75" i="3"/>
  <c r="AY61" i="3"/>
  <c r="AZ92" i="3"/>
  <c r="AT77" i="3"/>
  <c r="AY66" i="3"/>
  <c r="AF72" i="3"/>
  <c r="AX48" i="3"/>
  <c r="AW97" i="3"/>
  <c r="AZ94" i="3"/>
  <c r="AW86" i="3"/>
  <c r="AW59" i="3"/>
  <c r="AW48" i="3"/>
  <c r="AT69" i="3"/>
  <c r="C70" i="3"/>
  <c r="C56" i="3"/>
  <c r="AF69" i="3"/>
  <c r="AF58" i="3"/>
  <c r="AF85" i="3"/>
  <c r="AX58" i="3"/>
  <c r="AZ71" i="3"/>
  <c r="AZ82" i="3"/>
  <c r="AX67" i="3"/>
  <c r="AZ49" i="3"/>
  <c r="AY85" i="3"/>
  <c r="AU89" i="3"/>
  <c r="AW64" i="3"/>
  <c r="AZ89" i="3"/>
  <c r="C72" i="3"/>
  <c r="C55" i="3"/>
  <c r="AW87" i="3"/>
  <c r="C54" i="3"/>
  <c r="AF81" i="3"/>
  <c r="AW93" i="3"/>
  <c r="AU84" i="3"/>
  <c r="AV58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F64" i="3"/>
  <c r="AT62" i="3"/>
  <c r="AS70" i="3"/>
  <c r="AZ67" i="3"/>
  <c r="AX60" i="3"/>
  <c r="AS63" i="3"/>
  <c r="AV67" i="3"/>
  <c r="AZ76" i="3"/>
  <c r="AU71" i="3"/>
  <c r="AT91" i="3"/>
  <c r="C57" i="3"/>
  <c r="AZ50" i="3"/>
  <c r="AW49" i="3"/>
  <c r="AX54" i="3"/>
  <c r="AF57" i="3"/>
  <c r="AS77" i="3"/>
  <c r="AZ85" i="3"/>
  <c r="AX85" i="3"/>
  <c r="AS78" i="3"/>
  <c r="AS93" i="3"/>
  <c r="AY75" i="3"/>
  <c r="AX56" i="3"/>
  <c r="AS92" i="3"/>
  <c r="AX79" i="3"/>
  <c r="AT78" i="3"/>
  <c r="C74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U64" i="3"/>
  <c r="AF70" i="3"/>
  <c r="AT85" i="3"/>
  <c r="AX87" i="3"/>
  <c r="C87" i="3"/>
  <c r="AY60" i="3"/>
  <c r="AY77" i="3"/>
  <c r="AS61" i="3"/>
  <c r="AX78" i="3"/>
  <c r="C63" i="3"/>
  <c r="AY86" i="3"/>
  <c r="AX59" i="3"/>
  <c r="AU49" i="3"/>
  <c r="AY91" i="3"/>
  <c r="C58" i="3"/>
  <c r="AU83" i="3"/>
  <c r="AY74" i="3"/>
  <c r="AU73" i="3"/>
  <c r="AY87" i="3"/>
  <c r="AW69" i="3"/>
  <c r="AV85" i="3"/>
  <c r="AW77" i="3"/>
  <c r="C77" i="3"/>
  <c r="AV97" i="3"/>
  <c r="AZ78" i="3"/>
  <c r="AW82" i="3"/>
  <c r="AT66" i="3"/>
  <c r="C68" i="3"/>
  <c r="AY81" i="3"/>
  <c r="AX96" i="3"/>
  <c r="AT68" i="3"/>
  <c r="AY50" i="3"/>
  <c r="AV71" i="3"/>
  <c r="AF60" i="3"/>
  <c r="AT63" i="3"/>
  <c r="AT47" i="3"/>
  <c r="AX88" i="3"/>
  <c r="AS75" i="3"/>
  <c r="AZ55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Z95" i="3"/>
  <c r="AT95" i="3"/>
  <c r="AW80" i="3"/>
  <c r="AU65" i="3"/>
  <c r="AT55" i="3"/>
  <c r="C65" i="3"/>
  <c r="C78" i="3"/>
  <c r="AU87" i="3"/>
  <c r="AV75" i="3"/>
  <c r="AV57" i="3"/>
  <c r="AT70" i="3"/>
  <c r="AT80" i="3"/>
  <c r="AZ73" i="3"/>
  <c r="AZ88" i="3"/>
  <c r="AU47" i="3"/>
  <c r="AT49" i="3"/>
  <c r="AV89" i="3"/>
  <c r="C90" i="3"/>
  <c r="AT92" i="3"/>
  <c r="C67" i="3"/>
  <c r="AY73" i="3"/>
  <c r="C89" i="3"/>
  <c r="AF68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V87" i="3"/>
  <c r="AZ47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C66" i="3"/>
  <c r="AT67" i="3"/>
  <c r="AV74" i="3"/>
  <c r="AV59" i="3"/>
  <c r="C85" i="3"/>
  <c r="AZ70" i="3"/>
  <c r="AU56" i="3"/>
  <c r="AX66" i="3"/>
  <c r="AW63" i="3"/>
  <c r="AY55" i="3"/>
  <c r="AS73" i="3"/>
  <c r="AY71" i="3"/>
  <c r="AX50" i="3"/>
  <c r="AZ61" i="3"/>
  <c r="AX69" i="3"/>
  <c r="AV55" i="3"/>
  <c r="C94" i="3"/>
  <c r="AW54" i="3"/>
  <c r="AY56" i="3"/>
  <c r="AZ93" i="3"/>
  <c r="AF77" i="3"/>
  <c r="AU85" i="3"/>
  <c r="AW62" i="3"/>
  <c r="AT86" i="3"/>
  <c r="AF78" i="3"/>
  <c r="AV91" i="3"/>
  <c r="AF76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AZ64" i="3"/>
  <c r="AF91" i="3"/>
  <c r="AX71" i="3"/>
  <c r="AW60" i="3"/>
  <c r="AU60" i="3"/>
  <c r="AY78" i="3"/>
  <c r="AT89" i="3"/>
  <c r="AV88" i="3"/>
  <c r="AW78" i="3"/>
  <c r="AW96" i="3"/>
  <c r="AZ84" i="3"/>
  <c r="AX73" i="3"/>
  <c r="AX55" i="3"/>
  <c r="AU82" i="3"/>
  <c r="C60" i="3"/>
  <c r="AS85" i="3"/>
  <c r="C91" i="3"/>
  <c r="AY72" i="3"/>
  <c r="AZ69" i="3"/>
  <c r="AX68" i="3"/>
  <c r="AV81" i="3"/>
  <c r="AS76" i="3"/>
  <c r="AY48" i="3"/>
  <c r="AU91" i="3"/>
  <c r="AU77" i="3"/>
  <c r="AX75" i="3"/>
  <c r="AS90" i="3"/>
  <c r="AU70" i="3"/>
  <c r="AY49" i="3"/>
  <c r="AW92" i="3"/>
  <c r="AZ62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U72" i="3"/>
  <c r="AT71" i="3"/>
  <c r="AW89" i="3"/>
  <c r="AX89" i="3"/>
  <c r="AF49" i="3"/>
  <c r="AW94" i="3"/>
  <c r="AV83" i="3"/>
  <c r="AU54" i="3"/>
  <c r="AY82" i="3"/>
  <c r="AV64" i="3"/>
  <c r="AF93" i="3"/>
  <c r="AT84" i="3"/>
  <c r="AU58" i="3"/>
  <c r="AW74" i="3"/>
  <c r="AT65" i="3"/>
  <c r="AV84" i="3"/>
  <c r="AW61" i="3"/>
  <c r="AF54" i="3"/>
  <c r="AT72" i="3"/>
  <c r="AW47" i="3"/>
  <c r="AU88" i="3"/>
  <c r="AV82" i="3"/>
  <c r="AZ97" i="3"/>
  <c r="AU63" i="3"/>
  <c r="AX62" i="3"/>
  <c r="AF88" i="3"/>
  <c r="AZ63" i="3"/>
  <c r="AT73" i="3"/>
  <c r="AZ79" i="3"/>
  <c r="C97" i="3"/>
  <c r="C61" i="3"/>
  <c r="AS89" i="3"/>
  <c r="AU57" i="3"/>
  <c r="AZ90" i="3"/>
  <c r="AW65" i="3"/>
  <c r="AF55" i="3"/>
  <c r="AT79" i="3"/>
  <c r="AW55" i="3"/>
  <c r="AU48" i="3"/>
  <c r="AX82" i="3"/>
  <c r="AT83" i="3"/>
  <c r="AX70" i="3"/>
  <c r="CR195" i="1" l="1"/>
  <c r="CR257" i="1" s="1"/>
  <c r="CK124" i="1"/>
  <c r="CK141" i="1" s="1"/>
  <c r="CJ124" i="1"/>
  <c r="AC186" i="1"/>
  <c r="CL141" i="1"/>
  <c r="CL140" i="1"/>
  <c r="CL142" i="1"/>
  <c r="CK140" i="1"/>
  <c r="CK142" i="1"/>
  <c r="CQ239" i="1"/>
  <c r="CP240" i="1"/>
  <c r="CO237" i="1"/>
  <c r="CO241" i="1" s="1"/>
  <c r="CP236" i="1"/>
  <c r="CR180" i="1"/>
  <c r="CQ183" i="1"/>
  <c r="CQ304" i="1" s="1"/>
  <c r="CP261" i="1"/>
  <c r="BZ180" i="1"/>
  <c r="CA180" i="1" s="1"/>
  <c r="BL128" i="1"/>
  <c r="CF129" i="1"/>
  <c r="CB201" i="1"/>
  <c r="CC201" i="1" s="1"/>
  <c r="CD208" i="1"/>
  <c r="CD238" i="1" s="1"/>
  <c r="CE238" i="1" s="1"/>
  <c r="CB219" i="1"/>
  <c r="CC219" i="1" s="1"/>
  <c r="BL179" i="1"/>
  <c r="BM179" i="1" s="1"/>
  <c r="CD188" i="1"/>
  <c r="CD179" i="1"/>
  <c r="CE179" i="1" s="1"/>
  <c r="CF182" i="1"/>
  <c r="CG182" i="1" s="1"/>
  <c r="CB182" i="1"/>
  <c r="CC182" i="1" s="1"/>
  <c r="CB207" i="1"/>
  <c r="CC207" i="1" s="1"/>
  <c r="CB199" i="1"/>
  <c r="CB234" i="1" s="1"/>
  <c r="CC234" i="1" s="1"/>
  <c r="BZ208" i="1"/>
  <c r="BZ238" i="1" s="1"/>
  <c r="CA238" i="1" s="1"/>
  <c r="BZ219" i="1"/>
  <c r="CA219" i="1" s="1"/>
  <c r="BZ209" i="1"/>
  <c r="CA209" i="1" s="1"/>
  <c r="BZ215" i="1"/>
  <c r="BZ205" i="1"/>
  <c r="CA205" i="1" s="1"/>
  <c r="BZ187" i="1"/>
  <c r="BL200" i="1"/>
  <c r="BL235" i="1" s="1"/>
  <c r="BM235" i="1" s="1"/>
  <c r="BL208" i="1"/>
  <c r="BL238" i="1" s="1"/>
  <c r="BM238" i="1" s="1"/>
  <c r="BL177" i="1"/>
  <c r="BM177" i="1" s="1"/>
  <c r="CA128" i="1"/>
  <c r="CF128" i="1"/>
  <c r="CF201" i="1"/>
  <c r="CG201" i="1" s="1"/>
  <c r="CF188" i="1"/>
  <c r="CB129" i="1"/>
  <c r="CF199" i="1"/>
  <c r="CF234" i="1" s="1"/>
  <c r="CG234" i="1" s="1"/>
  <c r="CG199" i="1" s="1"/>
  <c r="CF177" i="1"/>
  <c r="CG177" i="1" s="1"/>
  <c r="CB204" i="1"/>
  <c r="CC204" i="1" s="1"/>
  <c r="CF219" i="1"/>
  <c r="CG219" i="1" s="1"/>
  <c r="CB180" i="1"/>
  <c r="CC180" i="1" s="1"/>
  <c r="CB218" i="1"/>
  <c r="CC218" i="1" s="1"/>
  <c r="CD129" i="1"/>
  <c r="CB214" i="1"/>
  <c r="CD200" i="1"/>
  <c r="CD235" i="1" s="1"/>
  <c r="CE235" i="1" s="1"/>
  <c r="CD177" i="1"/>
  <c r="CE177" i="1" s="1"/>
  <c r="BL180" i="1"/>
  <c r="CD186" i="1"/>
  <c r="CD206" i="1"/>
  <c r="CE206" i="1" s="1"/>
  <c r="CD214" i="1"/>
  <c r="CD197" i="1"/>
  <c r="CE197" i="1" s="1"/>
  <c r="CF195" i="1"/>
  <c r="CF181" i="1"/>
  <c r="CG181" i="1" s="1"/>
  <c r="CB197" i="1"/>
  <c r="CC197" i="1" s="1"/>
  <c r="BL209" i="1"/>
  <c r="BM209" i="1" s="1"/>
  <c r="BL218" i="1"/>
  <c r="BM218" i="1" s="1"/>
  <c r="BL219" i="1"/>
  <c r="CB181" i="1"/>
  <c r="CC181" i="1" s="1"/>
  <c r="CE129" i="1"/>
  <c r="BZ214" i="1"/>
  <c r="BZ218" i="1"/>
  <c r="CA218" i="1" s="1"/>
  <c r="BZ174" i="1"/>
  <c r="BZ182" i="1"/>
  <c r="CA182" i="1" s="1"/>
  <c r="CF200" i="1"/>
  <c r="CF235" i="1" s="1"/>
  <c r="CG235" i="1" s="1"/>
  <c r="CG200" i="1" s="1"/>
  <c r="CF187" i="1"/>
  <c r="CF204" i="1"/>
  <c r="CB174" i="1"/>
  <c r="CB200" i="1"/>
  <c r="CB235" i="1" s="1"/>
  <c r="CC235" i="1" s="1"/>
  <c r="CD215" i="1"/>
  <c r="CD207" i="1"/>
  <c r="CE207" i="1" s="1"/>
  <c r="CB128" i="1"/>
  <c r="BZ210" i="1"/>
  <c r="CA210" i="1" s="1"/>
  <c r="BZ188" i="1"/>
  <c r="BZ172" i="1"/>
  <c r="BZ202" i="1"/>
  <c r="CA202" i="1" s="1"/>
  <c r="BZ129" i="1"/>
  <c r="BZ179" i="1"/>
  <c r="CA179" i="1" s="1"/>
  <c r="BZ181" i="1"/>
  <c r="CA181" i="1" s="1"/>
  <c r="BZ197" i="1"/>
  <c r="CA197" i="1" s="1"/>
  <c r="BZ186" i="1"/>
  <c r="BL188" i="1"/>
  <c r="BL204" i="1"/>
  <c r="BM204" i="1" s="1"/>
  <c r="CF179" i="1"/>
  <c r="CF208" i="1"/>
  <c r="CF238" i="1" s="1"/>
  <c r="CG238" i="1" s="1"/>
  <c r="CG208" i="1" s="1"/>
  <c r="CD209" i="1"/>
  <c r="CE209" i="1" s="1"/>
  <c r="CF209" i="1"/>
  <c r="CG209" i="1" s="1"/>
  <c r="CB186" i="1"/>
  <c r="CB209" i="1"/>
  <c r="CC209" i="1" s="1"/>
  <c r="BY129" i="1"/>
  <c r="CD218" i="1"/>
  <c r="CE218" i="1" s="1"/>
  <c r="CD190" i="1"/>
  <c r="CE190" i="1" s="1"/>
  <c r="BL215" i="1"/>
  <c r="CB208" i="1"/>
  <c r="CB238" i="1" s="1"/>
  <c r="CC238" i="1" s="1"/>
  <c r="CB173" i="1"/>
  <c r="CC173" i="1" s="1"/>
  <c r="BL205" i="1"/>
  <c r="BM205" i="1" s="1"/>
  <c r="CD182" i="1"/>
  <c r="CE182" i="1" s="1"/>
  <c r="CD202" i="1"/>
  <c r="CE202" i="1" s="1"/>
  <c r="CD174" i="1"/>
  <c r="CD201" i="1"/>
  <c r="CE201" i="1" s="1"/>
  <c r="CD210" i="1"/>
  <c r="CE210" i="1" s="1"/>
  <c r="CD195" i="1"/>
  <c r="CE195" i="1" s="1"/>
  <c r="CF172" i="1"/>
  <c r="CF173" i="1"/>
  <c r="CG173" i="1" s="1"/>
  <c r="CF206" i="1"/>
  <c r="CG206" i="1" s="1"/>
  <c r="CF218" i="1"/>
  <c r="CG218" i="1" s="1"/>
  <c r="CB215" i="1"/>
  <c r="CB195" i="1"/>
  <c r="AI129" i="1"/>
  <c r="BL202" i="1"/>
  <c r="BM202" i="1" s="1"/>
  <c r="BL190" i="1"/>
  <c r="BM190" i="1" s="1"/>
  <c r="BL181" i="1"/>
  <c r="BM181" i="1" s="1"/>
  <c r="CB179" i="1"/>
  <c r="CC179" i="1" s="1"/>
  <c r="BL201" i="1"/>
  <c r="BM201" i="1" s="1"/>
  <c r="BZ190" i="1"/>
  <c r="CA190" i="1" s="1"/>
  <c r="BZ128" i="1"/>
  <c r="BL207" i="1"/>
  <c r="BM207" i="1" s="1"/>
  <c r="CB187" i="1"/>
  <c r="CF202" i="1"/>
  <c r="CG202" i="1" s="1"/>
  <c r="CB202" i="1"/>
  <c r="CC202" i="1" s="1"/>
  <c r="CD128" i="1"/>
  <c r="CC129" i="1"/>
  <c r="CD173" i="1"/>
  <c r="CE173" i="1" s="1"/>
  <c r="BL174" i="1"/>
  <c r="CD180" i="1"/>
  <c r="CE180" i="1" s="1"/>
  <c r="CF214" i="1"/>
  <c r="CF207" i="1"/>
  <c r="CG207" i="1" s="1"/>
  <c r="CE128" i="1"/>
  <c r="BZ200" i="1"/>
  <c r="BZ235" i="1" s="1"/>
  <c r="CA235" i="1" s="1"/>
  <c r="BZ177" i="1"/>
  <c r="CA177" i="1" s="1"/>
  <c r="BZ199" i="1"/>
  <c r="BZ234" i="1" s="1"/>
  <c r="CA234" i="1" s="1"/>
  <c r="BZ173" i="1"/>
  <c r="CA173" i="1" s="1"/>
  <c r="BZ204" i="1"/>
  <c r="BZ206" i="1"/>
  <c r="CA206" i="1" s="1"/>
  <c r="BZ201" i="1"/>
  <c r="CA201" i="1" s="1"/>
  <c r="BZ195" i="1"/>
  <c r="CA195" i="1" s="1"/>
  <c r="BZ207" i="1"/>
  <c r="CA207" i="1" s="1"/>
  <c r="BL210" i="1"/>
  <c r="BM210" i="1" s="1"/>
  <c r="BL199" i="1"/>
  <c r="BL234" i="1" s="1"/>
  <c r="BM234" i="1" s="1"/>
  <c r="BL186" i="1"/>
  <c r="BL187" i="1"/>
  <c r="CA129" i="1"/>
  <c r="CF210" i="1"/>
  <c r="CG210" i="1" s="1"/>
  <c r="CF205" i="1"/>
  <c r="CG205" i="1" s="1"/>
  <c r="CF215" i="1"/>
  <c r="CB172" i="1"/>
  <c r="CC172" i="1" s="1"/>
  <c r="CF186" i="1"/>
  <c r="CF174" i="1"/>
  <c r="CG174" i="1" s="1"/>
  <c r="CF180" i="1"/>
  <c r="CG180" i="1" s="1"/>
  <c r="CD181" i="1"/>
  <c r="CE181" i="1" s="1"/>
  <c r="CB210" i="1"/>
  <c r="CC210" i="1" s="1"/>
  <c r="CB190" i="1"/>
  <c r="CC190" i="1" s="1"/>
  <c r="CB206" i="1"/>
  <c r="CC206" i="1" s="1"/>
  <c r="CD172" i="1"/>
  <c r="BL195" i="1"/>
  <c r="CB188" i="1"/>
  <c r="BL182" i="1"/>
  <c r="BM182" i="1" s="1"/>
  <c r="CD187" i="1"/>
  <c r="CD199" i="1"/>
  <c r="CD234" i="1" s="1"/>
  <c r="CE234" i="1" s="1"/>
  <c r="CD205" i="1"/>
  <c r="CE205" i="1" s="1"/>
  <c r="CD204" i="1"/>
  <c r="CE204" i="1" s="1"/>
  <c r="CD219" i="1"/>
  <c r="CE219" i="1" s="1"/>
  <c r="CF190" i="1"/>
  <c r="CG190" i="1" s="1"/>
  <c r="CF197" i="1"/>
  <c r="CG197" i="1" s="1"/>
  <c r="CC128" i="1"/>
  <c r="CB205" i="1"/>
  <c r="CC205" i="1" s="1"/>
  <c r="CB177" i="1"/>
  <c r="CC177" i="1" s="1"/>
  <c r="BL214" i="1"/>
  <c r="BL172" i="1"/>
  <c r="BM172" i="1" s="1"/>
  <c r="BL206" i="1"/>
  <c r="BM206" i="1" s="1"/>
  <c r="BL197" i="1"/>
  <c r="BM197" i="1" s="1"/>
  <c r="BL173" i="1"/>
  <c r="BM173" i="1" s="1"/>
  <c r="BL308" i="1"/>
  <c r="CH153" i="1"/>
  <c r="CH154" i="1" s="1"/>
  <c r="CB192" i="1"/>
  <c r="CC192" i="1" s="1"/>
  <c r="CF192" i="1"/>
  <c r="CG192" i="1" s="1"/>
  <c r="CD192" i="1"/>
  <c r="CE192" i="1" s="1"/>
  <c r="BL192" i="1"/>
  <c r="BM192" i="1" s="1"/>
  <c r="BZ192" i="1"/>
  <c r="CA192" i="1" s="1"/>
  <c r="BL198" i="1"/>
  <c r="CD198" i="1"/>
  <c r="CB198" i="1"/>
  <c r="CF198" i="1"/>
  <c r="BZ198" i="1"/>
  <c r="CA307" i="1"/>
  <c r="JJ21" i="4"/>
  <c r="CD132" i="1" s="1"/>
  <c r="CA65" i="1"/>
  <c r="JK14" i="4"/>
  <c r="BL65" i="1"/>
  <c r="BL71" i="1" s="1"/>
  <c r="BY65" i="1"/>
  <c r="BY71" i="1" s="1"/>
  <c r="BL249" i="1"/>
  <c r="CF65" i="1"/>
  <c r="CF307" i="1"/>
  <c r="JL21" i="4"/>
  <c r="CF132" i="1" s="1"/>
  <c r="Y265" i="1"/>
  <c r="Y266" i="1" s="1"/>
  <c r="CF153" i="1"/>
  <c r="CF154" i="1" s="1"/>
  <c r="CB81" i="1"/>
  <c r="CE286" i="1"/>
  <c r="CC308" i="1"/>
  <c r="CA81" i="1"/>
  <c r="CE307" i="1"/>
  <c r="CC307" i="1"/>
  <c r="JM7" i="4"/>
  <c r="CA308" i="1"/>
  <c r="JJ8" i="4"/>
  <c r="Z265" i="1"/>
  <c r="Z266" i="1" s="1"/>
  <c r="CF81" i="1"/>
  <c r="BZ307" i="1"/>
  <c r="BZ65" i="1"/>
  <c r="CA249" i="1"/>
  <c r="CD308" i="1"/>
  <c r="CB153" i="1"/>
  <c r="CB154" i="1" s="1"/>
  <c r="JK21" i="4"/>
  <c r="CE132" i="1" s="1"/>
  <c r="JK15" i="4"/>
  <c r="CD307" i="1"/>
  <c r="JL14" i="4"/>
  <c r="CC81" i="1"/>
  <c r="BY81" i="1"/>
  <c r="CI153" i="1"/>
  <c r="CI154" i="1" s="1"/>
  <c r="CI157" i="1" s="1"/>
  <c r="CF286" i="1"/>
  <c r="BY308" i="1"/>
  <c r="JL8" i="4"/>
  <c r="CE81" i="1"/>
  <c r="BL307" i="1"/>
  <c r="CE153" i="1"/>
  <c r="CE154" i="1" s="1"/>
  <c r="CD65" i="1"/>
  <c r="CC65" i="1"/>
  <c r="CC57" i="1" s="1"/>
  <c r="CC58" i="1" s="1"/>
  <c r="CD249" i="1"/>
  <c r="CE65" i="1"/>
  <c r="CE57" i="1" s="1"/>
  <c r="CE58" i="1" s="1"/>
  <c r="CG153" i="1"/>
  <c r="CG154" i="1" s="1"/>
  <c r="CD153" i="1"/>
  <c r="CD154" i="1" s="1"/>
  <c r="CB65" i="1"/>
  <c r="CB307" i="1"/>
  <c r="CC153" i="1"/>
  <c r="CC154" i="1" s="1"/>
  <c r="JJ15" i="4"/>
  <c r="CB308" i="1"/>
  <c r="BY307" i="1"/>
  <c r="CD81" i="1"/>
  <c r="JM8" i="4"/>
  <c r="JL7" i="4"/>
  <c r="CF308" i="1"/>
  <c r="JJ7" i="4"/>
  <c r="JK8" i="4"/>
  <c r="JM21" i="4"/>
  <c r="CG132" i="1" s="1"/>
  <c r="BZ308" i="1"/>
  <c r="CE308" i="1"/>
  <c r="JK7" i="4"/>
  <c r="BL81" i="1"/>
  <c r="JL15" i="4"/>
  <c r="BZ81" i="1"/>
  <c r="JM14" i="4"/>
  <c r="JM15" i="4"/>
  <c r="JJ14" i="4"/>
  <c r="CI149" i="1"/>
  <c r="CI151" i="1"/>
  <c r="CI150" i="1"/>
  <c r="CS235" i="1"/>
  <c r="CS238" i="1"/>
  <c r="CS234" i="1"/>
  <c r="CT179" i="1"/>
  <c r="CJ141" i="1"/>
  <c r="CJ142" i="1"/>
  <c r="AD101" i="1"/>
  <c r="CZ101" i="1"/>
  <c r="DA101" i="1" s="1"/>
  <c r="DB101" i="1" s="1"/>
  <c r="AE90" i="1"/>
  <c r="U63" i="1"/>
  <c r="V63" i="1"/>
  <c r="W63" i="1"/>
  <c r="CS195" i="1" l="1"/>
  <c r="CS257" i="1" s="1"/>
  <c r="CJ140" i="1"/>
  <c r="CF57" i="1"/>
  <c r="CF58" i="1" s="1"/>
  <c r="AA113" i="1"/>
  <c r="CD71" i="1"/>
  <c r="CH73" i="1" s="1"/>
  <c r="CD57" i="1"/>
  <c r="CD58" i="1" s="1"/>
  <c r="CB71" i="1"/>
  <c r="CB57" i="1"/>
  <c r="CB58" i="1" s="1"/>
  <c r="CA71" i="1"/>
  <c r="CA72" i="1" s="1"/>
  <c r="CA57" i="1"/>
  <c r="CA58" i="1" s="1"/>
  <c r="AD186" i="1"/>
  <c r="AE186" i="1"/>
  <c r="CR239" i="1"/>
  <c r="CQ240" i="1"/>
  <c r="CP237" i="1"/>
  <c r="CP241" i="1" s="1"/>
  <c r="CQ236" i="1"/>
  <c r="CS180" i="1"/>
  <c r="CR183" i="1"/>
  <c r="CR304" i="1" s="1"/>
  <c r="CQ261" i="1"/>
  <c r="BZ216" i="1"/>
  <c r="BL216" i="1"/>
  <c r="CB257" i="1"/>
  <c r="CA172" i="1"/>
  <c r="BZ175" i="1"/>
  <c r="BZ147" i="1" s="1"/>
  <c r="BL175" i="1"/>
  <c r="BL147" i="1" s="1"/>
  <c r="CB216" i="1"/>
  <c r="CC264" i="1" s="1"/>
  <c r="CG179" i="1"/>
  <c r="CG183" i="1" s="1"/>
  <c r="CF183" i="1"/>
  <c r="CD189" i="1"/>
  <c r="CE88" i="1" s="1"/>
  <c r="CC195" i="1"/>
  <c r="CE172" i="1"/>
  <c r="CD175" i="1"/>
  <c r="CD147" i="1" s="1"/>
  <c r="CD149" i="1" s="1"/>
  <c r="BM195" i="1"/>
  <c r="BM257" i="1" s="1"/>
  <c r="CD216" i="1"/>
  <c r="CF257" i="1"/>
  <c r="CE183" i="1"/>
  <c r="BM180" i="1"/>
  <c r="BM183" i="1" s="1"/>
  <c r="BL183" i="1"/>
  <c r="CG195" i="1"/>
  <c r="CG204" i="1"/>
  <c r="CG211" i="1" s="1"/>
  <c r="CF211" i="1"/>
  <c r="CF240" i="1" s="1"/>
  <c r="CF239" i="1" s="1"/>
  <c r="CG172" i="1"/>
  <c r="CG175" i="1" s="1"/>
  <c r="CF175" i="1"/>
  <c r="CF147" i="1" s="1"/>
  <c r="CF149" i="1" s="1"/>
  <c r="CA204" i="1"/>
  <c r="BZ211" i="1"/>
  <c r="BZ240" i="1" s="1"/>
  <c r="BZ239" i="1" s="1"/>
  <c r="BZ189" i="1"/>
  <c r="BZ193" i="1" s="1"/>
  <c r="CA183" i="1"/>
  <c r="CB189" i="1"/>
  <c r="CF216" i="1"/>
  <c r="BL189" i="1"/>
  <c r="CF189" i="1"/>
  <c r="CF193" i="1" s="1"/>
  <c r="CC183" i="1"/>
  <c r="CB183" i="1"/>
  <c r="CE257" i="1"/>
  <c r="BZ183" i="1"/>
  <c r="CB211" i="1"/>
  <c r="CB240" i="1" s="1"/>
  <c r="CB239" i="1" s="1"/>
  <c r="BL211" i="1"/>
  <c r="BL240" i="1" s="1"/>
  <c r="BL239" i="1" s="1"/>
  <c r="CD211" i="1"/>
  <c r="CD240" i="1" s="1"/>
  <c r="CD239" i="1" s="1"/>
  <c r="CB175" i="1"/>
  <c r="CD183" i="1"/>
  <c r="CH157" i="1"/>
  <c r="CH158" i="1"/>
  <c r="CH159" i="1"/>
  <c r="BM198" i="1"/>
  <c r="BL203" i="1"/>
  <c r="CE198" i="1"/>
  <c r="CD203" i="1"/>
  <c r="CC198" i="1"/>
  <c r="CB203" i="1"/>
  <c r="CG198" i="1"/>
  <c r="CG203" i="1" s="1"/>
  <c r="CG237" i="1" s="1"/>
  <c r="CG236" i="1" s="1"/>
  <c r="CF203" i="1"/>
  <c r="CA198" i="1"/>
  <c r="BZ203" i="1"/>
  <c r="CD157" i="1"/>
  <c r="CA82" i="1"/>
  <c r="CA67" i="1"/>
  <c r="JK19" i="4"/>
  <c r="CE133" i="1" s="1"/>
  <c r="BL82" i="1"/>
  <c r="CC66" i="1"/>
  <c r="CC82" i="1"/>
  <c r="CI280" i="1"/>
  <c r="CF71" i="1"/>
  <c r="CG67" i="1"/>
  <c r="CJ66" i="1"/>
  <c r="BY82" i="1"/>
  <c r="JL20" i="4"/>
  <c r="CF134" i="1" s="1"/>
  <c r="CF159" i="1" s="1"/>
  <c r="BZ71" i="1"/>
  <c r="CD73" i="1" s="1"/>
  <c r="CF82" i="1"/>
  <c r="Y113" i="1"/>
  <c r="JJ19" i="4"/>
  <c r="CD133" i="1" s="1"/>
  <c r="CD162" i="1" s="1"/>
  <c r="JM20" i="4"/>
  <c r="CG134" i="1" s="1"/>
  <c r="CD82" i="1"/>
  <c r="JM19" i="4"/>
  <c r="CG133" i="1" s="1"/>
  <c r="CE208" i="1"/>
  <c r="CE211" i="1" s="1"/>
  <c r="CE240" i="1" s="1"/>
  <c r="CE239" i="1" s="1"/>
  <c r="CF157" i="1"/>
  <c r="JJ20" i="4"/>
  <c r="CD134" i="1" s="1"/>
  <c r="CD163" i="1" s="1"/>
  <c r="JL19" i="4"/>
  <c r="CF133" i="1" s="1"/>
  <c r="JK20" i="4"/>
  <c r="CE134" i="1" s="1"/>
  <c r="CE163" i="1" s="1"/>
  <c r="CD243" i="1"/>
  <c r="CD66" i="1"/>
  <c r="BZ67" i="1"/>
  <c r="CD280" i="1"/>
  <c r="BZ82" i="1"/>
  <c r="CE199" i="1"/>
  <c r="CE243" i="1"/>
  <c r="CG243" i="1"/>
  <c r="CF66" i="1"/>
  <c r="CH280" i="1"/>
  <c r="CJ243" i="1"/>
  <c r="CE82" i="1"/>
  <c r="CC71" i="1"/>
  <c r="CC74" i="1" s="1"/>
  <c r="CF280" i="1"/>
  <c r="CB67" i="1"/>
  <c r="CH299" i="1"/>
  <c r="Z113" i="1"/>
  <c r="CE66" i="1"/>
  <c r="CG157" i="1"/>
  <c r="CE157" i="1"/>
  <c r="CG280" i="1"/>
  <c r="CF67" i="1"/>
  <c r="CF243" i="1"/>
  <c r="CE280" i="1"/>
  <c r="CC67" i="1"/>
  <c r="CC280" i="1"/>
  <c r="CE200" i="1"/>
  <c r="CB82" i="1"/>
  <c r="CB83" i="1"/>
  <c r="CB74" i="1"/>
  <c r="CD83" i="1"/>
  <c r="CH85" i="1" s="1"/>
  <c r="CD67" i="1"/>
  <c r="CH66" i="1"/>
  <c r="CI243" i="1"/>
  <c r="CI158" i="1"/>
  <c r="CE71" i="1"/>
  <c r="CE74" i="1" s="1"/>
  <c r="CI66" i="1"/>
  <c r="CD72" i="1"/>
  <c r="CI159" i="1"/>
  <c r="CG66" i="1"/>
  <c r="CE67" i="1"/>
  <c r="CH243" i="1"/>
  <c r="CA257" i="1"/>
  <c r="BL72" i="1"/>
  <c r="BL83" i="1"/>
  <c r="BY72" i="1"/>
  <c r="BY83" i="1"/>
  <c r="CT234" i="1"/>
  <c r="CT238" i="1"/>
  <c r="CU179" i="1"/>
  <c r="CT235" i="1"/>
  <c r="AE101" i="1"/>
  <c r="V286" i="1"/>
  <c r="W286" i="1"/>
  <c r="U286" i="1"/>
  <c r="CT195" i="1" l="1"/>
  <c r="CT257" i="1" s="1"/>
  <c r="CA83" i="1"/>
  <c r="CA287" i="1" s="1"/>
  <c r="CA288" i="1" s="1"/>
  <c r="CB72" i="1"/>
  <c r="CF83" i="1"/>
  <c r="AA115" i="1" s="1"/>
  <c r="AA114" i="1"/>
  <c r="CS239" i="1"/>
  <c r="CR240" i="1"/>
  <c r="CD257" i="1"/>
  <c r="CC257" i="1"/>
  <c r="CG304" i="1"/>
  <c r="CQ237" i="1"/>
  <c r="CQ241" i="1" s="1"/>
  <c r="CR236" i="1"/>
  <c r="CH257" i="1"/>
  <c r="CG257" i="1"/>
  <c r="CA264" i="1"/>
  <c r="BZ303" i="1"/>
  <c r="CT180" i="1"/>
  <c r="CS183" i="1"/>
  <c r="CS304" i="1" s="1"/>
  <c r="CD261" i="1"/>
  <c r="CF304" i="1"/>
  <c r="BM264" i="1"/>
  <c r="BL303" i="1"/>
  <c r="CF261" i="1"/>
  <c r="CF184" i="1"/>
  <c r="CR261" i="1"/>
  <c r="BL184" i="1"/>
  <c r="BL223" i="1"/>
  <c r="BL164" i="1" s="1"/>
  <c r="CA88" i="1"/>
  <c r="CA189" i="1"/>
  <c r="CB193" i="1"/>
  <c r="CC88" i="1"/>
  <c r="CC189" i="1"/>
  <c r="BZ223" i="1"/>
  <c r="BZ184" i="1"/>
  <c r="CF150" i="1"/>
  <c r="CD193" i="1"/>
  <c r="CE189" i="1"/>
  <c r="CE264" i="1"/>
  <c r="CD303" i="1"/>
  <c r="CA304" i="1"/>
  <c r="CA261" i="1"/>
  <c r="BM261" i="1"/>
  <c r="BM304" i="1"/>
  <c r="CH262" i="1"/>
  <c r="CG147" i="1"/>
  <c r="CG150" i="1" s="1"/>
  <c r="CG262" i="1"/>
  <c r="CG264" i="1"/>
  <c r="CF223" i="1"/>
  <c r="CF303" i="1"/>
  <c r="BM189" i="1"/>
  <c r="BM193" i="1" s="1"/>
  <c r="BL193" i="1"/>
  <c r="BL301" i="1" s="1"/>
  <c r="CG88" i="1"/>
  <c r="CG189" i="1"/>
  <c r="CH304" i="1"/>
  <c r="CH306" i="1" s="1"/>
  <c r="CH261" i="1"/>
  <c r="CG184" i="1"/>
  <c r="CG261" i="1"/>
  <c r="CB304" i="1"/>
  <c r="CB184" i="1"/>
  <c r="CB223" i="1"/>
  <c r="CB261" i="1"/>
  <c r="CB147" i="1"/>
  <c r="CB303" i="1"/>
  <c r="CC304" i="1"/>
  <c r="CC261" i="1"/>
  <c r="CE261" i="1"/>
  <c r="CD304" i="1"/>
  <c r="CD184" i="1"/>
  <c r="CD223" i="1"/>
  <c r="CE304" i="1"/>
  <c r="BL237" i="1"/>
  <c r="BL212" i="1"/>
  <c r="CD237" i="1"/>
  <c r="CD212" i="1"/>
  <c r="CB237" i="1"/>
  <c r="CB212" i="1"/>
  <c r="CF237" i="1"/>
  <c r="CF212" i="1"/>
  <c r="CF220" i="1" s="1"/>
  <c r="BZ237" i="1"/>
  <c r="BZ212" i="1"/>
  <c r="BZ220" i="1" s="1"/>
  <c r="CE158" i="1"/>
  <c r="CE162" i="1"/>
  <c r="BZ74" i="1"/>
  <c r="BZ83" i="1"/>
  <c r="BZ72" i="1"/>
  <c r="CA74" i="1"/>
  <c r="CG240" i="1"/>
  <c r="CH252" i="1"/>
  <c r="CG252" i="1"/>
  <c r="CJ73" i="1"/>
  <c r="CF72" i="1"/>
  <c r="CG74" i="1"/>
  <c r="CF73" i="1"/>
  <c r="BZ301" i="1"/>
  <c r="CF301" i="1"/>
  <c r="CF299" i="1"/>
  <c r="CF163" i="1"/>
  <c r="CF151" i="1"/>
  <c r="CG163" i="1"/>
  <c r="CG159" i="1"/>
  <c r="CG162" i="1"/>
  <c r="CG158" i="1"/>
  <c r="CF162" i="1"/>
  <c r="CF158" i="1"/>
  <c r="CG86" i="1"/>
  <c r="CI167" i="1"/>
  <c r="CG73" i="1"/>
  <c r="CC72" i="1"/>
  <c r="Y114" i="1"/>
  <c r="CC83" i="1"/>
  <c r="CC89" i="1" s="1"/>
  <c r="CC93" i="1" s="1"/>
  <c r="CD74" i="1"/>
  <c r="CC73" i="1"/>
  <c r="CD151" i="1"/>
  <c r="CD158" i="1"/>
  <c r="CE203" i="1"/>
  <c r="CD150" i="1"/>
  <c r="CE252" i="1"/>
  <c r="CG251" i="1"/>
  <c r="CD159" i="1"/>
  <c r="CF252" i="1"/>
  <c r="CA89" i="1"/>
  <c r="CA93" i="1" s="1"/>
  <c r="CA96" i="1" s="1"/>
  <c r="CA103" i="1" s="1"/>
  <c r="CA248" i="1" s="1"/>
  <c r="CA250" i="1" s="1"/>
  <c r="CI281" i="1"/>
  <c r="CA84" i="1"/>
  <c r="CG305" i="1"/>
  <c r="CE159" i="1"/>
  <c r="CF84" i="1"/>
  <c r="CF287" i="1"/>
  <c r="CF288" i="1" s="1"/>
  <c r="CJ85" i="1"/>
  <c r="CF89" i="1"/>
  <c r="CG212" i="1"/>
  <c r="CH251" i="1"/>
  <c r="CD84" i="1"/>
  <c r="CB84" i="1"/>
  <c r="CB287" i="1"/>
  <c r="CB288" i="1" s="1"/>
  <c r="CB89" i="1"/>
  <c r="CB93" i="1" s="1"/>
  <c r="CB86" i="1"/>
  <c r="CB305" i="1"/>
  <c r="CF85" i="1"/>
  <c r="CD287" i="1"/>
  <c r="CD288" i="1" s="1"/>
  <c r="CD89" i="1"/>
  <c r="CD93" i="1" s="1"/>
  <c r="CD96" i="1" s="1"/>
  <c r="CD289" i="1" s="1"/>
  <c r="CF74" i="1"/>
  <c r="CE73" i="1"/>
  <c r="CI73" i="1"/>
  <c r="Z114" i="1"/>
  <c r="CE83" i="1"/>
  <c r="CG281" i="1" s="1"/>
  <c r="CE72" i="1"/>
  <c r="BY89" i="1"/>
  <c r="BY93" i="1" s="1"/>
  <c r="BY84" i="1"/>
  <c r="BL89" i="1"/>
  <c r="BL93" i="1" s="1"/>
  <c r="BL84" i="1"/>
  <c r="CU234" i="1"/>
  <c r="CV179" i="1"/>
  <c r="CU235" i="1"/>
  <c r="CU238" i="1"/>
  <c r="CU195" i="1"/>
  <c r="AB205" i="1"/>
  <c r="A1" i="1"/>
  <c r="CS240" i="1" l="1"/>
  <c r="CT239" i="1"/>
  <c r="CF221" i="1"/>
  <c r="CG306" i="1"/>
  <c r="CR237" i="1"/>
  <c r="CR241" i="1" s="1"/>
  <c r="CS236" i="1"/>
  <c r="CA193" i="1"/>
  <c r="CB88" i="1"/>
  <c r="CB220" i="1"/>
  <c r="CB221" i="1" s="1"/>
  <c r="CD220" i="1"/>
  <c r="CD221" i="1" s="1"/>
  <c r="CU180" i="1"/>
  <c r="CT183" i="1"/>
  <c r="CT304" i="1" s="1"/>
  <c r="CB301" i="1"/>
  <c r="CB299" i="1"/>
  <c r="CE193" i="1"/>
  <c r="CF88" i="1"/>
  <c r="CS261" i="1"/>
  <c r="CB306" i="1"/>
  <c r="CG260" i="1"/>
  <c r="BZ221" i="1"/>
  <c r="CD88" i="1"/>
  <c r="CC193" i="1"/>
  <c r="BZ164" i="1"/>
  <c r="CA92" i="1"/>
  <c r="CD299" i="1"/>
  <c r="CD301" i="1"/>
  <c r="CH260" i="1"/>
  <c r="CG149" i="1"/>
  <c r="CG151" i="1"/>
  <c r="CF164" i="1"/>
  <c r="CG92" i="1"/>
  <c r="CH88" i="1"/>
  <c r="CG193" i="1"/>
  <c r="CB164" i="1"/>
  <c r="CC92" i="1"/>
  <c r="CD164" i="1"/>
  <c r="CE92" i="1"/>
  <c r="CF236" i="1"/>
  <c r="CF241" i="1"/>
  <c r="CJ244" i="1" s="1"/>
  <c r="BL241" i="1"/>
  <c r="BL236" i="1"/>
  <c r="CD241" i="1"/>
  <c r="CD236" i="1"/>
  <c r="CB241" i="1"/>
  <c r="CB236" i="1"/>
  <c r="BZ236" i="1"/>
  <c r="BZ241" i="1"/>
  <c r="CG253" i="1"/>
  <c r="CG254" i="1" s="1"/>
  <c r="BZ84" i="1"/>
  <c r="BZ89" i="1"/>
  <c r="CA305" i="1"/>
  <c r="CA306" i="1" s="1"/>
  <c r="CA86" i="1"/>
  <c r="BZ287" i="1"/>
  <c r="BZ288" i="1" s="1"/>
  <c r="CD85" i="1"/>
  <c r="BZ86" i="1"/>
  <c r="BZ305" i="1"/>
  <c r="CB167" i="1"/>
  <c r="CH253" i="1"/>
  <c r="CH254" i="1" s="1"/>
  <c r="CD167" i="1"/>
  <c r="CC305" i="1"/>
  <c r="CC306" i="1" s="1"/>
  <c r="CE251" i="1"/>
  <c r="CE253" i="1" s="1"/>
  <c r="CE212" i="1"/>
  <c r="CG239" i="1"/>
  <c r="CG241" i="1"/>
  <c r="CC287" i="1"/>
  <c r="CC288" i="1" s="1"/>
  <c r="CG85" i="1"/>
  <c r="Y115" i="1"/>
  <c r="CC84" i="1"/>
  <c r="CC281" i="1"/>
  <c r="CD305" i="1"/>
  <c r="CD306" i="1" s="1"/>
  <c r="CC167" i="1"/>
  <c r="CD281" i="1"/>
  <c r="CC86" i="1"/>
  <c r="CD86" i="1"/>
  <c r="CC85" i="1"/>
  <c r="CC96" i="1"/>
  <c r="CC95" i="1"/>
  <c r="CF93" i="1"/>
  <c r="CI110" i="1"/>
  <c r="CE237" i="1"/>
  <c r="CF251" i="1"/>
  <c r="CF253" i="1" s="1"/>
  <c r="CA95" i="1"/>
  <c r="CA121" i="1"/>
  <c r="CA174" i="1"/>
  <c r="CA175" i="1" s="1"/>
  <c r="CA147" i="1" s="1"/>
  <c r="CH98" i="1"/>
  <c r="CD95" i="1"/>
  <c r="CA107" i="1"/>
  <c r="CA289" i="1"/>
  <c r="CA97" i="1"/>
  <c r="CA300" i="1" s="1"/>
  <c r="CD97" i="1"/>
  <c r="CD300" i="1" s="1"/>
  <c r="CF167" i="1"/>
  <c r="CD110" i="1"/>
  <c r="CD103" i="1"/>
  <c r="CD107" i="1" s="1"/>
  <c r="CE86" i="1"/>
  <c r="CE167" i="1"/>
  <c r="CE281" i="1"/>
  <c r="CB95" i="1"/>
  <c r="CB96" i="1"/>
  <c r="CE305" i="1"/>
  <c r="CE306" i="1" s="1"/>
  <c r="CF305" i="1"/>
  <c r="CF306" i="1" s="1"/>
  <c r="CE287" i="1"/>
  <c r="CE288" i="1" s="1"/>
  <c r="Z115" i="1"/>
  <c r="CE85" i="1"/>
  <c r="CH167" i="1"/>
  <c r="CE84" i="1"/>
  <c r="CG167" i="1"/>
  <c r="CE89" i="1"/>
  <c r="CH281" i="1"/>
  <c r="CF86" i="1"/>
  <c r="CI85" i="1"/>
  <c r="CF281" i="1"/>
  <c r="BL96" i="1"/>
  <c r="BL95" i="1"/>
  <c r="BY95" i="1"/>
  <c r="BY96" i="1"/>
  <c r="CV195" i="1"/>
  <c r="CW179" i="1"/>
  <c r="CV234" i="1"/>
  <c r="CV238" i="1"/>
  <c r="CU257" i="1"/>
  <c r="CV235" i="1"/>
  <c r="AC205" i="1"/>
  <c r="CU239" i="1" l="1"/>
  <c r="CT240" i="1"/>
  <c r="CD166" i="1"/>
  <c r="CD169" i="1" s="1"/>
  <c r="CD165" i="1"/>
  <c r="CD168" i="1" s="1"/>
  <c r="CS237" i="1"/>
  <c r="CS241" i="1" s="1"/>
  <c r="CT236" i="1"/>
  <c r="CA258" i="1"/>
  <c r="CA256" i="1" s="1"/>
  <c r="CB258" i="1"/>
  <c r="CB256" i="1" s="1"/>
  <c r="CE258" i="1"/>
  <c r="CE256" i="1" s="1"/>
  <c r="CF258" i="1"/>
  <c r="CF256" i="1" s="1"/>
  <c r="CH258" i="1"/>
  <c r="CH256" i="1" s="1"/>
  <c r="CH268" i="1" s="1"/>
  <c r="CG258" i="1"/>
  <c r="CG256" i="1" s="1"/>
  <c r="CV180" i="1"/>
  <c r="CU183" i="1"/>
  <c r="CU304" i="1" s="1"/>
  <c r="CT261" i="1"/>
  <c r="CD258" i="1"/>
  <c r="CD256" i="1" s="1"/>
  <c r="CC258" i="1"/>
  <c r="CC256" i="1" s="1"/>
  <c r="CF244" i="1"/>
  <c r="CF165" i="1"/>
  <c r="CF168" i="1" s="1"/>
  <c r="CF166" i="1"/>
  <c r="CF169" i="1" s="1"/>
  <c r="CD244" i="1"/>
  <c r="CH244" i="1"/>
  <c r="BZ93" i="1"/>
  <c r="CB110" i="1"/>
  <c r="CD282" i="1"/>
  <c r="CF96" i="1"/>
  <c r="CF95" i="1"/>
  <c r="CC98" i="1"/>
  <c r="CG98" i="1"/>
  <c r="CC289" i="1"/>
  <c r="CC103" i="1"/>
  <c r="CC97" i="1"/>
  <c r="CC300" i="1" s="1"/>
  <c r="CD99" i="1"/>
  <c r="CE236" i="1"/>
  <c r="CE241" i="1"/>
  <c r="CA262" i="1"/>
  <c r="CA260" i="1" s="1"/>
  <c r="CA184" i="1"/>
  <c r="CC99" i="1"/>
  <c r="CD248" i="1"/>
  <c r="CD250" i="1" s="1"/>
  <c r="Y116" i="1"/>
  <c r="CD121" i="1"/>
  <c r="CH168" i="1"/>
  <c r="CH169" i="1"/>
  <c r="CF110" i="1"/>
  <c r="CH110" i="1"/>
  <c r="CG110" i="1"/>
  <c r="CE93" i="1"/>
  <c r="CB103" i="1"/>
  <c r="CB99" i="1"/>
  <c r="CB289" i="1"/>
  <c r="CB97" i="1"/>
  <c r="CB300" i="1" s="1"/>
  <c r="BL103" i="1"/>
  <c r="BL97" i="1"/>
  <c r="BL300" i="1" s="1"/>
  <c r="CM119" i="1"/>
  <c r="CN119" i="1" s="1"/>
  <c r="CO119" i="1" s="1"/>
  <c r="CP119" i="1" s="1"/>
  <c r="CQ119" i="1" s="1"/>
  <c r="CR119" i="1" s="1"/>
  <c r="CS119" i="1" s="1"/>
  <c r="CT119" i="1" s="1"/>
  <c r="CU119" i="1" s="1"/>
  <c r="CV119" i="1" s="1"/>
  <c r="CW119" i="1" s="1"/>
  <c r="CX119" i="1" s="1"/>
  <c r="CY119" i="1" s="1"/>
  <c r="CZ119" i="1" s="1"/>
  <c r="DA119" i="1" s="1"/>
  <c r="DB119" i="1" s="1"/>
  <c r="BY97" i="1"/>
  <c r="BY300" i="1" s="1"/>
  <c r="BY103" i="1"/>
  <c r="CX179" i="1"/>
  <c r="CW235" i="1"/>
  <c r="CW234" i="1"/>
  <c r="CW195" i="1"/>
  <c r="CW238" i="1"/>
  <c r="CV257" i="1"/>
  <c r="AE205" i="1"/>
  <c r="AD205" i="1"/>
  <c r="CF289" i="1" l="1"/>
  <c r="AA116" i="1"/>
  <c r="CU240" i="1"/>
  <c r="CV239" i="1"/>
  <c r="CG268" i="1"/>
  <c r="CG265" i="1"/>
  <c r="CG215" i="1" s="1"/>
  <c r="CG216" i="1" s="1"/>
  <c r="CG266" i="1" s="1"/>
  <c r="CT237" i="1"/>
  <c r="CT241" i="1" s="1"/>
  <c r="CU236" i="1"/>
  <c r="CW180" i="1"/>
  <c r="CV183" i="1"/>
  <c r="CV304" i="1" s="1"/>
  <c r="CU261" i="1"/>
  <c r="CF98" i="1"/>
  <c r="CF97" i="1"/>
  <c r="CF300" i="1" s="1"/>
  <c r="BZ96" i="1"/>
  <c r="BZ95" i="1"/>
  <c r="CJ98" i="1"/>
  <c r="CG99" i="1"/>
  <c r="CI282" i="1"/>
  <c r="CF103" i="1"/>
  <c r="CD109" i="1"/>
  <c r="CC107" i="1"/>
  <c r="CC174" i="1"/>
  <c r="CC175" i="1" s="1"/>
  <c r="CC121" i="1"/>
  <c r="CC248" i="1"/>
  <c r="CC250" i="1" s="1"/>
  <c r="CB121" i="1"/>
  <c r="CB107" i="1"/>
  <c r="CB248" i="1"/>
  <c r="CB250" i="1" s="1"/>
  <c r="CB262" i="1"/>
  <c r="CB260" i="1" s="1"/>
  <c r="CE96" i="1"/>
  <c r="CE95" i="1"/>
  <c r="BY248" i="1"/>
  <c r="BY250" i="1" s="1"/>
  <c r="BY107" i="1"/>
  <c r="BY121" i="1"/>
  <c r="BL248" i="1"/>
  <c r="BL250" i="1" s="1"/>
  <c r="BL121" i="1"/>
  <c r="BL107" i="1"/>
  <c r="CX238" i="1"/>
  <c r="CX235" i="1"/>
  <c r="CX234" i="1"/>
  <c r="CX195" i="1"/>
  <c r="CY179" i="1"/>
  <c r="CW257" i="1"/>
  <c r="AB181" i="1"/>
  <c r="AB191" i="1"/>
  <c r="AB190" i="1"/>
  <c r="AB182" i="1"/>
  <c r="AB177" i="1"/>
  <c r="AB206" i="1"/>
  <c r="AB198" i="1"/>
  <c r="AB173" i="1"/>
  <c r="CW239" i="1" l="1"/>
  <c r="CV240" i="1"/>
  <c r="CU237" i="1"/>
  <c r="CU241" i="1" s="1"/>
  <c r="CV236" i="1"/>
  <c r="CX180" i="1"/>
  <c r="CW183" i="1"/>
  <c r="CW304" i="1" s="1"/>
  <c r="CV261" i="1"/>
  <c r="CD124" i="1"/>
  <c r="CD141" i="1" s="1"/>
  <c r="BZ97" i="1"/>
  <c r="BZ300" i="1" s="1"/>
  <c r="BZ99" i="1"/>
  <c r="CC282" i="1"/>
  <c r="BZ103" i="1"/>
  <c r="CC109" i="1" s="1"/>
  <c r="BZ289" i="1"/>
  <c r="CD98" i="1"/>
  <c r="CA99" i="1"/>
  <c r="CG303" i="1"/>
  <c r="CH264" i="1"/>
  <c r="CH265" i="1" s="1"/>
  <c r="CH266" i="1" s="1"/>
  <c r="CG299" i="1"/>
  <c r="CG301" i="1"/>
  <c r="CG220" i="1"/>
  <c r="CG221" i="1" s="1"/>
  <c r="CG223" i="1"/>
  <c r="CF248" i="1"/>
  <c r="CF250" i="1" s="1"/>
  <c r="CF254" i="1" s="1"/>
  <c r="CF268" i="1" s="1"/>
  <c r="CF107" i="1"/>
  <c r="CF121" i="1"/>
  <c r="CI124" i="1" s="1"/>
  <c r="CI109" i="1"/>
  <c r="CC147" i="1"/>
  <c r="CC184" i="1"/>
  <c r="CC110" i="1" s="1"/>
  <c r="CC262" i="1"/>
  <c r="CC260" i="1" s="1"/>
  <c r="CD262" i="1"/>
  <c r="CD260" i="1" s="1"/>
  <c r="CG282" i="1"/>
  <c r="CI98" i="1"/>
  <c r="CH282" i="1"/>
  <c r="CE99" i="1"/>
  <c r="CE97" i="1"/>
  <c r="CE300" i="1" s="1"/>
  <c r="CE98" i="1"/>
  <c r="CF99" i="1"/>
  <c r="CE103" i="1"/>
  <c r="CF282" i="1"/>
  <c r="CE282" i="1"/>
  <c r="Z116" i="1"/>
  <c r="CE289" i="1"/>
  <c r="CY235" i="1"/>
  <c r="CZ179" i="1"/>
  <c r="CY234" i="1"/>
  <c r="CY195" i="1"/>
  <c r="CY257" i="1" s="1"/>
  <c r="CX257" i="1"/>
  <c r="CY238" i="1"/>
  <c r="AC191" i="1"/>
  <c r="AC181" i="1"/>
  <c r="AB219" i="1"/>
  <c r="AC177" i="1"/>
  <c r="AC206" i="1"/>
  <c r="AB202" i="1"/>
  <c r="AB209" i="1"/>
  <c r="AC198" i="1"/>
  <c r="AC182" i="1"/>
  <c r="AB210" i="1"/>
  <c r="AC173" i="1"/>
  <c r="AC190" i="1"/>
  <c r="CX239" i="1" l="1"/>
  <c r="CW240" i="1"/>
  <c r="CV237" i="1"/>
  <c r="CV241" i="1" s="1"/>
  <c r="CW236" i="1"/>
  <c r="CY180" i="1"/>
  <c r="CX183" i="1"/>
  <c r="CX304" i="1" s="1"/>
  <c r="CW261" i="1"/>
  <c r="CD140" i="1"/>
  <c r="CD142" i="1"/>
  <c r="CB109" i="1"/>
  <c r="BZ121" i="1"/>
  <c r="BZ107" i="1"/>
  <c r="BZ248" i="1"/>
  <c r="BZ250" i="1" s="1"/>
  <c r="CH92" i="1"/>
  <c r="CG164" i="1"/>
  <c r="CI142" i="1"/>
  <c r="CI140" i="1"/>
  <c r="CI141" i="1"/>
  <c r="CL145" i="1" s="1"/>
  <c r="CE107" i="1"/>
  <c r="CE174" i="1"/>
  <c r="CE175" i="1" s="1"/>
  <c r="CE109" i="1" s="1"/>
  <c r="CE248" i="1"/>
  <c r="CE250" i="1" s="1"/>
  <c r="CE254" i="1" s="1"/>
  <c r="CE268" i="1" s="1"/>
  <c r="CE121" i="1"/>
  <c r="CF109" i="1"/>
  <c r="CG109" i="1"/>
  <c r="CH109" i="1"/>
  <c r="DA179" i="1"/>
  <c r="CZ195" i="1"/>
  <c r="CZ257" i="1" s="1"/>
  <c r="CZ238" i="1"/>
  <c r="CZ235" i="1"/>
  <c r="CZ234" i="1"/>
  <c r="AE191" i="1"/>
  <c r="AD191" i="1"/>
  <c r="AE181" i="1"/>
  <c r="AD181" i="1"/>
  <c r="AC219" i="1"/>
  <c r="AE206" i="1"/>
  <c r="AD206" i="1"/>
  <c r="AE198" i="1"/>
  <c r="AD198" i="1"/>
  <c r="AD173" i="1"/>
  <c r="AE173" i="1"/>
  <c r="AC209" i="1"/>
  <c r="AE182" i="1"/>
  <c r="AD182" i="1"/>
  <c r="AE190" i="1"/>
  <c r="AD190" i="1"/>
  <c r="AC210" i="1"/>
  <c r="AC202" i="1"/>
  <c r="AE177" i="1"/>
  <c r="AD177" i="1"/>
  <c r="CY239" i="1" l="1"/>
  <c r="CX240" i="1"/>
  <c r="CW237" i="1"/>
  <c r="CW241" i="1" s="1"/>
  <c r="CX236" i="1"/>
  <c r="CZ180" i="1"/>
  <c r="CY183" i="1"/>
  <c r="CY304" i="1" s="1"/>
  <c r="CX261" i="1"/>
  <c r="CC124" i="1"/>
  <c r="CB124" i="1"/>
  <c r="CG166" i="1"/>
  <c r="CG169" i="1" s="1"/>
  <c r="CG165" i="1"/>
  <c r="CG168" i="1" s="1"/>
  <c r="CF124" i="1"/>
  <c r="CH124" i="1"/>
  <c r="CL125" i="1" s="1"/>
  <c r="CG124" i="1"/>
  <c r="CK125" i="1" s="1"/>
  <c r="CE124" i="1"/>
  <c r="CE147" i="1"/>
  <c r="CF262" i="1"/>
  <c r="CF260" i="1" s="1"/>
  <c r="CE184" i="1"/>
  <c r="CE110" i="1" s="1"/>
  <c r="CE262" i="1"/>
  <c r="CE260" i="1" s="1"/>
  <c r="CE265" i="1" s="1"/>
  <c r="CE215" i="1" s="1"/>
  <c r="CE216" i="1" s="1"/>
  <c r="CE220" i="1" s="1"/>
  <c r="DA234" i="1"/>
  <c r="DA235" i="1"/>
  <c r="DA195" i="1"/>
  <c r="DB195" i="1" s="1"/>
  <c r="DB257" i="1" s="1"/>
  <c r="DA238" i="1"/>
  <c r="DB179" i="1"/>
  <c r="AE219" i="1"/>
  <c r="AD219" i="1"/>
  <c r="AE209" i="1"/>
  <c r="AD209" i="1"/>
  <c r="AE210" i="1"/>
  <c r="AD210" i="1"/>
  <c r="AE202" i="1"/>
  <c r="AD202" i="1"/>
  <c r="BY286" i="1"/>
  <c r="CZ239" i="1" l="1"/>
  <c r="CY240" i="1"/>
  <c r="DA180" i="1"/>
  <c r="CZ183" i="1"/>
  <c r="CX237" i="1"/>
  <c r="CX241" i="1" s="1"/>
  <c r="CY236" i="1"/>
  <c r="CY261" i="1"/>
  <c r="CE149" i="1"/>
  <c r="CE150" i="1"/>
  <c r="CE151" i="1"/>
  <c r="CE299" i="1"/>
  <c r="CE140" i="1"/>
  <c r="CE141" i="1"/>
  <c r="CI125" i="1"/>
  <c r="CE142" i="1"/>
  <c r="CE303" i="1"/>
  <c r="CG125" i="1"/>
  <c r="CG140" i="1"/>
  <c r="CG142" i="1"/>
  <c r="CG141" i="1"/>
  <c r="CE223" i="1"/>
  <c r="CE164" i="1" s="1"/>
  <c r="CE166" i="1" s="1"/>
  <c r="CE169" i="1" s="1"/>
  <c r="CF264" i="1"/>
  <c r="CF265" i="1" s="1"/>
  <c r="CF266" i="1" s="1"/>
  <c r="CE301" i="1"/>
  <c r="CH125" i="1"/>
  <c r="CH141" i="1"/>
  <c r="CK145" i="1" s="1"/>
  <c r="CH140" i="1"/>
  <c r="CH142" i="1"/>
  <c r="CE266" i="1"/>
  <c r="CF125" i="1"/>
  <c r="CJ125" i="1"/>
  <c r="CF142" i="1"/>
  <c r="CF140" i="1"/>
  <c r="CF141" i="1"/>
  <c r="DA257" i="1"/>
  <c r="DB235" i="1"/>
  <c r="DB234" i="1"/>
  <c r="DB238" i="1"/>
  <c r="CE221" i="1"/>
  <c r="AB76" i="1"/>
  <c r="DA239" i="1" l="1"/>
  <c r="CZ240" i="1"/>
  <c r="DA183" i="1"/>
  <c r="DB180" i="1"/>
  <c r="DB183" i="1" s="1"/>
  <c r="CZ261" i="1"/>
  <c r="CZ304" i="1"/>
  <c r="CY237" i="1"/>
  <c r="CY241" i="1" s="1"/>
  <c r="CZ236" i="1"/>
  <c r="CJ145" i="1"/>
  <c r="CH145" i="1"/>
  <c r="CF92" i="1"/>
  <c r="CI145" i="1"/>
  <c r="CG145" i="1"/>
  <c r="CE165" i="1"/>
  <c r="CE168" i="1" s="1"/>
  <c r="AC76" i="1"/>
  <c r="BY287" i="1"/>
  <c r="BY288" i="1" s="1"/>
  <c r="DB239" i="1" l="1"/>
  <c r="DB240" i="1" s="1"/>
  <c r="DA240" i="1"/>
  <c r="DA261" i="1"/>
  <c r="DA304" i="1"/>
  <c r="DB261" i="1"/>
  <c r="DB304" i="1"/>
  <c r="CZ237" i="1"/>
  <c r="CZ241" i="1" s="1"/>
  <c r="DA236" i="1"/>
  <c r="AD76" i="1"/>
  <c r="BY289" i="1"/>
  <c r="DA237" i="1" l="1"/>
  <c r="DA241" i="1" s="1"/>
  <c r="DB236" i="1"/>
  <c r="DB237" i="1" s="1"/>
  <c r="DB241" i="1" s="1"/>
  <c r="AE76" i="1"/>
  <c r="BI120" i="1" l="1"/>
  <c r="AT120" i="1"/>
  <c r="BT120" i="1"/>
  <c r="AV120" i="1"/>
  <c r="AX120" i="1"/>
  <c r="AR120" i="1"/>
  <c r="AO120" i="1" l="1"/>
  <c r="BK120" i="1"/>
  <c r="AN120" i="1"/>
  <c r="AW120" i="1"/>
  <c r="BB120" i="1"/>
  <c r="BM120" i="1"/>
  <c r="BQ120" i="1"/>
  <c r="AJ120" i="1"/>
  <c r="BS120" i="1"/>
  <c r="BR120" i="1"/>
  <c r="BO120" i="1"/>
  <c r="AM120" i="1"/>
  <c r="AI120" i="1"/>
  <c r="AP120" i="1"/>
  <c r="AZ120" i="1"/>
  <c r="AS120" i="1"/>
  <c r="BN120" i="1"/>
  <c r="BU120" i="1"/>
  <c r="BA120" i="1"/>
  <c r="BC120" i="1"/>
  <c r="AU120" i="1"/>
  <c r="BW120" i="1"/>
  <c r="BP120" i="1"/>
  <c r="BJ120" i="1"/>
  <c r="BH120" i="1"/>
  <c r="BX120" i="1"/>
  <c r="BG120" i="1"/>
  <c r="AQ120" i="1"/>
  <c r="AY120" i="1"/>
  <c r="AK120" i="1"/>
  <c r="BE120" i="1"/>
  <c r="BD120" i="1"/>
  <c r="BV120" i="1"/>
  <c r="BF120" i="1"/>
  <c r="BL286" i="1" l="1"/>
  <c r="AB195" i="1" l="1"/>
  <c r="CN132" i="1" l="1"/>
  <c r="AB257" i="1"/>
  <c r="CO132" i="1" l="1"/>
  <c r="CM118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L9" i="4" a="1"/>
  <c r="DV7" i="4" a="1"/>
  <c r="DF5" i="4" a="1"/>
  <c r="CN16" i="4" a="1"/>
  <c r="T7" i="4" a="1"/>
  <c r="EK5" i="4" a="1"/>
  <c r="BA5" i="4" a="1"/>
  <c r="DM15" i="4" a="1"/>
  <c r="R14" i="4" a="1"/>
  <c r="CN8" i="4" a="1"/>
  <c r="DO12" i="4" a="1"/>
  <c r="CO9" i="4" a="1"/>
  <c r="CV6" i="4" a="1"/>
  <c r="AQ15" i="4" a="1"/>
  <c r="CA8" i="4" a="1"/>
  <c r="AY7" i="4" a="1"/>
  <c r="DX6" i="4" a="1"/>
  <c r="DP16" i="4" a="1"/>
  <c r="C7" i="4" a="1"/>
  <c r="BD5" i="4" a="1"/>
  <c r="BK12" i="4" a="1"/>
  <c r="DR11" i="4" a="1"/>
  <c r="EE11" i="4" a="1"/>
  <c r="DP12" i="4" a="1"/>
  <c r="CM7" i="4" a="1"/>
  <c r="D15" i="4" a="1"/>
  <c r="AY12" i="4" a="1"/>
  <c r="AM6" i="4" a="1"/>
  <c r="L5" i="4" a="1"/>
  <c r="F13" i="2"/>
  <c r="O6" i="2"/>
  <c r="K87" i="2"/>
  <c r="O25" i="2"/>
  <c r="C34" i="2"/>
  <c r="G10" i="2"/>
  <c r="G35" i="2"/>
  <c r="L31" i="2"/>
  <c r="E24" i="2"/>
  <c r="X30" i="2"/>
  <c r="P5" i="2"/>
  <c r="O24" i="2"/>
  <c r="C10" i="2"/>
  <c r="D11" i="2"/>
  <c r="D5" i="2"/>
  <c r="V8" i="2"/>
  <c r="E9" i="2"/>
  <c r="U31" i="2"/>
  <c r="AG45" i="3"/>
  <c r="S46" i="3"/>
  <c r="E41" i="3"/>
  <c r="E32" i="3"/>
  <c r="AR11" i="3"/>
  <c r="D23" i="3"/>
  <c r="F6" i="3"/>
  <c r="G15" i="3"/>
  <c r="E24" i="3"/>
  <c r="E16" i="3"/>
  <c r="G30" i="3"/>
  <c r="G8" i="3"/>
  <c r="D5" i="3"/>
  <c r="DO5" i="4" a="1"/>
  <c r="BF9" i="4" a="1"/>
  <c r="BL13" i="4" a="1"/>
  <c r="CT11" i="4" a="1"/>
  <c r="DE11" i="4" a="1"/>
  <c r="DG8" i="4" a="1"/>
  <c r="BZ8" i="4" a="1"/>
  <c r="CD5" i="4" a="1"/>
  <c r="EG14" i="4" a="1"/>
  <c r="BG8" i="4" a="1"/>
  <c r="EE14" i="4" a="1"/>
  <c r="CY16" i="4" a="1"/>
  <c r="W5" i="4" a="1"/>
  <c r="CJ5" i="4" a="1"/>
  <c r="K14" i="4" a="1"/>
  <c r="CD8" i="4" a="1"/>
  <c r="BE8" i="4" a="1"/>
  <c r="X15" i="4" a="1"/>
  <c r="DL13" i="4" a="1"/>
  <c r="DW6" i="4" a="1"/>
  <c r="CN7" i="4" a="1"/>
  <c r="BI7" i="4" a="1"/>
  <c r="DK13" i="4" a="1"/>
  <c r="CF12" i="4" a="1"/>
  <c r="ED6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X28" i="2"/>
  <c r="U12" i="2"/>
  <c r="I16" i="2"/>
  <c r="G31" i="2"/>
  <c r="L32" i="2"/>
  <c r="V5" i="2"/>
  <c r="P13" i="2"/>
  <c r="E8" i="2"/>
  <c r="H26" i="2"/>
  <c r="V9" i="2"/>
  <c r="T20" i="2"/>
  <c r="L5" i="2"/>
  <c r="E7" i="2"/>
  <c r="K22" i="2"/>
  <c r="M31" i="2"/>
  <c r="N8" i="2"/>
  <c r="N22" i="2"/>
  <c r="X12" i="2"/>
  <c r="AR34" i="3"/>
  <c r="D13" i="3"/>
  <c r="U19" i="2"/>
  <c r="Q46" i="2"/>
  <c r="O19" i="2"/>
  <c r="J22" i="2"/>
  <c r="T29" i="2"/>
  <c r="P8" i="2"/>
  <c r="O11" i="2"/>
  <c r="N7" i="2"/>
  <c r="I22" i="2"/>
  <c r="C18" i="2"/>
  <c r="T6" i="2"/>
  <c r="V11" i="2"/>
  <c r="J5" i="2"/>
  <c r="R16" i="2"/>
  <c r="S24" i="2"/>
  <c r="AR47" i="3"/>
  <c r="D14" i="2"/>
  <c r="J34" i="2"/>
  <c r="AA46" i="3"/>
  <c r="G11" i="3"/>
  <c r="G5" i="3"/>
  <c r="AD18" i="3"/>
  <c r="N45" i="3"/>
  <c r="V46" i="3"/>
  <c r="G9" i="3"/>
  <c r="F11" i="3"/>
  <c r="E31" i="3"/>
  <c r="AR8" i="3"/>
  <c r="F21" i="3"/>
  <c r="D7" i="3"/>
  <c r="R45" i="3"/>
  <c r="E16" i="4" a="1"/>
  <c r="DM5" i="4" a="1"/>
  <c r="AG7" i="4" a="1"/>
  <c r="DG12" i="4" a="1"/>
  <c r="DV5" i="4" a="1"/>
  <c r="BD15" i="4" a="1"/>
  <c r="DS12" i="4" a="1"/>
  <c r="EC7" i="4" a="1"/>
  <c r="BB13" i="4" a="1"/>
  <c r="DR5" i="4" a="1"/>
  <c r="CQ13" i="4" a="1"/>
  <c r="AK13" i="4" a="1"/>
  <c r="BX16" i="4" a="1"/>
  <c r="DY16" i="4" a="1"/>
  <c r="BP11" i="4" a="1"/>
  <c r="DY8" i="4" a="1"/>
  <c r="AG9" i="4" a="1"/>
  <c r="C8" i="4" a="1"/>
  <c r="DX13" i="4" a="1"/>
  <c r="DL11" i="4" a="1"/>
  <c r="CM13" i="4" a="1"/>
  <c r="DQ11" i="4" a="1"/>
  <c r="AP15" i="4" a="1"/>
  <c r="CR5" i="4" a="1"/>
  <c r="BU13" i="4" a="1"/>
  <c r="DA8" i="4" a="1"/>
  <c r="BB6" i="4" a="1"/>
  <c r="CT7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ED8" i="4" a="1"/>
  <c r="R12" i="4" a="1"/>
  <c r="Q15" i="4" a="1"/>
  <c r="AA15" i="4" a="1"/>
  <c r="CU12" i="4" a="1"/>
  <c r="BN5" i="4" a="1"/>
  <c r="AF5" i="4" a="1"/>
  <c r="DI11" i="4" a="1"/>
  <c r="H9" i="4" a="1"/>
  <c r="C8" i="2"/>
  <c r="G16" i="2"/>
  <c r="Q30" i="2"/>
  <c r="K23" i="2"/>
  <c r="S9" i="2"/>
  <c r="Q27" i="2"/>
  <c r="S6" i="2"/>
  <c r="U8" i="2"/>
  <c r="F36" i="2"/>
  <c r="W7" i="2"/>
  <c r="Q7" i="2"/>
  <c r="E17" i="2"/>
  <c r="AR68" i="3"/>
  <c r="R19" i="2"/>
  <c r="R7" i="2"/>
  <c r="S10" i="2"/>
  <c r="Q54" i="2"/>
  <c r="AR66" i="3"/>
  <c r="AQ6" i="3"/>
  <c r="F18" i="3"/>
  <c r="AR21" i="3"/>
  <c r="D17" i="3"/>
  <c r="AR40" i="3"/>
  <c r="AR27" i="3"/>
  <c r="Q45" i="3"/>
  <c r="AR45" i="3"/>
  <c r="G23" i="3"/>
  <c r="F16" i="3"/>
  <c r="E45" i="3"/>
  <c r="AR23" i="3"/>
  <c r="AR16" i="3"/>
  <c r="X13" i="4" a="1"/>
  <c r="BN7" i="4" a="1"/>
  <c r="CM12" i="4" a="1"/>
  <c r="DK7" i="4" a="1"/>
  <c r="DM6" i="4" a="1"/>
  <c r="AD8" i="4" a="1"/>
  <c r="AJ14" i="4" a="1"/>
  <c r="Q12" i="4" a="1"/>
  <c r="CT14" i="4" a="1"/>
  <c r="CG12" i="4" a="1"/>
  <c r="DN9" i="4" a="1"/>
  <c r="J5" i="4" a="1"/>
  <c r="P7" i="4" a="1"/>
  <c r="DZ16" i="4" a="1"/>
  <c r="P14" i="4" a="1"/>
  <c r="BR5" i="4" a="1"/>
  <c r="M14" i="4" a="1"/>
  <c r="BO12" i="4" a="1"/>
  <c r="BI16" i="4" a="1"/>
  <c r="BL8" i="4" a="1"/>
  <c r="EK8" i="4" a="1"/>
  <c r="DN12" i="4" a="1"/>
  <c r="G12" i="4" a="1"/>
  <c r="DQ14" i="4" a="1"/>
  <c r="AU13" i="4" a="1"/>
  <c r="CF6" i="4" a="1"/>
  <c r="CE6" i="4" a="1"/>
  <c r="CT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Q18" i="2"/>
  <c r="R10" i="2"/>
  <c r="W5" i="2"/>
  <c r="S16" i="2"/>
  <c r="H23" i="2"/>
  <c r="R8" i="2"/>
  <c r="F20" i="2"/>
  <c r="M13" i="2"/>
  <c r="O34" i="2"/>
  <c r="V31" i="2"/>
  <c r="O23" i="2"/>
  <c r="Q36" i="2"/>
  <c r="O21" i="2"/>
  <c r="Q57" i="2"/>
  <c r="AR84" i="3"/>
  <c r="K14" i="2"/>
  <c r="H5" i="2"/>
  <c r="AR96" i="3"/>
  <c r="F32" i="3"/>
  <c r="AE46" i="3"/>
  <c r="F29" i="3"/>
  <c r="AE45" i="3"/>
  <c r="E21" i="3"/>
  <c r="AR15" i="3"/>
  <c r="D9" i="3"/>
  <c r="E38" i="3"/>
  <c r="N46" i="3"/>
  <c r="F5" i="3"/>
  <c r="E15" i="3"/>
  <c r="F40" i="3"/>
  <c r="AR35" i="3"/>
  <c r="EJ14" i="4" a="1"/>
  <c r="CI15" i="4" a="1"/>
  <c r="BC9" i="4" a="1"/>
  <c r="CB7" i="4" a="1"/>
  <c r="S11" i="4" a="1"/>
  <c r="AN8" i="4" a="1"/>
  <c r="V34" i="2"/>
  <c r="M18" i="2"/>
  <c r="I8" i="2"/>
  <c r="F35" i="2"/>
  <c r="H6" i="2"/>
  <c r="P6" i="2"/>
  <c r="T9" i="2"/>
  <c r="G28" i="2"/>
  <c r="M36" i="2"/>
  <c r="G9" i="2"/>
  <c r="M11" i="2"/>
  <c r="AR90" i="3"/>
  <c r="J11" i="2"/>
  <c r="J23" i="2"/>
  <c r="AR87" i="3"/>
  <c r="W19" i="2"/>
  <c r="T17" i="2"/>
  <c r="G18" i="2"/>
  <c r="D33" i="3"/>
  <c r="AR41" i="3"/>
  <c r="E39" i="3"/>
  <c r="D12" i="3"/>
  <c r="E22" i="3"/>
  <c r="C46" i="3"/>
  <c r="Z45" i="3"/>
  <c r="AD7" i="3"/>
  <c r="AD9" i="3"/>
  <c r="E30" i="3"/>
  <c r="Y46" i="3"/>
  <c r="AM45" i="3"/>
  <c r="F28" i="3"/>
  <c r="AF7" i="4" a="1"/>
  <c r="K11" i="2"/>
  <c r="V35" i="2"/>
  <c r="J26" i="2"/>
  <c r="R13" i="2"/>
  <c r="G14" i="2"/>
  <c r="I35" i="2"/>
  <c r="X27" i="2"/>
  <c r="V22" i="2"/>
  <c r="N6" i="2"/>
  <c r="H10" i="2"/>
  <c r="J17" i="2"/>
  <c r="AR71" i="3"/>
  <c r="K18" i="2"/>
  <c r="X32" i="2"/>
  <c r="AR75" i="3"/>
  <c r="P21" i="2"/>
  <c r="M6" i="2"/>
  <c r="V15" i="2"/>
  <c r="F39" i="3"/>
  <c r="F20" i="3"/>
  <c r="AD15" i="3"/>
  <c r="AD13" i="3"/>
  <c r="AB45" i="3"/>
  <c r="AD8" i="3"/>
  <c r="G21" i="3"/>
  <c r="F34" i="3"/>
  <c r="G24" i="3"/>
  <c r="E12" i="3"/>
  <c r="AD16" i="3"/>
  <c r="K45" i="3"/>
  <c r="EH5" i="4" a="1"/>
  <c r="AB12" i="4" a="1"/>
  <c r="Y5" i="4" a="1"/>
  <c r="CZ16" i="4" a="1"/>
  <c r="AI14" i="4" a="1"/>
  <c r="AC11" i="4" a="1"/>
  <c r="DF15" i="4" a="1"/>
  <c r="CN11" i="4" a="1"/>
  <c r="DP9" i="4" a="1"/>
  <c r="DH12" i="4" a="1"/>
  <c r="DG15" i="4" a="1"/>
  <c r="AR11" i="4" a="1"/>
  <c r="DG13" i="4" a="1"/>
  <c r="AG15" i="4" a="1"/>
  <c r="DC12" i="4" a="1"/>
  <c r="CO13" i="4" a="1"/>
  <c r="AV16" i="4" a="1"/>
  <c r="Y8" i="4" a="1"/>
  <c r="DQ9" i="4" a="1"/>
  <c r="CP14" i="4" a="1"/>
  <c r="O6" i="4" a="1"/>
  <c r="BC5" i="4" a="1"/>
  <c r="AK5" i="4" a="1"/>
  <c r="DG16" i="4" a="1"/>
  <c r="DU5" i="4" a="1"/>
  <c r="AY6" i="4" a="1"/>
  <c r="DP5" i="4" a="1"/>
  <c r="CA12" i="4" a="1"/>
  <c r="DP1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O8" i="2"/>
  <c r="O7" i="2"/>
  <c r="D16" i="2"/>
  <c r="W21" i="2"/>
  <c r="I9" i="2"/>
  <c r="T30" i="2"/>
  <c r="Q8" i="2"/>
  <c r="I17" i="2"/>
  <c r="F9" i="2"/>
  <c r="E28" i="2"/>
  <c r="D31" i="2"/>
  <c r="M7" i="2"/>
  <c r="R27" i="2"/>
  <c r="AR49" i="3"/>
  <c r="E18" i="2"/>
  <c r="R22" i="2"/>
  <c r="AS47" i="3"/>
  <c r="K27" i="2"/>
  <c r="U9" i="2"/>
  <c r="AR61" i="3"/>
  <c r="E5" i="3"/>
  <c r="AR13" i="3"/>
  <c r="X45" i="3"/>
  <c r="F42" i="3"/>
  <c r="G14" i="3"/>
  <c r="AG46" i="3"/>
  <c r="O46" i="3"/>
  <c r="G10" i="3"/>
  <c r="AJ45" i="3"/>
  <c r="E7" i="3"/>
  <c r="Q46" i="3"/>
  <c r="E8" i="3"/>
  <c r="BO14" i="4" a="1"/>
  <c r="BY8" i="4" a="1"/>
  <c r="AK11" i="4" a="1"/>
  <c r="AO12" i="4" a="1"/>
  <c r="D14" i="4" a="1"/>
  <c r="AG12" i="4" a="1"/>
  <c r="BQ7" i="4" a="1"/>
  <c r="K7" i="4" a="1"/>
  <c r="CQ14" i="4" a="1"/>
  <c r="EH16" i="4" a="1"/>
  <c r="BN16" i="4" a="1"/>
  <c r="BA9" i="4" a="1"/>
  <c r="X7" i="4" a="1"/>
  <c r="AE16" i="4" a="1"/>
  <c r="I11" i="4" a="1"/>
  <c r="AO5" i="4" a="1"/>
  <c r="AI13" i="4" a="1"/>
  <c r="CB9" i="4" a="1"/>
  <c r="AX6" i="4" a="1"/>
  <c r="DD9" i="4" a="1"/>
  <c r="ED9" i="4" a="1"/>
  <c r="CP13" i="4" a="1"/>
  <c r="T8" i="4" a="1"/>
  <c r="EE12" i="4" a="1"/>
  <c r="EA15" i="4" a="1"/>
  <c r="BS16" i="4" a="1"/>
  <c r="W46" i="2"/>
  <c r="W17" i="2"/>
  <c r="T15" i="2"/>
  <c r="W30" i="2"/>
  <c r="R20" i="2"/>
  <c r="J31" i="2"/>
  <c r="K9" i="2"/>
  <c r="T14" i="2"/>
  <c r="W15" i="2"/>
  <c r="U26" i="2"/>
  <c r="T21" i="2"/>
  <c r="AR50" i="3"/>
  <c r="U33" i="2"/>
  <c r="C23" i="2"/>
  <c r="E27" i="2"/>
  <c r="H33" i="2"/>
  <c r="V25" i="2"/>
  <c r="AF48" i="3"/>
  <c r="F8" i="3"/>
  <c r="AR24" i="3"/>
  <c r="E14" i="3"/>
  <c r="E6" i="3"/>
  <c r="AH46" i="3"/>
  <c r="O45" i="3"/>
  <c r="AL45" i="3"/>
  <c r="E36" i="3"/>
  <c r="Z46" i="3"/>
  <c r="E46" i="3"/>
  <c r="AD6" i="3"/>
  <c r="G22" i="3"/>
  <c r="CI14" i="4" a="1"/>
  <c r="DL9" i="4" a="1"/>
  <c r="CC11" i="4" a="1"/>
  <c r="EI16" i="4" a="1"/>
  <c r="E14" i="4" a="1"/>
  <c r="BT7" i="4" a="1"/>
  <c r="BD6" i="4" a="1"/>
  <c r="C9" i="4" a="1"/>
  <c r="CS14" i="4" a="1"/>
  <c r="DM12" i="4" a="1"/>
  <c r="K15" i="4" a="1"/>
  <c r="BE12" i="4" a="1"/>
  <c r="DF7" i="4" a="1"/>
  <c r="BS7" i="4" a="1"/>
  <c r="DI8" i="4" a="1"/>
  <c r="BT9" i="4" a="1"/>
  <c r="CC8" i="4" a="1"/>
  <c r="AC12" i="4" a="1"/>
  <c r="CI13" i="4" a="1"/>
  <c r="CU9" i="4" a="1"/>
  <c r="DP11" i="4" a="1"/>
  <c r="EB8" i="4" a="1"/>
  <c r="V5" i="4" a="1"/>
  <c r="Q5" i="4" a="1"/>
  <c r="Y6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Q58" i="2"/>
  <c r="S25" i="2"/>
  <c r="R9" i="2"/>
  <c r="I7" i="2"/>
  <c r="F8" i="2"/>
  <c r="N15" i="2"/>
  <c r="I46" i="3"/>
  <c r="E37" i="3"/>
  <c r="AR14" i="3"/>
  <c r="D28" i="3"/>
  <c r="BM8" i="4" a="1"/>
  <c r="EG12" i="4" a="1"/>
  <c r="BL9" i="4" a="1"/>
  <c r="AZ7" i="4" a="1"/>
  <c r="AB11" i="4" a="1"/>
  <c r="DQ13" i="4" a="1"/>
  <c r="AC15" i="4" a="1"/>
  <c r="BY5" i="4" a="1"/>
  <c r="AK6" i="4" a="1"/>
  <c r="CM6" i="4" a="1"/>
  <c r="AH15" i="4" a="1"/>
  <c r="DJ14" i="4" a="1"/>
  <c r="EG6" i="4" a="1"/>
  <c r="AE12" i="4" a="1"/>
  <c r="CJ11" i="4" a="1"/>
  <c r="V16" i="4" a="1"/>
  <c r="BI9" i="4" a="1"/>
  <c r="AV15" i="4" a="1"/>
  <c r="Z16" i="4" a="1"/>
  <c r="AA6" i="4" a="1"/>
  <c r="CK5" i="4" a="1"/>
  <c r="AS9" i="4" a="1"/>
  <c r="AO9" i="4" a="1"/>
  <c r="CD15" i="4" a="1"/>
  <c r="AS5" i="4" a="1"/>
  <c r="CY8" i="4" a="1"/>
  <c r="AG16" i="4" a="1"/>
  <c r="DQ7" i="4" a="1"/>
  <c r="DM16" i="4" a="1"/>
  <c r="CL11" i="4" a="1"/>
  <c r="AY5" i="4" a="1"/>
  <c r="DC11" i="4" a="1"/>
  <c r="T15" i="4" a="1"/>
  <c r="I12" i="4" a="1"/>
  <c r="BP14" i="4" a="1"/>
  <c r="E8" i="4" a="1"/>
  <c r="CY14" i="4" a="1"/>
  <c r="AY16" i="4" a="1"/>
  <c r="AE9" i="4" a="1"/>
  <c r="CC6" i="4" a="1"/>
  <c r="CD14" i="4" a="1"/>
  <c r="CY13" i="4" a="1"/>
  <c r="EF6" i="4" a="1"/>
  <c r="DA9" i="4" a="1"/>
  <c r="AP5" i="4" a="1"/>
  <c r="DD5" i="4" a="1"/>
  <c r="EC13" i="4" a="1"/>
  <c r="BL14" i="4" a="1"/>
  <c r="DC5" i="4" a="1"/>
  <c r="CD13" i="4" a="1"/>
  <c r="EF9" i="4" a="1"/>
  <c r="AQ8" i="4" a="1"/>
  <c r="EH6" i="4" a="1"/>
  <c r="AT9" i="4" a="1"/>
  <c r="AS16" i="4" a="1"/>
  <c r="BJ13" i="4" a="1"/>
  <c r="BU9" i="4" a="1"/>
  <c r="DU13" i="4" a="1"/>
  <c r="S14" i="4" a="1"/>
  <c r="AM12" i="4" a="1"/>
  <c r="BH13" i="4" a="1"/>
  <c r="EF16" i="4" a="1"/>
  <c r="DM9" i="4" a="1"/>
  <c r="CY5" i="4" a="1"/>
  <c r="DY12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AP12" i="4" a="1"/>
  <c r="EG15" i="4" a="1"/>
  <c r="BP13" i="4" a="1"/>
  <c r="C12" i="4" a="1"/>
  <c r="BM5" i="4" a="1"/>
  <c r="AP13" i="4" a="1"/>
  <c r="AU12" i="4" a="1"/>
  <c r="BZ6" i="4" a="1"/>
  <c r="DR7" i="4" a="1"/>
  <c r="BR15" i="4" a="1"/>
  <c r="EK14" i="4" a="1"/>
  <c r="DL7" i="4" a="1"/>
  <c r="EC5" i="4" a="1"/>
  <c r="AT16" i="4" a="1"/>
  <c r="F14" i="4" a="1"/>
  <c r="EG9" i="4" a="1"/>
  <c r="DR15" i="4" a="1"/>
  <c r="BR8" i="4" a="1"/>
  <c r="CS11" i="4" a="1"/>
  <c r="BU11" i="4" a="1"/>
  <c r="CZ7" i="4" a="1"/>
  <c r="ED13" i="4" a="1"/>
  <c r="CU15" i="4" a="1"/>
  <c r="AN6" i="4" a="1"/>
  <c r="EB13" i="4" a="1"/>
  <c r="DE7" i="4" a="1"/>
  <c r="BI12" i="4" a="1"/>
  <c r="N36" i="2"/>
  <c r="T24" i="2"/>
  <c r="E12" i="2"/>
  <c r="F32" i="2"/>
  <c r="E45" i="2"/>
  <c r="F33" i="3"/>
  <c r="E33" i="3"/>
  <c r="AR20" i="3"/>
  <c r="F41" i="3"/>
  <c r="BJ11" i="4" a="1"/>
  <c r="DU7" i="4" a="1"/>
  <c r="DP14" i="4" a="1"/>
  <c r="CB13" i="4" a="1"/>
  <c r="EA5" i="4" a="1"/>
  <c r="M5" i="4" a="1"/>
  <c r="CZ15" i="4" a="1"/>
  <c r="AM5" i="4" a="1"/>
  <c r="BQ9" i="4" a="1"/>
  <c r="AU11" i="4" a="1"/>
  <c r="U9" i="4" a="1"/>
  <c r="DI13" i="4" a="1"/>
  <c r="BK11" i="4" a="1"/>
  <c r="AX16" i="4" a="1"/>
  <c r="BJ5" i="4" a="1"/>
  <c r="DT9" i="4" a="1"/>
  <c r="L6" i="4" a="1"/>
  <c r="BG7" i="4" a="1"/>
  <c r="DM13" i="4" a="1"/>
  <c r="F15" i="4" a="1"/>
  <c r="CH15" i="4" a="1"/>
  <c r="EA16" i="4" a="1"/>
  <c r="AJ16" i="4" a="1"/>
  <c r="AX15" i="4" a="1"/>
  <c r="CJ12" i="4" a="1"/>
  <c r="DG7" i="4" a="1"/>
  <c r="CH13" i="4" a="1"/>
  <c r="G7" i="4" a="1"/>
  <c r="L12" i="2"/>
  <c r="X20" i="2"/>
  <c r="M17" i="2"/>
  <c r="Q34" i="2"/>
  <c r="AM46" i="3"/>
  <c r="F12" i="3"/>
  <c r="G18" i="3"/>
  <c r="G12" i="3"/>
  <c r="AD9" i="4" a="1"/>
  <c r="EJ5" i="4" a="1"/>
  <c r="BV5" i="4" a="1"/>
  <c r="DY11" i="4" a="1"/>
  <c r="V15" i="4" a="1"/>
  <c r="Q14" i="4" a="1"/>
  <c r="CV9" i="4" a="1"/>
  <c r="P16" i="4" a="1"/>
  <c r="DI16" i="4" a="1"/>
  <c r="BR13" i="4" a="1"/>
  <c r="DF13" i="4" a="1"/>
  <c r="CS15" i="4" a="1"/>
  <c r="CA9" i="4" a="1"/>
  <c r="CS12" i="4" a="1"/>
  <c r="T12" i="4" a="1"/>
  <c r="BC8" i="4" a="1"/>
  <c r="AK12" i="4" a="1"/>
  <c r="Z5" i="4" a="1"/>
  <c r="AD16" i="4" a="1"/>
  <c r="CT5" i="4" a="1"/>
  <c r="DX7" i="4" a="1"/>
  <c r="BW12" i="4" a="1"/>
  <c r="BS13" i="4" a="1"/>
  <c r="EC9" i="4" a="1"/>
  <c r="BM9" i="4" a="1"/>
  <c r="AP7" i="4" a="1"/>
  <c r="P6" i="4" a="1"/>
  <c r="EH7" i="4" a="1"/>
  <c r="CK13" i="4" a="1"/>
  <c r="R8" i="4" a="1"/>
  <c r="N7" i="4" a="1"/>
  <c r="J12" i="4" a="1"/>
  <c r="K12" i="4" a="1"/>
  <c r="AH9" i="4" a="1"/>
  <c r="CS6" i="4" a="1"/>
  <c r="AF13" i="4" a="1"/>
  <c r="BW13" i="4" a="1"/>
  <c r="S12" i="4" a="1"/>
  <c r="G9" i="4" a="1"/>
  <c r="DJ7" i="4" a="1"/>
  <c r="DZ7" i="4" a="1"/>
  <c r="F6" i="4" a="1"/>
  <c r="AT13" i="4" a="1"/>
  <c r="BN8" i="4" a="1"/>
  <c r="BD14" i="4" a="1"/>
  <c r="DT5" i="4" a="1"/>
  <c r="DX15" i="4" a="1"/>
  <c r="BY9" i="4" a="1"/>
  <c r="AH6" i="4" a="1"/>
  <c r="M13" i="4" a="1"/>
  <c r="DH5" i="4" a="1"/>
  <c r="R9" i="4" a="1"/>
  <c r="CL5" i="4" a="1"/>
  <c r="N15" i="4" a="1"/>
  <c r="EK9" i="4" a="1"/>
  <c r="DH9" i="4" a="1"/>
  <c r="EB12" i="4" a="1"/>
  <c r="AD13" i="4" a="1"/>
  <c r="AG8" i="4" a="1"/>
  <c r="BB7" i="4" a="1"/>
  <c r="CL7" i="4" a="1"/>
  <c r="AN5" i="4" a="1"/>
  <c r="DE6" i="4" a="1"/>
  <c r="CZ13" i="4" a="1"/>
  <c r="CB16" i="4" a="1"/>
  <c r="AU6" i="4" a="1"/>
  <c r="BA8" i="4" a="1"/>
  <c r="DS7" i="4" a="1"/>
  <c r="BE16" i="4" a="1"/>
  <c r="DV9" i="4" a="1"/>
  <c r="CX13" i="4" a="1"/>
  <c r="E7" i="4" a="1"/>
  <c r="T14" i="4" a="1"/>
  <c r="Q6" i="4" a="1"/>
  <c r="AT12" i="4" a="1"/>
  <c r="CZ6" i="4" a="1"/>
  <c r="EE7" i="4" a="1"/>
  <c r="N5" i="4" a="1"/>
  <c r="DW8" i="4" a="1"/>
  <c r="BW5" i="4" a="1"/>
  <c r="EH14" i="4" a="1"/>
  <c r="BY12" i="4" a="1"/>
  <c r="CA13" i="4" a="1"/>
  <c r="EH12" i="4" a="1"/>
  <c r="BH11" i="4" a="1"/>
  <c r="BF8" i="4" a="1"/>
  <c r="DK11" i="4" a="1"/>
  <c r="H12" i="4" a="1"/>
  <c r="EH9" i="4" a="1"/>
  <c r="P5" i="4" a="1"/>
  <c r="EF11" i="4" a="1"/>
  <c r="CV15" i="4" a="1"/>
  <c r="P11" i="4" a="1"/>
  <c r="CR12" i="4" a="1"/>
  <c r="DV8" i="4" a="1"/>
  <c r="Y9" i="4" a="1"/>
  <c r="AR7" i="4" a="1"/>
  <c r="BN15" i="4" a="1"/>
  <c r="BG16" i="4" a="1"/>
  <c r="CE14" i="4" a="1"/>
  <c r="DJ11" i="4" a="1"/>
  <c r="CK8" i="4" a="1"/>
  <c r="BM12" i="4" a="1"/>
  <c r="AU8" i="4" a="1"/>
  <c r="AX7" i="4" a="1"/>
  <c r="AQ14" i="4" a="1"/>
  <c r="BL15" i="4" a="1"/>
  <c r="DU14" i="4" a="1"/>
  <c r="BL5" i="4" a="1"/>
  <c r="Z12" i="4" a="1"/>
  <c r="AC8" i="4" a="1"/>
  <c r="BW9" i="4" a="1"/>
  <c r="CZ14" i="4" a="1"/>
  <c r="AD14" i="4" a="1"/>
  <c r="BF15" i="4" a="1"/>
  <c r="DN16" i="4" a="1"/>
  <c r="N16" i="4" a="1"/>
  <c r="AW16" i="4" a="1"/>
  <c r="BC11" i="4" a="1"/>
  <c r="CR14" i="4" a="1"/>
  <c r="BQ5" i="4" a="1"/>
  <c r="O13" i="4" a="1"/>
  <c r="CZ12" i="4" a="1"/>
  <c r="CS8" i="4" a="1"/>
  <c r="X8" i="2"/>
  <c r="I30" i="2"/>
  <c r="L11" i="2"/>
  <c r="AR80" i="3"/>
  <c r="X46" i="3"/>
  <c r="AN45" i="3"/>
  <c r="G6" i="3"/>
  <c r="F23" i="3"/>
  <c r="R16" i="4" a="1"/>
  <c r="BV14" i="4" a="1"/>
  <c r="DT12" i="4" a="1"/>
  <c r="CX14" i="4" a="1"/>
  <c r="AK14" i="4" a="1"/>
  <c r="M7" i="4" a="1"/>
  <c r="AA12" i="4" a="1"/>
  <c r="CJ9" i="4" a="1"/>
  <c r="J7" i="4" a="1"/>
  <c r="EF13" i="4" a="1"/>
  <c r="AH5" i="4" a="1"/>
  <c r="AI8" i="4" a="1"/>
  <c r="EF5" i="4" a="1"/>
  <c r="P8" i="4" a="1"/>
  <c r="DF16" i="4" a="1"/>
  <c r="AN11" i="4" a="1"/>
  <c r="DB8" i="4" a="1"/>
  <c r="BB14" i="4" a="1"/>
  <c r="BE5" i="4" a="1"/>
  <c r="U14" i="4" a="1"/>
  <c r="DW5" i="4" a="1"/>
  <c r="EA7" i="4" a="1"/>
  <c r="D11" i="4" a="1"/>
  <c r="BF14" i="4" a="1"/>
  <c r="BI14" i="4" a="1"/>
  <c r="CI8" i="4" a="1"/>
  <c r="DM11" i="4" a="1"/>
  <c r="CE7" i="4" a="1"/>
  <c r="BO15" i="4" a="1"/>
  <c r="CD16" i="4" a="1"/>
  <c r="AJ7" i="4" a="1"/>
  <c r="CQ5" i="4" a="1"/>
  <c r="CT13" i="4" a="1"/>
  <c r="AQ16" i="4" a="1"/>
  <c r="EC14" i="4" a="1"/>
  <c r="BM6" i="4" a="1"/>
  <c r="BY11" i="4" a="1"/>
  <c r="BX6" i="4" a="1"/>
  <c r="CP7" i="4" a="1"/>
  <c r="BB9" i="4" a="1"/>
  <c r="ED7" i="4" a="1"/>
  <c r="ED15" i="4" a="1"/>
  <c r="AE14" i="4" a="1"/>
  <c r="DY9" i="4" a="1"/>
  <c r="CF5" i="4" a="1"/>
  <c r="AE5" i="4" a="1"/>
  <c r="BQ12" i="4" a="1"/>
  <c r="CA14" i="4" a="1"/>
  <c r="DB15" i="4" a="1"/>
  <c r="Z14" i="4" a="1"/>
  <c r="DY15" i="4" a="1"/>
  <c r="DD15" i="4" a="1"/>
  <c r="AF16" i="4" a="1"/>
  <c r="N27" i="2"/>
  <c r="R14" i="2"/>
  <c r="E34" i="2"/>
  <c r="AR91" i="3"/>
  <c r="W45" i="3"/>
  <c r="D21" i="3"/>
  <c r="M46" i="3"/>
  <c r="D20" i="3"/>
  <c r="DV16" i="4" a="1"/>
  <c r="AV9" i="4" a="1"/>
  <c r="DI14" i="4" a="1"/>
  <c r="ED14" i="4" a="1"/>
  <c r="CH7" i="4" a="1"/>
  <c r="BI5" i="4" a="1"/>
  <c r="G33" i="2"/>
  <c r="L26" i="2"/>
  <c r="N21" i="2"/>
  <c r="F22" i="2"/>
  <c r="G27" i="3"/>
  <c r="R46" i="3"/>
  <c r="D27" i="3"/>
  <c r="F15" i="3"/>
  <c r="DT7" i="4" a="1"/>
  <c r="BJ12" i="4" a="1"/>
  <c r="AK8" i="4" a="1"/>
  <c r="BG5" i="4" a="1"/>
  <c r="AP9" i="4" a="1"/>
  <c r="U16" i="4" a="1"/>
  <c r="V12" i="4" a="1"/>
  <c r="CV12" i="4" a="1"/>
  <c r="CW7" i="4" a="1"/>
  <c r="BH14" i="4" a="1"/>
  <c r="X6" i="4" a="1"/>
  <c r="AZ8" i="4" a="1"/>
  <c r="BB16" i="4" a="1"/>
  <c r="DE16" i="4" a="1"/>
  <c r="BZ11" i="4" a="1"/>
  <c r="BM14" i="4" a="1"/>
  <c r="H6" i="4" a="1"/>
  <c r="CB5" i="4" a="1"/>
  <c r="I16" i="4" a="1"/>
  <c r="DH6" i="4" a="1"/>
  <c r="BV9" i="4" a="1"/>
  <c r="U11" i="4" a="1"/>
  <c r="AS15" i="4" a="1"/>
  <c r="DO16" i="4" a="1"/>
  <c r="AG11" i="4" a="1"/>
  <c r="BD12" i="4" a="1"/>
  <c r="DF14" i="4" a="1"/>
  <c r="BR6" i="4" a="1"/>
  <c r="U6" i="4" a="1"/>
  <c r="AZ9" i="4" a="1"/>
  <c r="G6" i="4" a="1"/>
  <c r="CF13" i="4" a="1"/>
  <c r="AC5" i="4" a="1"/>
  <c r="DD6" i="4" a="1"/>
  <c r="ED11" i="4" a="1"/>
  <c r="DA12" i="4" a="1"/>
  <c r="DY5" i="4" a="1"/>
  <c r="CM11" i="4" a="1"/>
  <c r="CN13" i="4" a="1"/>
  <c r="BL11" i="4" a="1"/>
  <c r="CJ14" i="4" a="1"/>
  <c r="DM8" i="4" a="1"/>
  <c r="E13" i="4" a="1"/>
  <c r="CI5" i="4" a="1"/>
  <c r="EE8" i="4" a="1"/>
  <c r="W7" i="4" a="1"/>
  <c r="BA14" i="4" a="1"/>
  <c r="DD11" i="4" a="1"/>
  <c r="G8" i="4" a="1"/>
  <c r="BY16" i="4" a="1"/>
  <c r="BZ12" i="4" a="1"/>
  <c r="CX8" i="4" a="1"/>
  <c r="AO13" i="4" a="1"/>
  <c r="E15" i="4" a="1"/>
  <c r="BT12" i="4" a="1"/>
  <c r="DV12" i="4" a="1"/>
  <c r="DH7" i="4" a="1"/>
  <c r="P13" i="4" a="1"/>
  <c r="CR11" i="4" a="1"/>
  <c r="F5" i="4" a="1"/>
  <c r="BA11" i="4" a="1"/>
  <c r="AP6" i="4" a="1"/>
  <c r="CW12" i="4" a="1"/>
  <c r="O5" i="4" a="1"/>
  <c r="DH16" i="4" a="1"/>
  <c r="H11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L16" i="4" a="1"/>
  <c r="DF6" i="4" a="1"/>
  <c r="AS8" i="4" a="1"/>
  <c r="CA6" i="4" a="1"/>
  <c r="BT5" i="4" a="1"/>
  <c r="AW12" i="4" a="1"/>
  <c r="L13" i="4" a="1"/>
  <c r="BX13" i="4" a="1"/>
  <c r="Q8" i="4" a="1"/>
  <c r="EJ6" i="4" a="1"/>
  <c r="L14" i="4" a="1"/>
  <c r="BD13" i="4" a="1"/>
  <c r="BQ14" i="4" a="1"/>
  <c r="BY6" i="4" a="1"/>
  <c r="CK16" i="4" a="1"/>
  <c r="AJ11" i="4" a="1"/>
  <c r="DZ5" i="4" a="1"/>
  <c r="EC6" i="4" a="1"/>
  <c r="DN11" i="4" a="1"/>
  <c r="AS12" i="4" a="1"/>
  <c r="AT8" i="4" a="1"/>
  <c r="BW7" i="4" a="1"/>
  <c r="L7" i="4" a="1"/>
  <c r="EF7" i="4" a="1"/>
  <c r="BN6" i="4" a="1"/>
  <c r="DN14" i="4" a="1"/>
  <c r="H5" i="4" a="1"/>
  <c r="DX14" i="4" a="1"/>
  <c r="AY13" i="4" a="1"/>
  <c r="J15" i="2"/>
  <c r="Q29" i="2"/>
  <c r="AR60" i="3"/>
  <c r="C15" i="2"/>
  <c r="AD10" i="3"/>
  <c r="D39" i="3"/>
  <c r="P46" i="3"/>
  <c r="AR10" i="3"/>
  <c r="DO14" i="4" a="1"/>
  <c r="CF7" i="4" a="1"/>
  <c r="BS6" i="4" a="1"/>
  <c r="CQ6" i="4" a="1"/>
  <c r="DE14" i="4" a="1"/>
  <c r="R6" i="4" a="1"/>
  <c r="AQ13" i="4" a="1"/>
  <c r="CU6" i="4" a="1"/>
  <c r="AF9" i="4" a="1"/>
  <c r="CF14" i="4" a="1"/>
  <c r="BE6" i="4" a="1"/>
  <c r="CL9" i="4" a="1"/>
  <c r="DR12" i="4" a="1"/>
  <c r="AD12" i="4" a="1"/>
  <c r="K16" i="4" a="1"/>
  <c r="BV16" i="4" a="1"/>
  <c r="CJ13" i="4" a="1"/>
  <c r="AA11" i="4" a="1"/>
  <c r="AR8" i="4" a="1"/>
  <c r="BT16" i="4" a="1"/>
  <c r="T6" i="4" a="1"/>
  <c r="DT6" i="4" a="1"/>
  <c r="AL8" i="4" a="1"/>
  <c r="DN15" i="4" a="1"/>
  <c r="AQ5" i="4" a="1"/>
  <c r="E6" i="4" a="1"/>
  <c r="DC14" i="4" a="1"/>
  <c r="CI12" i="4" a="1"/>
  <c r="BA15" i="4" a="1"/>
  <c r="O8" i="4" a="1"/>
  <c r="BC14" i="4" a="1"/>
  <c r="DS13" i="4" a="1"/>
  <c r="EK12" i="4" a="1"/>
  <c r="DX9" i="4" a="1"/>
  <c r="EC12" i="4" a="1"/>
  <c r="AP14" i="4" a="1"/>
  <c r="BR14" i="4" a="1"/>
  <c r="X14" i="4" a="1"/>
  <c r="DW7" i="4" a="1"/>
  <c r="AN12" i="4" a="1"/>
  <c r="DI5" i="4" a="1"/>
  <c r="BL7" i="4" a="1"/>
  <c r="DB6" i="4" a="1"/>
  <c r="DK6" i="4" a="1"/>
  <c r="CW5" i="4" a="1"/>
  <c r="EB11" i="4" a="1"/>
  <c r="BH9" i="4" a="1"/>
  <c r="S9" i="4" a="1"/>
  <c r="CH5" i="4" a="1"/>
  <c r="C14" i="4" a="1"/>
  <c r="AG13" i="4" a="1"/>
  <c r="CG9" i="4" a="1"/>
  <c r="EF8" i="4" a="1"/>
  <c r="AW11" i="4" a="1"/>
  <c r="CJ7" i="4" a="1"/>
  <c r="DO13" i="4" a="1"/>
  <c r="AM8" i="4" a="1"/>
  <c r="CS16" i="4" a="1"/>
  <c r="BX7" i="4" a="1"/>
  <c r="BR9" i="4" a="1"/>
  <c r="EE9" i="4" a="1"/>
  <c r="CR15" i="4" a="1"/>
  <c r="DN5" i="4" a="1"/>
  <c r="H8" i="4" a="1"/>
  <c r="CV16" i="4" a="1"/>
  <c r="E5" i="4" a="1"/>
  <c r="AH16" i="4" a="1"/>
  <c r="EF12" i="4" a="1"/>
  <c r="BP6" i="4" a="1"/>
  <c r="BD8" i="4" a="1"/>
  <c r="G15" i="4" a="1"/>
  <c r="CX11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DW14" i="4" a="1"/>
  <c r="BJ15" i="4" a="1"/>
  <c r="BN9" i="4" a="1"/>
  <c r="CV5" i="4" a="1"/>
  <c r="BO9" i="4" a="1"/>
  <c r="AE13" i="4" a="1"/>
  <c r="CT9" i="4" a="1"/>
  <c r="D16" i="4" a="1"/>
  <c r="K8" i="4" a="1"/>
  <c r="AY14" i="4" a="1"/>
  <c r="O12" i="4" a="1"/>
  <c r="J15" i="4" a="1"/>
  <c r="CU16" i="4" a="1"/>
  <c r="DY7" i="4" a="1"/>
  <c r="O14" i="4" a="1"/>
  <c r="AM13" i="4" a="1"/>
  <c r="DJ13" i="4" a="1"/>
  <c r="Q7" i="4" a="1"/>
  <c r="DZ15" i="4" a="1"/>
  <c r="CJ15" i="4" a="1"/>
  <c r="S6" i="4" a="1"/>
  <c r="DM7" i="4" a="1"/>
  <c r="DT8" i="4" a="1"/>
  <c r="DC7" i="4" a="1"/>
  <c r="CK11" i="4" a="1"/>
  <c r="E9" i="4" a="1"/>
  <c r="CQ12" i="4" a="1"/>
  <c r="N33" i="2"/>
  <c r="Q31" i="2"/>
  <c r="AS49" i="3"/>
  <c r="F14" i="2"/>
  <c r="D24" i="3"/>
  <c r="G45" i="3"/>
  <c r="AC45" i="3"/>
  <c r="G20" i="3"/>
  <c r="DA11" i="4" a="1"/>
  <c r="BR12" i="4" a="1"/>
  <c r="DR16" i="4" a="1"/>
  <c r="BW15" i="4" a="1"/>
  <c r="EG5" i="4" a="1"/>
  <c r="AD11" i="4" a="1"/>
  <c r="AO11" i="4" a="1"/>
  <c r="DE12" i="4" a="1"/>
  <c r="CU8" i="4" a="1"/>
  <c r="BE7" i="4" a="1"/>
  <c r="EI6" i="4" a="1"/>
  <c r="EA8" i="4" a="1"/>
  <c r="BK15" i="4" a="1"/>
  <c r="BG12" i="4" a="1"/>
  <c r="CH14" i="4" a="1"/>
  <c r="EJ13" i="4" a="1"/>
  <c r="EI9" i="4" a="1"/>
  <c r="DF12" i="4" a="1"/>
  <c r="DK16" i="4" a="1"/>
  <c r="AW7" i="4" a="1"/>
  <c r="AN13" i="4" a="1"/>
  <c r="BO16" i="4" a="1"/>
  <c r="AC9" i="4" a="1"/>
  <c r="BQ16" i="4" a="1"/>
  <c r="H15" i="4" a="1"/>
  <c r="EA14" i="4" a="1"/>
  <c r="CE8" i="4" a="1"/>
  <c r="BH8" i="4" a="1"/>
  <c r="R7" i="4" a="1"/>
  <c r="H16" i="4" a="1"/>
  <c r="AX12" i="4" a="1"/>
  <c r="G13" i="4" a="1"/>
  <c r="CA7" i="4" a="1"/>
  <c r="EI11" i="4" a="1"/>
  <c r="AR6" i="4" a="1"/>
  <c r="BQ13" i="4" a="1"/>
  <c r="P15" i="4" a="1"/>
  <c r="EI7" i="4" a="1"/>
  <c r="DA15" i="4" a="1"/>
  <c r="W16" i="4" a="1"/>
  <c r="AJ15" i="4" a="1"/>
  <c r="DD16" i="4" a="1"/>
  <c r="DO7" i="4" a="1"/>
  <c r="AU16" i="4" a="1"/>
  <c r="AA9" i="4" a="1"/>
  <c r="EC8" i="4" a="1"/>
  <c r="BB11" i="4" a="1"/>
  <c r="DL16" i="4" a="1"/>
  <c r="AT5" i="4" a="1"/>
  <c r="AS14" i="4" a="1"/>
  <c r="CU14" i="4" a="1"/>
  <c r="X11" i="4" a="1"/>
  <c r="BD9" i="4" a="1"/>
  <c r="J25" i="2"/>
  <c r="V13" i="2"/>
  <c r="X24" i="2"/>
  <c r="N20" i="2"/>
  <c r="D16" i="3"/>
  <c r="D10" i="3"/>
  <c r="AD5" i="3"/>
  <c r="AB46" i="3"/>
  <c r="CY15" i="4" a="1"/>
  <c r="AI16" i="4" a="1"/>
  <c r="CG16" i="4" a="1"/>
  <c r="CF9" i="4" a="1"/>
  <c r="AH8" i="4" a="1"/>
  <c r="AE6" i="4" a="1"/>
  <c r="DL6" i="4" a="1"/>
  <c r="DG11" i="4" a="1"/>
  <c r="W13" i="4" a="1"/>
  <c r="DZ12" i="4" a="1"/>
  <c r="BS12" i="4" a="1"/>
  <c r="CQ8" i="4" a="1"/>
  <c r="CN15" i="4" a="1"/>
  <c r="DZ6" i="4" a="1"/>
  <c r="CP12" i="4" a="1"/>
  <c r="DQ15" i="4" a="1"/>
  <c r="AL15" i="4" a="1"/>
  <c r="U12" i="4" a="1"/>
  <c r="M6" i="4" a="1"/>
  <c r="DP8" i="4" a="1"/>
  <c r="AZ12" i="4" a="1"/>
  <c r="CZ8" i="4" a="1"/>
  <c r="CZ9" i="4" a="1"/>
  <c r="AR5" i="4" a="1"/>
  <c r="D12" i="4" a="1"/>
  <c r="F7" i="4" a="1"/>
  <c r="DV6" i="4" a="1"/>
  <c r="BC13" i="4" a="1"/>
  <c r="M16" i="4" a="1"/>
  <c r="I15" i="4" a="1"/>
  <c r="DX11" i="4" a="1"/>
  <c r="EK16" i="4" a="1"/>
  <c r="Y7" i="4" a="1"/>
  <c r="DZ13" i="4" a="1"/>
  <c r="DZ9" i="4" a="1"/>
  <c r="AV12" i="4" a="1"/>
  <c r="DJ9" i="4" a="1"/>
  <c r="CO14" i="4" a="1"/>
  <c r="AS11" i="4" a="1"/>
  <c r="DW13" i="4" a="1"/>
  <c r="CQ7" i="4" a="1"/>
  <c r="O9" i="4" a="1"/>
  <c r="Z9" i="4" a="1"/>
  <c r="CL15" i="4" a="1"/>
  <c r="P12" i="4" a="1"/>
  <c r="M9" i="4" a="1"/>
  <c r="X16" i="4" a="1"/>
  <c r="BE13" i="4" a="1"/>
  <c r="EA11" i="4" a="1"/>
  <c r="CY12" i="4" a="1"/>
  <c r="DI15" i="4" a="1"/>
  <c r="Y14" i="4" a="1"/>
  <c r="V7" i="4" a="1"/>
  <c r="DM14" i="4" a="1"/>
  <c r="BN13" i="4" a="1"/>
  <c r="CK9" i="4" a="1"/>
  <c r="BH15" i="4" a="1"/>
  <c r="CL13" i="4" a="1"/>
  <c r="DS9" i="4" a="1"/>
  <c r="AU9" i="4" a="1"/>
  <c r="AZ11" i="4" a="1"/>
  <c r="AR14" i="4" a="1"/>
  <c r="CB6" i="4" a="1"/>
  <c r="O16" i="4" a="1"/>
  <c r="L8" i="4" a="1"/>
  <c r="AG5" i="4" a="1"/>
  <c r="EH11" i="4" a="1"/>
  <c r="BA12" i="4" a="1"/>
  <c r="AM16" i="4" a="1"/>
  <c r="S16" i="4" a="1"/>
  <c r="R15" i="4" a="1"/>
  <c r="AF15" i="4" a="1"/>
  <c r="CW8" i="4" a="1"/>
  <c r="L12" i="4" a="1"/>
  <c r="CE12" i="4" a="1"/>
  <c r="AF6" i="4" a="1"/>
  <c r="K13" i="4" a="1"/>
  <c r="EK11" i="4" a="1"/>
  <c r="BO6" i="4" a="1"/>
  <c r="AC7" i="4" a="1"/>
  <c r="AI12" i="4" a="1"/>
  <c r="AV13" i="4" a="1"/>
  <c r="AJ6" i="4" a="1"/>
  <c r="CH9" i="4" a="1"/>
  <c r="D5" i="4" a="1"/>
  <c r="AH14" i="4" a="1"/>
  <c r="S20" i="2"/>
  <c r="U16" i="2"/>
  <c r="U28" i="2"/>
  <c r="K15" i="2"/>
  <c r="F25" i="3"/>
  <c r="AR25" i="3"/>
  <c r="F37" i="3"/>
  <c r="U46" i="3"/>
  <c r="CY6" i="4" a="1"/>
  <c r="BW11" i="4" a="1"/>
  <c r="C15" i="4" a="1"/>
  <c r="EI14" i="4" a="1"/>
  <c r="BZ5" i="4" a="1"/>
  <c r="CX6" i="4" a="1"/>
  <c r="O7" i="4" a="1"/>
  <c r="AD5" i="4" a="1"/>
  <c r="AB9" i="4" a="1"/>
  <c r="DF11" i="4" a="1"/>
  <c r="AR12" i="4" a="1"/>
  <c r="BV15" i="4" a="1"/>
  <c r="W8" i="4" a="1"/>
  <c r="BA7" i="4" a="1"/>
  <c r="K9" i="4" a="1"/>
  <c r="AO14" i="4" a="1"/>
  <c r="AK15" i="4" a="1"/>
  <c r="BC16" i="4" a="1"/>
  <c r="CB15" i="4" a="1"/>
  <c r="AI15" i="4" a="1"/>
  <c r="BP9" i="4" a="1"/>
  <c r="CD11" i="4" a="1"/>
  <c r="DN8" i="4" a="1"/>
  <c r="DJ8" i="4" a="1"/>
  <c r="CD7" i="4" a="1"/>
  <c r="P28" i="2"/>
  <c r="D18" i="2"/>
  <c r="X36" i="2"/>
  <c r="C12" i="2"/>
  <c r="D26" i="3"/>
  <c r="F31" i="3"/>
  <c r="AO6" i="3"/>
  <c r="I45" i="3"/>
  <c r="Z8" i="4" a="1"/>
  <c r="BI13" i="4" a="1"/>
  <c r="AI11" i="4" a="1"/>
  <c r="BK13" i="4" a="1"/>
  <c r="EG16" i="4" a="1"/>
  <c r="AC14" i="4" a="1"/>
  <c r="AE7" i="4" a="1"/>
  <c r="BI6" i="4" a="1"/>
  <c r="F16" i="4" a="1"/>
  <c r="EA13" i="4" a="1"/>
  <c r="BY15" i="4" a="1"/>
  <c r="DS6" i="4" a="1"/>
  <c r="BG11" i="4" a="1"/>
  <c r="N13" i="4" a="1"/>
  <c r="DU11" i="4" a="1"/>
  <c r="DJ6" i="4" a="1"/>
  <c r="BL16" i="4" a="1"/>
  <c r="CK6" i="4" a="1"/>
  <c r="DX8" i="4" a="1"/>
  <c r="CD6" i="4" a="1"/>
  <c r="EF14" i="4" a="1"/>
  <c r="G14" i="4" a="1"/>
  <c r="Y12" i="4" a="1"/>
  <c r="DT11" i="4" a="1"/>
  <c r="N14" i="4" a="1"/>
  <c r="CA11" i="4" a="1"/>
  <c r="AV11" i="4" a="1"/>
  <c r="CR6" i="4" a="1"/>
  <c r="BR11" i="4" a="1"/>
  <c r="DC13" i="4" a="1"/>
  <c r="EA6" i="4" a="1"/>
  <c r="AB16" i="4" a="1"/>
  <c r="DP6" i="4" a="1"/>
  <c r="I8" i="4" a="1"/>
  <c r="CM14" i="4" a="1"/>
  <c r="EE15" i="4" a="1"/>
  <c r="CG6" i="4" a="1"/>
  <c r="BZ7" i="4" a="1"/>
  <c r="DU16" i="4" a="1"/>
  <c r="CY9" i="4" a="1"/>
  <c r="CW13" i="4" a="1"/>
  <c r="AK16" i="4" a="1"/>
  <c r="DR8" i="4" a="1"/>
  <c r="CW11" i="4" a="1"/>
  <c r="N6" i="4" a="1"/>
  <c r="M12" i="4" a="1"/>
  <c r="W9" i="4" a="1"/>
  <c r="CX5" i="4" a="1"/>
  <c r="AA14" i="4" a="1"/>
  <c r="DU9" i="4" a="1"/>
  <c r="DR9" i="4" a="1"/>
  <c r="BX14" i="4" a="1"/>
  <c r="DZ8" i="4" a="1"/>
  <c r="CZ11" i="4" a="1"/>
  <c r="AF12" i="4" a="1"/>
  <c r="CN6" i="4" a="1"/>
  <c r="CH11" i="4" a="1"/>
  <c r="CG11" i="4" a="1"/>
  <c r="M15" i="4" a="1"/>
  <c r="CP5" i="4" a="1"/>
  <c r="AF14" i="4" a="1"/>
  <c r="S8" i="4" a="1"/>
  <c r="BS5" i="4" a="1"/>
  <c r="DD7" i="4" a="1"/>
  <c r="BR16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BU15" i="4" a="1"/>
  <c r="DN13" i="4" a="1"/>
  <c r="DG6" i="4" a="1"/>
  <c r="AL11" i="4" a="1"/>
  <c r="BK7" i="4" a="1"/>
  <c r="AW6" i="4" a="1"/>
  <c r="DE9" i="4" a="1"/>
  <c r="N8" i="4" a="1"/>
  <c r="BV12" i="4" a="1"/>
  <c r="Q16" i="4" a="1"/>
  <c r="EI15" i="4" a="1"/>
  <c r="CN5" i="4" a="1"/>
  <c r="DX12" i="4" a="1"/>
  <c r="DR6" i="4" a="1"/>
  <c r="AX14" i="4" a="1"/>
  <c r="CF15" i="4" a="1"/>
  <c r="W15" i="4" a="1"/>
  <c r="CU5" i="4" a="1"/>
  <c r="DF9" i="4" a="1"/>
  <c r="CG5" i="4" a="1"/>
  <c r="EE13" i="4" a="1"/>
  <c r="C11" i="4" a="1"/>
  <c r="DT14" i="4" a="1"/>
  <c r="DD8" i="4" a="1"/>
  <c r="DX16" i="4" a="1"/>
  <c r="CP6" i="4" a="1"/>
  <c r="EK7" i="4" a="1"/>
  <c r="DK15" i="4" a="1"/>
  <c r="CX9" i="4" a="1"/>
  <c r="CC12" i="4" a="1"/>
  <c r="BW8" i="4" a="1"/>
  <c r="CY11" i="4" a="1"/>
  <c r="BA13" i="4" a="1"/>
  <c r="BW14" i="4" a="1"/>
  <c r="AQ11" i="4" a="1"/>
  <c r="CP11" i="4" a="1"/>
  <c r="AE8" i="4" a="1"/>
  <c r="AL16" i="4" a="1"/>
  <c r="BF6" i="4" a="1"/>
  <c r="M28" i="2"/>
  <c r="CW14" i="4" a="1"/>
  <c r="CC16" i="4" a="1"/>
  <c r="BY14" i="4" a="1"/>
  <c r="BJ8" i="4" a="1"/>
  <c r="CN9" i="4" a="1"/>
  <c r="V11" i="4" a="1"/>
  <c r="BT8" i="4" a="1"/>
  <c r="AW15" i="4" a="1"/>
  <c r="AI6" i="4" a="1"/>
  <c r="EC16" i="4" a="1"/>
  <c r="CP16" i="4" a="1"/>
  <c r="CJ16" i="4" a="1"/>
  <c r="CO8" i="4" a="1"/>
  <c r="J6" i="4" a="1"/>
  <c r="BT11" i="4" a="1"/>
  <c r="EJ8" i="4" a="1"/>
  <c r="BL6" i="4" a="1"/>
  <c r="DV14" i="4" a="1"/>
  <c r="BS8" i="4" a="1"/>
  <c r="CM5" i="4" a="1"/>
  <c r="T11" i="4" a="1"/>
  <c r="V13" i="4" a="1"/>
  <c r="DW9" i="4" a="1"/>
  <c r="EG13" i="4" a="1"/>
  <c r="AL5" i="4" a="1"/>
  <c r="AE11" i="4" a="1"/>
  <c r="CV11" i="4" a="1"/>
  <c r="EA12" i="4" a="1"/>
  <c r="K5" i="4" a="1"/>
  <c r="Q11" i="4" a="1"/>
  <c r="BT6" i="4" a="1"/>
  <c r="BF16" i="4" a="1"/>
  <c r="F29" i="2"/>
  <c r="BK6" i="4" a="1"/>
  <c r="BS15" i="4" a="1"/>
  <c r="AR13" i="4" a="1"/>
  <c r="AO7" i="4" a="1"/>
  <c r="AX9" i="4" a="1"/>
  <c r="CO5" i="4" a="1"/>
  <c r="DK9" i="4" a="1"/>
  <c r="CJ6" i="4" a="1"/>
  <c r="CC7" i="4" a="1"/>
  <c r="AV6" i="4" a="1"/>
  <c r="BO7" i="4" a="1"/>
  <c r="AM14" i="4" a="1"/>
  <c r="I6" i="4" a="1"/>
  <c r="CU11" i="4" a="1"/>
  <c r="DY13" i="4" a="1"/>
  <c r="S5" i="4" a="1"/>
  <c r="BG13" i="4" a="1"/>
  <c r="X12" i="4" a="1"/>
  <c r="DB11" i="4" a="1"/>
  <c r="BK16" i="4" a="1"/>
  <c r="BA6" i="4" a="1"/>
  <c r="AX5" i="4" a="1"/>
  <c r="AU5" i="4" a="1"/>
  <c r="S7" i="4" a="1"/>
  <c r="AG6" i="4" a="1"/>
  <c r="ED5" i="4" a="1"/>
  <c r="CC5" i="4" a="1"/>
  <c r="T5" i="4" a="1"/>
  <c r="CL8" i="4" a="1"/>
  <c r="EJ11" i="4" a="1"/>
  <c r="BM7" i="4" a="1"/>
  <c r="AI7" i="4" a="1"/>
  <c r="BQ15" i="4" a="1"/>
  <c r="CA5" i="4" a="1"/>
  <c r="DD14" i="4" a="1"/>
  <c r="U13" i="4" a="1"/>
  <c r="U24" i="2"/>
  <c r="R11" i="4" a="1"/>
  <c r="BJ9" i="4" a="1"/>
  <c r="CG7" i="4" a="1"/>
  <c r="DX5" i="4" a="1"/>
  <c r="CF8" i="4" a="1"/>
  <c r="AQ9" i="4" a="1"/>
  <c r="BG6" i="4" a="1"/>
  <c r="AN14" i="4" a="1"/>
  <c r="DS11" i="4" a="1"/>
  <c r="AB15" i="4" a="1"/>
  <c r="DQ12" i="4" a="1"/>
  <c r="EH15" i="4" a="1"/>
  <c r="CL14" i="4" a="1"/>
  <c r="DT15" i="4" a="1"/>
  <c r="BU6" i="4" a="1"/>
  <c r="CL16" i="4" a="1"/>
  <c r="N11" i="4" a="1"/>
  <c r="CC9" i="4" a="1"/>
  <c r="DV13" i="4" a="1"/>
  <c r="J14" i="4" a="1"/>
  <c r="AL9" i="4" a="1"/>
  <c r="Z7" i="4" a="1"/>
  <c r="DV11" i="4" a="1"/>
  <c r="EB9" i="4" a="1"/>
  <c r="D25" i="2"/>
  <c r="CK14" i="4" a="1"/>
  <c r="AP11" i="4" a="1"/>
  <c r="Q13" i="4" a="1"/>
  <c r="DD12" i="4" a="1"/>
  <c r="BS11" i="4" a="1"/>
  <c r="DO15" i="4" a="1"/>
  <c r="DS16" i="4" a="1"/>
  <c r="BV6" i="4" a="1"/>
  <c r="AD15" i="4" a="1"/>
  <c r="AB7" i="4" a="1"/>
  <c r="CK7" i="4" a="1"/>
  <c r="J11" i="4" a="1"/>
  <c r="EJ15" i="4" a="1"/>
  <c r="DJ15" i="4" a="1"/>
  <c r="BI8" i="4" a="1"/>
  <c r="DA5" i="4" a="1"/>
  <c r="DW12" i="4" a="1"/>
  <c r="AC46" i="3"/>
  <c r="CL6" i="4" a="1"/>
  <c r="CM9" i="4" a="1"/>
  <c r="BB12" i="4" a="1"/>
  <c r="BC7" i="4" a="1"/>
  <c r="AP8" i="4" a="1"/>
  <c r="CA16" i="4" a="1"/>
  <c r="Z13" i="4" a="1"/>
  <c r="DW11" i="4" a="1"/>
  <c r="CE5" i="4" a="1"/>
  <c r="DI9" i="4" a="1"/>
  <c r="CW15" i="4" a="1"/>
  <c r="CG8" i="4" a="1"/>
  <c r="CI11" i="4" a="1"/>
  <c r="AY8" i="4" a="1"/>
  <c r="U45" i="3"/>
  <c r="X8" i="4" a="1"/>
  <c r="AY11" i="4" a="1"/>
  <c r="BV8" i="4" a="1"/>
  <c r="AR16" i="4" a="1"/>
  <c r="BJ14" i="4" a="1"/>
  <c r="CT6" i="4" a="1"/>
  <c r="BD16" i="4" a="1"/>
  <c r="CH12" i="4" a="1"/>
  <c r="DJ5" i="4" a="1"/>
  <c r="CW16" i="4" a="1"/>
  <c r="DB9" i="4" a="1"/>
  <c r="DS15" i="4" a="1"/>
  <c r="AO6" i="4" a="1"/>
  <c r="BI11" i="4" a="1"/>
  <c r="DR13" i="4" a="1"/>
  <c r="G5" i="4" a="1"/>
  <c r="CO12" i="4" a="1"/>
  <c r="CG15" i="4" a="1"/>
  <c r="D46" i="3"/>
  <c r="EB6" i="4" a="1"/>
  <c r="BZ16" i="4" a="1"/>
  <c r="M8" i="4" a="1"/>
  <c r="AT11" i="4" a="1"/>
  <c r="DI12" i="4" a="1"/>
  <c r="BG9" i="4" a="1"/>
  <c r="BU5" i="4" a="1"/>
  <c r="DG5" i="4" a="1"/>
  <c r="DA13" i="4" a="1"/>
  <c r="AA7" i="4" a="1"/>
  <c r="M45" i="3"/>
  <c r="AF8" i="4" a="1"/>
  <c r="U5" i="4" a="1"/>
  <c r="EG7" i="4" a="1"/>
  <c r="AS13" i="4" a="1"/>
  <c r="CD12" i="4" a="1"/>
  <c r="AJ8" i="4" a="1"/>
  <c r="AW13" i="4" a="1"/>
  <c r="AR15" i="4" a="1"/>
  <c r="DY6" i="4" a="1"/>
  <c r="CT16" i="4" a="1"/>
  <c r="CE9" i="4" a="1"/>
  <c r="O15" i="4" a="1"/>
  <c r="EK6" i="4" a="1"/>
  <c r="Y13" i="4" a="1"/>
  <c r="DH11" i="4" a="1"/>
  <c r="DW16" i="4" a="1"/>
  <c r="BO5" i="4" a="1"/>
  <c r="BM13" i="4" a="1"/>
  <c r="BJ7" i="4" a="1"/>
  <c r="H14" i="4" a="1"/>
  <c r="BK5" i="4" a="1"/>
  <c r="M11" i="4" a="1"/>
  <c r="AC13" i="4" a="1"/>
  <c r="AY15" i="4" a="1"/>
  <c r="BN12" i="4" a="1"/>
  <c r="Q9" i="4" a="1"/>
  <c r="DO9" i="4" a="1"/>
  <c r="DI6" i="4" a="1"/>
  <c r="AQ6" i="4" a="1"/>
  <c r="EK13" i="4" a="1"/>
  <c r="S13" i="4" a="1"/>
  <c r="Y11" i="4" a="1"/>
  <c r="L15" i="4" a="1"/>
  <c r="EJ9" i="4" a="1"/>
  <c r="CR13" i="4" a="1"/>
  <c r="BT15" i="4" a="1"/>
  <c r="AU14" i="4" a="1"/>
  <c r="DS14" i="4" a="1"/>
  <c r="CM8" i="4" a="1"/>
  <c r="BP8" i="4" a="1"/>
  <c r="EH13" i="4" a="1"/>
  <c r="CD9" i="4" a="1"/>
  <c r="EH8" i="4" a="1"/>
  <c r="DS8" i="4" a="1"/>
  <c r="EB15" i="4" a="1"/>
  <c r="CX12" i="4" a="1"/>
  <c r="CB8" i="4" a="1"/>
  <c r="AZ16" i="4" a="1"/>
  <c r="BM11" i="4" a="1"/>
  <c r="EG11" i="4" a="1"/>
  <c r="BX15" i="4" a="1"/>
  <c r="AN16" i="4" a="1"/>
  <c r="AO15" i="4" a="1"/>
  <c r="CK12" i="4" a="1"/>
  <c r="BN14" i="4" a="1"/>
  <c r="DK8" i="4" a="1"/>
  <c r="AZ5" i="4" a="1"/>
  <c r="T13" i="4" a="1"/>
  <c r="CG13" i="4" a="1"/>
  <c r="E95" i="3"/>
  <c r="D94" i="3"/>
  <c r="AD89" i="3"/>
  <c r="AD97" i="3"/>
  <c r="G64" i="3"/>
  <c r="D56" i="3"/>
  <c r="D81" i="3"/>
  <c r="F80" i="3"/>
  <c r="G57" i="3"/>
  <c r="E70" i="3"/>
  <c r="D92" i="3"/>
  <c r="AD57" i="3"/>
  <c r="F73" i="3"/>
  <c r="G93" i="3"/>
  <c r="D54" i="3"/>
  <c r="D70" i="3"/>
  <c r="F87" i="3"/>
  <c r="G85" i="3"/>
  <c r="E72" i="3"/>
  <c r="F96" i="3"/>
  <c r="E79" i="3"/>
  <c r="AD92" i="3"/>
  <c r="AD94" i="3"/>
  <c r="F48" i="3"/>
  <c r="G84" i="3"/>
  <c r="D60" i="3"/>
  <c r="F50" i="3"/>
  <c r="G59" i="3"/>
  <c r="AD88" i="3"/>
  <c r="F97" i="3"/>
  <c r="AD58" i="3"/>
  <c r="F76" i="3"/>
  <c r="D86" i="3"/>
  <c r="AD74" i="3"/>
  <c r="G68" i="3"/>
  <c r="D76" i="3"/>
  <c r="F67" i="3"/>
  <c r="AD72" i="3"/>
  <c r="F66" i="3"/>
  <c r="E84" i="3"/>
  <c r="AD79" i="3"/>
  <c r="G63" i="3"/>
  <c r="AD70" i="3"/>
  <c r="D83" i="3"/>
  <c r="G72" i="3"/>
  <c r="G66" i="3"/>
  <c r="D82" i="3"/>
  <c r="G69" i="3"/>
  <c r="E90" i="3"/>
  <c r="D69" i="3"/>
  <c r="F85" i="3"/>
  <c r="F57" i="3"/>
  <c r="F90" i="3"/>
  <c r="AD84" i="3"/>
  <c r="AD69" i="3"/>
  <c r="F84" i="3"/>
  <c r="G75" i="3"/>
  <c r="E68" i="3"/>
  <c r="F47" i="3"/>
  <c r="E94" i="3"/>
  <c r="F72" i="3"/>
  <c r="AD85" i="3"/>
  <c r="F68" i="3"/>
  <c r="G62" i="3"/>
  <c r="F92" i="3"/>
  <c r="D72" i="3"/>
  <c r="D67" i="3"/>
  <c r="F49" i="3"/>
  <c r="G80" i="3"/>
  <c r="E67" i="3"/>
  <c r="F91" i="3"/>
  <c r="AD63" i="3"/>
  <c r="F61" i="3"/>
  <c r="G76" i="3"/>
  <c r="E93" i="3"/>
  <c r="F65" i="3"/>
  <c r="G55" i="3"/>
  <c r="D93" i="3"/>
  <c r="G54" i="3"/>
  <c r="E74" i="3"/>
  <c r="E82" i="3"/>
  <c r="D88" i="3"/>
  <c r="D73" i="3"/>
  <c r="F86" i="3"/>
  <c r="D89" i="3"/>
  <c r="G56" i="3"/>
  <c r="D59" i="3"/>
  <c r="AD91" i="3"/>
  <c r="E54" i="3"/>
  <c r="D90" i="3"/>
  <c r="F93" i="3"/>
  <c r="G65" i="3"/>
  <c r="E85" i="3"/>
  <c r="F56" i="3"/>
  <c r="AD78" i="3"/>
  <c r="F71" i="3"/>
  <c r="G90" i="3"/>
  <c r="D61" i="3"/>
  <c r="F70" i="3"/>
  <c r="E60" i="3"/>
  <c r="F75" i="3"/>
  <c r="AD83" i="3"/>
  <c r="F78" i="3"/>
  <c r="G92" i="3"/>
  <c r="D80" i="3"/>
  <c r="E97" i="3"/>
  <c r="AD86" i="3"/>
  <c r="E86" i="3"/>
  <c r="D68" i="3"/>
  <c r="D95" i="3"/>
  <c r="F79" i="3"/>
  <c r="E55" i="3"/>
  <c r="F89" i="3"/>
  <c r="D66" i="3"/>
  <c r="E62" i="3"/>
  <c r="G77" i="3"/>
  <c r="G82" i="3"/>
  <c r="F74" i="3"/>
  <c r="AD81" i="3"/>
  <c r="G96" i="3"/>
  <c r="E66" i="3"/>
  <c r="D57" i="3"/>
  <c r="D85" i="3"/>
  <c r="AD56" i="3"/>
  <c r="AD73" i="3"/>
  <c r="F88" i="3"/>
  <c r="G86" i="3"/>
  <c r="E61" i="3"/>
  <c r="D63" i="3"/>
  <c r="AD61" i="3"/>
  <c r="E56" i="3"/>
  <c r="G81" i="3"/>
  <c r="D91" i="3"/>
  <c r="AD93" i="3"/>
  <c r="E65" i="3"/>
  <c r="D79" i="3"/>
  <c r="AD55" i="3"/>
  <c r="E78" i="3"/>
  <c r="G95" i="3"/>
  <c r="D96" i="3"/>
  <c r="E75" i="3"/>
  <c r="E96" i="3"/>
  <c r="G74" i="3"/>
  <c r="E77" i="3"/>
  <c r="AD80" i="3"/>
  <c r="F94" i="3"/>
  <c r="F77" i="3"/>
  <c r="F69" i="3"/>
  <c r="G58" i="3"/>
  <c r="E69" i="3"/>
  <c r="AD77" i="3"/>
  <c r="F82" i="3"/>
  <c r="E91" i="3"/>
  <c r="AD76" i="3"/>
  <c r="E81" i="3"/>
  <c r="D75" i="3"/>
  <c r="G89" i="3"/>
  <c r="E71" i="3"/>
  <c r="D74" i="3"/>
  <c r="E80" i="3"/>
  <c r="AD60" i="3"/>
  <c r="AD67" i="3"/>
  <c r="F83" i="3"/>
  <c r="G71" i="3"/>
  <c r="E83" i="3"/>
  <c r="D84" i="3"/>
  <c r="AD87" i="3"/>
  <c r="G87" i="3"/>
  <c r="D78" i="3"/>
  <c r="D55" i="3"/>
  <c r="G88" i="3"/>
  <c r="D62" i="3"/>
  <c r="AD90" i="3"/>
  <c r="G67" i="3"/>
  <c r="G78" i="3"/>
  <c r="E76" i="3"/>
  <c r="D97" i="3"/>
  <c r="F58" i="3"/>
  <c r="G83" i="3"/>
  <c r="E64" i="3"/>
  <c r="F64" i="3"/>
  <c r="E73" i="3"/>
  <c r="E89" i="3"/>
  <c r="F59" i="3"/>
  <c r="E57" i="3"/>
  <c r="D58" i="3"/>
  <c r="D87" i="3"/>
  <c r="F62" i="3"/>
  <c r="F55" i="3"/>
  <c r="D64" i="3"/>
  <c r="F95" i="3"/>
  <c r="G73" i="3"/>
  <c r="E58" i="3"/>
  <c r="E87" i="3"/>
  <c r="D77" i="3"/>
  <c r="F60" i="3"/>
  <c r="G79" i="3"/>
  <c r="F81" i="3"/>
  <c r="AD96" i="3"/>
  <c r="G94" i="3"/>
  <c r="G61" i="3"/>
  <c r="D65" i="3"/>
  <c r="F63" i="3"/>
  <c r="F54" i="3"/>
  <c r="E92" i="3"/>
  <c r="E63" i="3"/>
  <c r="E88" i="3"/>
  <c r="D71" i="3"/>
  <c r="G91" i="3"/>
  <c r="E59" i="3"/>
  <c r="G97" i="3"/>
  <c r="AD68" i="3"/>
  <c r="G70" i="3"/>
  <c r="G60" i="3"/>
  <c r="AD95" i="3" l="1"/>
  <c r="AD62" i="3"/>
  <c r="AD59" i="3"/>
  <c r="AD64" i="3"/>
  <c r="AD82" i="3"/>
  <c r="AD71" i="3"/>
  <c r="AD66" i="3"/>
  <c r="BJ206" i="1" s="1"/>
  <c r="BK206" i="1" s="1"/>
  <c r="AD54" i="3"/>
  <c r="AD65" i="3"/>
  <c r="BJ205" i="1" s="1"/>
  <c r="BK205" i="1" s="1"/>
  <c r="AD75" i="3"/>
  <c r="BJ192" i="1" s="1"/>
  <c r="BK192" i="1" s="1"/>
  <c r="IN16" i="4" s="1"/>
  <c r="JC16" i="4" s="1"/>
  <c r="C91" i="1"/>
  <c r="JF9" i="4" s="1"/>
  <c r="IO9" i="4" s="1"/>
  <c r="IR16" i="4" s="1"/>
  <c r="II16" i="4" s="1"/>
  <c r="E102" i="1"/>
  <c r="IO16" i="4" s="1"/>
  <c r="IV9" i="4" s="1"/>
  <c r="JC8" i="4" s="1"/>
  <c r="HP16" i="4" s="1"/>
  <c r="AJ102" i="1"/>
  <c r="B70" i="1"/>
  <c r="C78" i="1"/>
  <c r="BX91" i="1"/>
  <c r="AL91" i="1"/>
  <c r="J77" i="1"/>
  <c r="IA16" i="4" s="1"/>
  <c r="HS16" i="4" s="1"/>
  <c r="JC9" i="4" s="1"/>
  <c r="HV16" i="4" s="1"/>
  <c r="HS9" i="4" s="1"/>
  <c r="IZ9" i="4" s="1"/>
  <c r="JI16" i="4" s="1"/>
  <c r="IP9" i="4" s="1"/>
  <c r="AJ68" i="1"/>
  <c r="AJ76" i="1"/>
  <c r="U75" i="1"/>
  <c r="I91" i="1"/>
  <c r="HW9" i="4" s="1"/>
  <c r="IX16" i="4" s="1"/>
  <c r="IK16" i="4" s="1"/>
  <c r="AM64" i="1"/>
  <c r="E76" i="1"/>
  <c r="BY128" i="1"/>
  <c r="M101" i="1"/>
  <c r="IU16" i="4" s="1"/>
  <c r="IJ9" i="4" s="1"/>
  <c r="IQ9" i="4" s="1"/>
  <c r="JG9" i="4" s="1"/>
  <c r="IH9" i="4" s="1"/>
  <c r="JB15" i="4" s="1"/>
  <c r="IL16" i="4" s="1"/>
  <c r="IR9" i="4" s="1"/>
  <c r="IR21" i="4" s="1"/>
  <c r="BL132" i="1" s="1"/>
  <c r="BL149" i="1" s="1"/>
  <c r="BX68" i="1"/>
  <c r="BJ68" i="1"/>
  <c r="B77" i="1"/>
  <c r="BX177" i="1"/>
  <c r="BY177" i="1" s="1"/>
  <c r="P102" i="1"/>
  <c r="I77" i="1"/>
  <c r="HR16" i="4" s="1"/>
  <c r="IA9" i="4" s="1"/>
  <c r="IA21" i="4" s="1"/>
  <c r="AU132" i="1" s="1"/>
  <c r="HQ16" i="4" s="1"/>
  <c r="IF16" i="4" s="1"/>
  <c r="IF8" i="4" s="1"/>
  <c r="HU16" i="4" s="1"/>
  <c r="IB9" i="4" s="1"/>
  <c r="IA8" i="4" s="1"/>
  <c r="JD7" i="4" s="1"/>
  <c r="AL75" i="1"/>
  <c r="F101" i="1"/>
  <c r="ID9" i="4" s="1"/>
  <c r="JD16" i="4" s="1"/>
  <c r="AJ64" i="1"/>
  <c r="AJ80" i="1"/>
  <c r="BX209" i="1"/>
  <c r="BY209" i="1" s="1"/>
  <c r="Q76" i="1"/>
  <c r="M87" i="1"/>
  <c r="M249" i="1" s="1"/>
  <c r="JE15" i="4" s="1"/>
  <c r="JE9" i="4" s="1"/>
  <c r="IF9" i="4" s="1"/>
  <c r="HU14" i="4" s="1"/>
  <c r="HT16" i="4" s="1"/>
  <c r="AL90" i="1"/>
  <c r="AM63" i="1"/>
  <c r="AM286" i="1" s="1"/>
  <c r="BX214" i="1"/>
  <c r="K68" i="1"/>
  <c r="H94" i="1"/>
  <c r="IM9" i="4" s="1"/>
  <c r="JH9" i="4" s="1"/>
  <c r="JD9" i="4" s="1"/>
  <c r="IG16" i="4" s="1"/>
  <c r="JI9" i="4" s="1"/>
  <c r="HT9" i="4" s="1"/>
  <c r="HX16" i="4" s="1"/>
  <c r="HX9" i="4" s="1"/>
  <c r="AM69" i="1"/>
  <c r="AM78" i="1"/>
  <c r="AL69" i="1"/>
  <c r="L79" i="1"/>
  <c r="K70" i="1"/>
  <c r="IE15" i="4" s="1"/>
  <c r="HZ16" i="4" s="1"/>
  <c r="HU9" i="4" s="1"/>
  <c r="IK9" i="4" s="1"/>
  <c r="BX64" i="1"/>
  <c r="D177" i="1"/>
  <c r="E100" i="1"/>
  <c r="D70" i="1"/>
  <c r="IW7" i="4" s="1"/>
  <c r="IW16" i="4" s="1"/>
  <c r="JA9" i="4" s="1"/>
  <c r="IC16" i="4" s="1"/>
  <c r="IW9" i="4" s="1"/>
  <c r="IP14" i="4" s="1"/>
  <c r="IE16" i="4" s="1"/>
  <c r="JA16" i="4" s="1"/>
  <c r="JA21" i="4" s="1"/>
  <c r="BU132" i="1" s="1"/>
  <c r="JC7" i="4" s="1"/>
  <c r="HY16" i="4" s="1"/>
  <c r="IC9" i="4" s="1"/>
  <c r="IF7" i="4" s="1"/>
  <c r="AJ87" i="1"/>
  <c r="AJ249" i="1" s="1"/>
  <c r="BX77" i="1"/>
  <c r="M77" i="1"/>
  <c r="H64" i="1"/>
  <c r="R91" i="1"/>
  <c r="II9" i="4" s="1"/>
  <c r="IC7" i="4" s="1"/>
  <c r="IY9" i="4" s="1"/>
  <c r="IT16" i="4" s="1"/>
  <c r="IV14" i="4" s="1"/>
  <c r="HW16" i="4" s="1"/>
  <c r="IZ16" i="4" s="1"/>
  <c r="IZ21" i="4" s="1"/>
  <c r="BT132" i="1" s="1"/>
  <c r="HZ9" i="4" s="1"/>
  <c r="HZ21" i="4" s="1"/>
  <c r="AT132" i="1" s="1"/>
  <c r="JE14" i="4" s="1"/>
  <c r="IT9" i="4" s="1"/>
  <c r="IU9" i="4" s="1"/>
  <c r="IU21" i="4" s="1"/>
  <c r="BO132" i="1" s="1"/>
  <c r="IL9" i="4" s="1"/>
  <c r="HR15" i="4" s="1"/>
  <c r="IL7" i="4" s="1"/>
  <c r="BJ63" i="1"/>
  <c r="BJ286" i="1" s="1"/>
  <c r="AK63" i="1"/>
  <c r="AK77" i="1"/>
  <c r="U91" i="1"/>
  <c r="U307" i="1" s="1"/>
  <c r="G101" i="1"/>
  <c r="D87" i="1"/>
  <c r="D249" i="1" s="1"/>
  <c r="B90" i="1"/>
  <c r="T101" i="1"/>
  <c r="BX129" i="1"/>
  <c r="V77" i="1"/>
  <c r="S76" i="1"/>
  <c r="V94" i="1"/>
  <c r="S77" i="1"/>
  <c r="V79" i="1"/>
  <c r="IX9" i="4" s="1"/>
  <c r="IJ16" i="4" s="1"/>
  <c r="AM68" i="1"/>
  <c r="AM77" i="1"/>
  <c r="AL106" i="1"/>
  <c r="J87" i="1"/>
  <c r="J249" i="1" s="1"/>
  <c r="D78" i="1"/>
  <c r="BX128" i="1"/>
  <c r="Q87" i="1"/>
  <c r="Q249" i="1" s="1"/>
  <c r="L64" i="1"/>
  <c r="H79" i="1"/>
  <c r="S94" i="1"/>
  <c r="N64" i="1"/>
  <c r="IY16" i="4" s="1"/>
  <c r="ID16" i="4" s="1"/>
  <c r="JB9" i="4" s="1"/>
  <c r="BJ76" i="1"/>
  <c r="AK69" i="1"/>
  <c r="AL100" i="1"/>
  <c r="AM80" i="1"/>
  <c r="BJ75" i="1"/>
  <c r="AL64" i="1"/>
  <c r="U77" i="1"/>
  <c r="L63" i="1"/>
  <c r="L286" i="1" s="1"/>
  <c r="W100" i="1"/>
  <c r="J78" i="1"/>
  <c r="I79" i="1"/>
  <c r="M63" i="1"/>
  <c r="M286" i="1" s="1"/>
  <c r="W87" i="1"/>
  <c r="W308" i="1" s="1"/>
  <c r="H106" i="1"/>
  <c r="F76" i="1"/>
  <c r="Q75" i="1"/>
  <c r="U106" i="1"/>
  <c r="J68" i="1"/>
  <c r="AL87" i="1"/>
  <c r="AL249" i="1" s="1"/>
  <c r="AJ69" i="1"/>
  <c r="F78" i="1"/>
  <c r="S79" i="1"/>
  <c r="V80" i="1"/>
  <c r="BX207" i="1"/>
  <c r="BY207" i="1" s="1"/>
  <c r="I90" i="1"/>
  <c r="I68" i="1"/>
  <c r="BX181" i="1"/>
  <c r="BY181" i="1" s="1"/>
  <c r="L68" i="1"/>
  <c r="O63" i="1"/>
  <c r="G63" i="1"/>
  <c r="G286" i="1" s="1"/>
  <c r="E106" i="1"/>
  <c r="L78" i="1"/>
  <c r="IO7" i="4" s="1"/>
  <c r="BX101" i="1"/>
  <c r="AK75" i="1"/>
  <c r="BX75" i="1"/>
  <c r="AK80" i="1"/>
  <c r="AL94" i="1"/>
  <c r="BX218" i="1"/>
  <c r="BY218" i="1" s="1"/>
  <c r="J76" i="1"/>
  <c r="BX201" i="1"/>
  <c r="BY201" i="1" s="1"/>
  <c r="P210" i="1"/>
  <c r="N90" i="1"/>
  <c r="L75" i="1"/>
  <c r="G90" i="1"/>
  <c r="P78" i="1"/>
  <c r="JF16" i="4" s="1"/>
  <c r="IH16" i="4" s="1"/>
  <c r="IE14" i="4" s="1"/>
  <c r="HP7" i="4" s="1"/>
  <c r="HS14" i="4" s="1"/>
  <c r="HZ14" i="4" s="1"/>
  <c r="BX76" i="1"/>
  <c r="BX90" i="1"/>
  <c r="AL76" i="1"/>
  <c r="AM90" i="1"/>
  <c r="AJ79" i="1"/>
  <c r="BX80" i="1"/>
  <c r="AL78" i="1"/>
  <c r="BX206" i="1"/>
  <c r="BY206" i="1" s="1"/>
  <c r="P208" i="1"/>
  <c r="Q64" i="1"/>
  <c r="Q80" i="1"/>
  <c r="BX186" i="1"/>
  <c r="D79" i="1"/>
  <c r="P64" i="1"/>
  <c r="V64" i="1"/>
  <c r="V65" i="1" s="1"/>
  <c r="R63" i="1"/>
  <c r="R286" i="1" s="1"/>
  <c r="P87" i="1"/>
  <c r="J90" i="1"/>
  <c r="P94" i="1"/>
  <c r="JG8" i="4" s="1"/>
  <c r="JI8" i="4" s="1"/>
  <c r="JH8" i="4" s="1"/>
  <c r="IV16" i="4" s="1"/>
  <c r="IV21" i="4" s="1"/>
  <c r="BP132" i="1" s="1"/>
  <c r="IS16" i="4" s="1"/>
  <c r="HQ9" i="4" s="1"/>
  <c r="IG9" i="4" s="1"/>
  <c r="IG21" i="4" s="1"/>
  <c r="BA132" i="1" s="1"/>
  <c r="IK15" i="4" s="1"/>
  <c r="IH15" i="4" s="1"/>
  <c r="HP9" i="4" s="1"/>
  <c r="IX7" i="4" s="1"/>
  <c r="IQ16" i="4" s="1"/>
  <c r="JG16" i="4" s="1"/>
  <c r="JG21" i="4" s="1"/>
  <c r="CA132" i="1" s="1"/>
  <c r="HY9" i="4" s="1"/>
  <c r="JE8" i="4" s="1"/>
  <c r="JE16" i="4" s="1"/>
  <c r="JE21" i="4" s="1"/>
  <c r="BY132" i="1" s="1"/>
  <c r="AL80" i="1"/>
  <c r="BX63" i="1"/>
  <c r="AL70" i="1"/>
  <c r="BJ78" i="1"/>
  <c r="AM70" i="1"/>
  <c r="C76" i="1"/>
  <c r="U68" i="1"/>
  <c r="S63" i="1"/>
  <c r="S286" i="1" s="1"/>
  <c r="B78" i="1"/>
  <c r="M64" i="1"/>
  <c r="N68" i="1"/>
  <c r="S102" i="1"/>
  <c r="N80" i="1"/>
  <c r="T80" i="1"/>
  <c r="BX100" i="1"/>
  <c r="W70" i="1"/>
  <c r="D64" i="1"/>
  <c r="O75" i="1"/>
  <c r="K100" i="1"/>
  <c r="T70" i="1"/>
  <c r="IF15" i="4" s="1"/>
  <c r="II15" i="4" s="1"/>
  <c r="IM16" i="4" s="1"/>
  <c r="JH15" i="4" s="1"/>
  <c r="HV9" i="4" s="1"/>
  <c r="HV21" i="4" s="1"/>
  <c r="AP132" i="1" s="1"/>
  <c r="IQ8" i="4" s="1"/>
  <c r="II7" i="4" s="1"/>
  <c r="IP8" i="4" s="1"/>
  <c r="JG14" i="4" s="1"/>
  <c r="IH8" i="4" s="1"/>
  <c r="IY8" i="4" s="1"/>
  <c r="AK76" i="1"/>
  <c r="AM75" i="1"/>
  <c r="AL63" i="1"/>
  <c r="AJ90" i="1"/>
  <c r="BX70" i="1"/>
  <c r="C68" i="1"/>
  <c r="W94" i="1"/>
  <c r="F106" i="1"/>
  <c r="N91" i="1"/>
  <c r="N63" i="1"/>
  <c r="N286" i="1" s="1"/>
  <c r="E75" i="1"/>
  <c r="JB16" i="4" s="1"/>
  <c r="IS9" i="4" s="1"/>
  <c r="HR9" i="4" s="1"/>
  <c r="AL101" i="1"/>
  <c r="AL102" i="1"/>
  <c r="AJ101" i="1"/>
  <c r="BX87" i="1"/>
  <c r="BX249" i="1" s="1"/>
  <c r="AK94" i="1"/>
  <c r="AJ63" i="1"/>
  <c r="AJ286" i="1" s="1"/>
  <c r="AK106" i="1"/>
  <c r="AJ75" i="1"/>
  <c r="AK64" i="1"/>
  <c r="AK102" i="1"/>
  <c r="AK91" i="1"/>
  <c r="B94" i="1"/>
  <c r="W102" i="1"/>
  <c r="BX219" i="1"/>
  <c r="BY219" i="1" s="1"/>
  <c r="S68" i="1"/>
  <c r="O91" i="1"/>
  <c r="B76" i="1"/>
  <c r="D90" i="1"/>
  <c r="K63" i="1"/>
  <c r="K286" i="1" s="1"/>
  <c r="F68" i="1"/>
  <c r="O100" i="1"/>
  <c r="G68" i="1"/>
  <c r="E80" i="1"/>
  <c r="C101" i="1"/>
  <c r="G87" i="1"/>
  <c r="G249" i="1" s="1"/>
  <c r="F91" i="1"/>
  <c r="T75" i="1"/>
  <c r="W187" i="1"/>
  <c r="R77" i="1"/>
  <c r="I64" i="1"/>
  <c r="M76" i="1"/>
  <c r="M106" i="1"/>
  <c r="V70" i="1"/>
  <c r="H80" i="1"/>
  <c r="J79" i="1"/>
  <c r="O90" i="1"/>
  <c r="T68" i="1"/>
  <c r="T91" i="1"/>
  <c r="S70" i="1"/>
  <c r="E63" i="1"/>
  <c r="E286" i="1" s="1"/>
  <c r="Q101" i="1"/>
  <c r="J101" i="1"/>
  <c r="P182" i="1"/>
  <c r="C100" i="1"/>
  <c r="M68" i="1"/>
  <c r="F79" i="1"/>
  <c r="C80" i="1"/>
  <c r="W80" i="1"/>
  <c r="S106" i="1"/>
  <c r="BJ70" i="1"/>
  <c r="BX94" i="1"/>
  <c r="AK100" i="1"/>
  <c r="BX78" i="1"/>
  <c r="BJ69" i="1"/>
  <c r="AK101" i="1"/>
  <c r="AK90" i="1"/>
  <c r="AJ94" i="1"/>
  <c r="BX69" i="1"/>
  <c r="N76" i="1"/>
  <c r="K87" i="1"/>
  <c r="K249" i="1" s="1"/>
  <c r="G106" i="1"/>
  <c r="H68" i="1"/>
  <c r="U80" i="1"/>
  <c r="L94" i="1"/>
  <c r="Q68" i="1"/>
  <c r="BX187" i="1"/>
  <c r="Q79" i="1"/>
  <c r="I100" i="1"/>
  <c r="H91" i="1"/>
  <c r="G77" i="1"/>
  <c r="O106" i="1"/>
  <c r="L100" i="1"/>
  <c r="S80" i="1"/>
  <c r="K78" i="1"/>
  <c r="F87" i="1"/>
  <c r="F249" i="1" s="1"/>
  <c r="U78" i="1"/>
  <c r="M80" i="1"/>
  <c r="I80" i="1"/>
  <c r="F100" i="1"/>
  <c r="Q90" i="1"/>
  <c r="C64" i="1"/>
  <c r="N70" i="1"/>
  <c r="Q102" i="1"/>
  <c r="N77" i="1"/>
  <c r="J100" i="1"/>
  <c r="N79" i="1"/>
  <c r="O64" i="1"/>
  <c r="K79" i="1"/>
  <c r="E214" i="1"/>
  <c r="H76" i="1"/>
  <c r="P63" i="1"/>
  <c r="F90" i="1"/>
  <c r="L76" i="1"/>
  <c r="R80" i="1"/>
  <c r="J64" i="1"/>
  <c r="K80" i="1"/>
  <c r="U90" i="1"/>
  <c r="V106" i="1"/>
  <c r="R79" i="1"/>
  <c r="P76" i="1"/>
  <c r="C102" i="1"/>
  <c r="K101" i="1"/>
  <c r="J75" i="1"/>
  <c r="D80" i="1"/>
  <c r="T94" i="1"/>
  <c r="R70" i="1"/>
  <c r="B63" i="1"/>
  <c r="W68" i="1"/>
  <c r="K90" i="1"/>
  <c r="P215" i="1"/>
  <c r="N100" i="1"/>
  <c r="T102" i="1"/>
  <c r="T87" i="1"/>
  <c r="T249" i="1" s="1"/>
  <c r="E90" i="1"/>
  <c r="S78" i="1"/>
  <c r="F94" i="1"/>
  <c r="C106" i="1"/>
  <c r="M79" i="1"/>
  <c r="C77" i="1"/>
  <c r="V100" i="1"/>
  <c r="O76" i="1"/>
  <c r="G218" i="1"/>
  <c r="T106" i="1"/>
  <c r="O77" i="1"/>
  <c r="V75" i="1"/>
  <c r="N106" i="1"/>
  <c r="F80" i="1"/>
  <c r="T77" i="1"/>
  <c r="F63" i="1"/>
  <c r="F286" i="1" s="1"/>
  <c r="D101" i="1"/>
  <c r="W64" i="1"/>
  <c r="W65" i="1" s="1"/>
  <c r="W57" i="1" s="1"/>
  <c r="W58" i="1" s="1"/>
  <c r="IE9" i="4" s="1"/>
  <c r="IN9" i="4" s="1"/>
  <c r="AJ91" i="1"/>
  <c r="BJ77" i="1"/>
  <c r="AJ70" i="1"/>
  <c r="AK78" i="1"/>
  <c r="BJ79" i="1"/>
  <c r="BX199" i="1"/>
  <c r="G91" i="1"/>
  <c r="B68" i="1"/>
  <c r="O70" i="1"/>
  <c r="BX215" i="1"/>
  <c r="J80" i="1"/>
  <c r="G76" i="1"/>
  <c r="U79" i="1"/>
  <c r="O78" i="1"/>
  <c r="BX173" i="1"/>
  <c r="BY173" i="1" s="1"/>
  <c r="B64" i="1"/>
  <c r="P100" i="1"/>
  <c r="V76" i="1"/>
  <c r="C75" i="1"/>
  <c r="D77" i="1"/>
  <c r="L77" i="1"/>
  <c r="R64" i="1"/>
  <c r="O94" i="1"/>
  <c r="G78" i="1"/>
  <c r="G64" i="1"/>
  <c r="S75" i="1"/>
  <c r="O101" i="1"/>
  <c r="V102" i="1"/>
  <c r="V68" i="1"/>
  <c r="T64" i="1"/>
  <c r="G208" i="1"/>
  <c r="C70" i="1"/>
  <c r="G75" i="1"/>
  <c r="H77" i="1"/>
  <c r="P70" i="1"/>
  <c r="R75" i="1"/>
  <c r="E79" i="1"/>
  <c r="P101" i="1"/>
  <c r="T78" i="1"/>
  <c r="I101" i="1"/>
  <c r="F102" i="1"/>
  <c r="M78" i="1"/>
  <c r="T90" i="1"/>
  <c r="T76" i="1"/>
  <c r="P80" i="1"/>
  <c r="H90" i="1"/>
  <c r="U102" i="1"/>
  <c r="BX208" i="1"/>
  <c r="B91" i="1"/>
  <c r="B106" i="1"/>
  <c r="V101" i="1"/>
  <c r="L70" i="1"/>
  <c r="K77" i="1"/>
  <c r="I70" i="1"/>
  <c r="D102" i="1"/>
  <c r="S64" i="1"/>
  <c r="N94" i="1"/>
  <c r="C79" i="1"/>
  <c r="D76" i="1"/>
  <c r="J102" i="1"/>
  <c r="B79" i="1"/>
  <c r="Q208" i="1"/>
  <c r="W90" i="1"/>
  <c r="C179" i="1"/>
  <c r="U70" i="1"/>
  <c r="T63" i="1"/>
  <c r="W172" i="1"/>
  <c r="R106" i="1"/>
  <c r="IO15" i="4" s="1"/>
  <c r="HU15" i="4" s="1"/>
  <c r="HP8" i="4" s="1"/>
  <c r="IZ14" i="4" s="1"/>
  <c r="HR8" i="4" s="1"/>
  <c r="IN7" i="4" s="1"/>
  <c r="AJ77" i="1"/>
  <c r="AJ78" i="1"/>
  <c r="BX102" i="1"/>
  <c r="BX79" i="1"/>
  <c r="BX106" i="1"/>
  <c r="AJ100" i="1"/>
  <c r="AK87" i="1"/>
  <c r="AK249" i="1" s="1"/>
  <c r="AL79" i="1"/>
  <c r="BX197" i="1"/>
  <c r="BY197" i="1" s="1"/>
  <c r="BX195" i="1"/>
  <c r="BY195" i="1" s="1"/>
  <c r="BZ257" i="1" s="1"/>
  <c r="I94" i="1"/>
  <c r="E77" i="1"/>
  <c r="B75" i="1"/>
  <c r="BX205" i="1"/>
  <c r="BY205" i="1" s="1"/>
  <c r="I76" i="1"/>
  <c r="S100" i="1"/>
  <c r="BX190" i="1"/>
  <c r="BY190" i="1" s="1"/>
  <c r="BX182" i="1"/>
  <c r="BY182" i="1" s="1"/>
  <c r="BX172" i="1"/>
  <c r="BY172" i="1" s="1"/>
  <c r="G100" i="1"/>
  <c r="K94" i="1"/>
  <c r="J63" i="1"/>
  <c r="B100" i="1"/>
  <c r="E101" i="1"/>
  <c r="L102" i="1"/>
  <c r="Q77" i="1"/>
  <c r="S87" i="1"/>
  <c r="E91" i="1"/>
  <c r="W77" i="1"/>
  <c r="I63" i="1"/>
  <c r="E68" i="1"/>
  <c r="H100" i="1"/>
  <c r="U101" i="1"/>
  <c r="Q63" i="1"/>
  <c r="Q78" i="1"/>
  <c r="J70" i="1"/>
  <c r="E87" i="1"/>
  <c r="E249" i="1" s="1"/>
  <c r="O87" i="1"/>
  <c r="U64" i="1"/>
  <c r="U65" i="1" s="1"/>
  <c r="G102" i="1"/>
  <c r="W76" i="1"/>
  <c r="R87" i="1"/>
  <c r="R249" i="1" s="1"/>
  <c r="I78" i="1"/>
  <c r="H87" i="1"/>
  <c r="W101" i="1"/>
  <c r="R68" i="1"/>
  <c r="U87" i="1"/>
  <c r="U249" i="1" s="1"/>
  <c r="B101" i="1"/>
  <c r="F70" i="1"/>
  <c r="C94" i="1"/>
  <c r="BX202" i="1"/>
  <c r="BY202" i="1" s="1"/>
  <c r="S91" i="1"/>
  <c r="BX210" i="1"/>
  <c r="BY210" i="1" s="1"/>
  <c r="BX204" i="1"/>
  <c r="BY204" i="1" s="1"/>
  <c r="L90" i="1"/>
  <c r="K91" i="1"/>
  <c r="K307" i="1" s="1"/>
  <c r="K76" i="1"/>
  <c r="D63" i="1"/>
  <c r="J174" i="1"/>
  <c r="D68" i="1"/>
  <c r="P90" i="1"/>
  <c r="V87" i="1"/>
  <c r="E70" i="1"/>
  <c r="W78" i="1"/>
  <c r="W91" i="1"/>
  <c r="W307" i="1" s="1"/>
  <c r="E64" i="1"/>
  <c r="H102" i="1"/>
  <c r="R94" i="1"/>
  <c r="L87" i="1"/>
  <c r="V78" i="1"/>
  <c r="L91" i="1"/>
  <c r="D94" i="1"/>
  <c r="Q100" i="1"/>
  <c r="G80" i="1"/>
  <c r="V90" i="1"/>
  <c r="L80" i="1"/>
  <c r="W75" i="1"/>
  <c r="K106" i="1"/>
  <c r="Q70" i="1"/>
  <c r="Q91" i="1"/>
  <c r="R101" i="1"/>
  <c r="Q106" i="1"/>
  <c r="F77" i="1"/>
  <c r="T79" i="1"/>
  <c r="F64" i="1"/>
  <c r="R100" i="1"/>
  <c r="U100" i="1"/>
  <c r="AM79" i="1"/>
  <c r="F75" i="1"/>
  <c r="BX200" i="1"/>
  <c r="T100" i="1"/>
  <c r="H75" i="1"/>
  <c r="M100" i="1"/>
  <c r="W106" i="1"/>
  <c r="BX198" i="1"/>
  <c r="BY198" i="1" s="1"/>
  <c r="BX174" i="1"/>
  <c r="BY174" i="1" s="1"/>
  <c r="BX192" i="1"/>
  <c r="BY192" i="1" s="1"/>
  <c r="H63" i="1"/>
  <c r="H286" i="1" s="1"/>
  <c r="M75" i="1"/>
  <c r="BL129" i="1"/>
  <c r="BX188" i="1"/>
  <c r="R78" i="1"/>
  <c r="P91" i="1"/>
  <c r="I106" i="1"/>
  <c r="C87" i="1"/>
  <c r="C249" i="1" s="1"/>
  <c r="P75" i="1"/>
  <c r="M94" i="1"/>
  <c r="D91" i="1"/>
  <c r="O68" i="1"/>
  <c r="L106" i="1"/>
  <c r="O80" i="1"/>
  <c r="C90" i="1"/>
  <c r="J106" i="1"/>
  <c r="N78" i="1"/>
  <c r="B87" i="1"/>
  <c r="B80" i="1"/>
  <c r="L101" i="1"/>
  <c r="P79" i="1"/>
  <c r="N101" i="1"/>
  <c r="H78" i="1"/>
  <c r="G94" i="1"/>
  <c r="K64" i="1"/>
  <c r="P106" i="1"/>
  <c r="I75" i="1"/>
  <c r="D100" i="1"/>
  <c r="K102" i="1"/>
  <c r="N75" i="1"/>
  <c r="G79" i="1"/>
  <c r="IB16" i="4" s="1"/>
  <c r="AM91" i="1"/>
  <c r="AM94" i="1"/>
  <c r="AM76" i="1"/>
  <c r="AM87" i="1"/>
  <c r="AM249" i="1" s="1"/>
  <c r="AJ106" i="1"/>
  <c r="AK79" i="1"/>
  <c r="AL77" i="1"/>
  <c r="AK68" i="1"/>
  <c r="AK70" i="1"/>
  <c r="AL68" i="1"/>
  <c r="E78" i="1"/>
  <c r="E94" i="1"/>
  <c r="Q94" i="1"/>
  <c r="D75" i="1"/>
  <c r="BX180" i="1"/>
  <c r="BY180" i="1" s="1"/>
  <c r="R102" i="1"/>
  <c r="R76" i="1"/>
  <c r="U94" i="1"/>
  <c r="M70" i="1"/>
  <c r="I102" i="1"/>
  <c r="BX179" i="1"/>
  <c r="BY179" i="1" s="1"/>
  <c r="S90" i="1"/>
  <c r="M90" i="1"/>
  <c r="B102" i="1"/>
  <c r="W79" i="1"/>
  <c r="H101" i="1"/>
  <c r="O102" i="1"/>
  <c r="P77" i="1"/>
  <c r="N102" i="1"/>
  <c r="J94" i="1"/>
  <c r="O79" i="1"/>
  <c r="J91" i="1"/>
  <c r="D106" i="1"/>
  <c r="R90" i="1"/>
  <c r="U76" i="1"/>
  <c r="H70" i="1"/>
  <c r="S101" i="1"/>
  <c r="P68" i="1"/>
  <c r="M91" i="1"/>
  <c r="M102" i="1"/>
  <c r="N87" i="1"/>
  <c r="N249" i="1" s="1"/>
  <c r="K75" i="1"/>
  <c r="I87" i="1"/>
  <c r="I249" i="1" s="1"/>
  <c r="G70" i="1"/>
  <c r="C63" i="1"/>
  <c r="C286" i="1" s="1"/>
  <c r="V91" i="1"/>
  <c r="V307" i="1" s="1"/>
  <c r="AL210" i="1"/>
  <c r="AM210" i="1" s="1"/>
  <c r="AL129" i="1"/>
  <c r="BJ218" i="1"/>
  <c r="BK218" i="1" s="1"/>
  <c r="BJ209" i="1"/>
  <c r="BK209" i="1" s="1"/>
  <c r="BJ199" i="1"/>
  <c r="AJ179" i="1"/>
  <c r="AK179" i="1" s="1"/>
  <c r="AJ218" i="1"/>
  <c r="AK218" i="1" s="1"/>
  <c r="AJ182" i="1"/>
  <c r="AK182" i="1" s="1"/>
  <c r="AJ214" i="1"/>
  <c r="BJ182" i="1"/>
  <c r="BK182" i="1" s="1"/>
  <c r="AJ177" i="1"/>
  <c r="AK177" i="1" s="1"/>
  <c r="AL200" i="1"/>
  <c r="AL205" i="1"/>
  <c r="AM205" i="1" s="1"/>
  <c r="AL197" i="1"/>
  <c r="AM197" i="1" s="1"/>
  <c r="AL186" i="1"/>
  <c r="AL180" i="1"/>
  <c r="AM180" i="1" s="1"/>
  <c r="AL219" i="1"/>
  <c r="AM219" i="1" s="1"/>
  <c r="AL204" i="1"/>
  <c r="AM204" i="1" s="1"/>
  <c r="AL174" i="1"/>
  <c r="BJ214" i="1"/>
  <c r="BJ215" i="1"/>
  <c r="BJ202" i="1"/>
  <c r="BK202" i="1" s="1"/>
  <c r="AJ205" i="1"/>
  <c r="AK205" i="1" s="1"/>
  <c r="AJ208" i="1"/>
  <c r="AJ206" i="1"/>
  <c r="AK206" i="1" s="1"/>
  <c r="AL190" i="1"/>
  <c r="AM190" i="1" s="1"/>
  <c r="BJ210" i="1"/>
  <c r="BK210" i="1" s="1"/>
  <c r="AJ204" i="1"/>
  <c r="AK204" i="1" s="1"/>
  <c r="AL188" i="1"/>
  <c r="AL218" i="1"/>
  <c r="AM218" i="1" s="1"/>
  <c r="BJ186" i="1"/>
  <c r="AJ207" i="1"/>
  <c r="AK207" i="1" s="1"/>
  <c r="AJ197" i="1"/>
  <c r="AK197" i="1" s="1"/>
  <c r="AJ209" i="1"/>
  <c r="AK209" i="1" s="1"/>
  <c r="AL206" i="1"/>
  <c r="AM206" i="1" s="1"/>
  <c r="BJ174" i="1"/>
  <c r="AL177" i="1"/>
  <c r="AM177" i="1" s="1"/>
  <c r="BJ181" i="1"/>
  <c r="BK181" i="1" s="1"/>
  <c r="AL208" i="1"/>
  <c r="AL201" i="1"/>
  <c r="AM201" i="1" s="1"/>
  <c r="AL207" i="1"/>
  <c r="AM207" i="1" s="1"/>
  <c r="AL214" i="1"/>
  <c r="AL199" i="1"/>
  <c r="BJ195" i="1"/>
  <c r="BK195" i="1" s="1"/>
  <c r="BL257" i="1" s="1"/>
  <c r="BJ207" i="1"/>
  <c r="BK207" i="1" s="1"/>
  <c r="BJ190" i="1"/>
  <c r="BK190" i="1" s="1"/>
  <c r="BJ180" i="1"/>
  <c r="BK180" i="1" s="1"/>
  <c r="BJ197" i="1"/>
  <c r="BK197" i="1" s="1"/>
  <c r="BJ187" i="1"/>
  <c r="AJ188" i="1"/>
  <c r="AJ199" i="1"/>
  <c r="AJ200" i="1"/>
  <c r="AJ215" i="1"/>
  <c r="AJ174" i="1"/>
  <c r="AJ201" i="1"/>
  <c r="AK201" i="1" s="1"/>
  <c r="AJ180" i="1"/>
  <c r="AK180" i="1" s="1"/>
  <c r="AL209" i="1"/>
  <c r="AM209" i="1" s="1"/>
  <c r="AL172" i="1"/>
  <c r="AM172" i="1" s="1"/>
  <c r="BJ201" i="1"/>
  <c r="BK201" i="1" s="1"/>
  <c r="AJ172" i="1"/>
  <c r="AK172" i="1" s="1"/>
  <c r="AL181" i="1"/>
  <c r="AM181" i="1" s="1"/>
  <c r="AL173" i="1"/>
  <c r="AM173" i="1" s="1"/>
  <c r="AL179" i="1"/>
  <c r="AM179" i="1" s="1"/>
  <c r="AL187" i="1"/>
  <c r="AL215" i="1"/>
  <c r="AL182" i="1"/>
  <c r="AM182" i="1" s="1"/>
  <c r="AL128" i="1"/>
  <c r="AL202" i="1"/>
  <c r="AM202" i="1" s="1"/>
  <c r="BJ173" i="1"/>
  <c r="BK173" i="1" s="1"/>
  <c r="BJ208" i="1"/>
  <c r="BJ188" i="1"/>
  <c r="AJ219" i="1"/>
  <c r="AK219" i="1" s="1"/>
  <c r="AJ181" i="1"/>
  <c r="AK181" i="1" s="1"/>
  <c r="AJ187" i="1"/>
  <c r="AJ210" i="1"/>
  <c r="AK210" i="1" s="1"/>
  <c r="AJ173" i="1"/>
  <c r="AK173" i="1" s="1"/>
  <c r="AJ195" i="1"/>
  <c r="AK195" i="1" s="1"/>
  <c r="AL195" i="1"/>
  <c r="AM195" i="1" s="1"/>
  <c r="AM257" i="1" s="1"/>
  <c r="BJ177" i="1"/>
  <c r="BK177" i="1" s="1"/>
  <c r="BJ172" i="1"/>
  <c r="AJ186" i="1"/>
  <c r="AJ190" i="1"/>
  <c r="AK190" i="1" s="1"/>
  <c r="AJ202" i="1"/>
  <c r="AK202" i="1" s="1"/>
  <c r="AJ198" i="1"/>
  <c r="AK198" i="1" s="1"/>
  <c r="AJ192" i="1"/>
  <c r="AK192" i="1" s="1"/>
  <c r="AL192" i="1"/>
  <c r="AM192" i="1" s="1"/>
  <c r="BJ198" i="1"/>
  <c r="AL198" i="1"/>
  <c r="JI14" i="4"/>
  <c r="HQ8" i="4"/>
  <c r="IL8" i="4"/>
  <c r="IG7" i="4"/>
  <c r="HV14" i="4"/>
  <c r="IZ7" i="4"/>
  <c r="IX14" i="4"/>
  <c r="IO21" i="4"/>
  <c r="BI132" i="1" s="1"/>
  <c r="HX7" i="4"/>
  <c r="IA14" i="4"/>
  <c r="IB7" i="4"/>
  <c r="HT7" i="4"/>
  <c r="IR7" i="4"/>
  <c r="JD14" i="4"/>
  <c r="IN14" i="4"/>
  <c r="IE8" i="4"/>
  <c r="HZ15" i="4"/>
  <c r="IT15" i="4"/>
  <c r="IW15" i="4"/>
  <c r="IO14" i="4"/>
  <c r="HW8" i="4"/>
  <c r="IG14" i="4"/>
  <c r="IS14" i="4"/>
  <c r="IV8" i="4"/>
  <c r="IV7" i="4"/>
  <c r="HU7" i="4"/>
  <c r="HX15" i="4"/>
  <c r="JE7" i="4"/>
  <c r="IJ15" i="4"/>
  <c r="IJ14" i="4"/>
  <c r="IA7" i="4"/>
  <c r="HW7" i="4"/>
  <c r="II8" i="4"/>
  <c r="HQ15" i="4"/>
  <c r="HZ8" i="4"/>
  <c r="IX8" i="4"/>
  <c r="JA8" i="4"/>
  <c r="IJ7" i="4"/>
  <c r="JB7" i="4"/>
  <c r="IM8" i="4"/>
  <c r="IM14" i="4"/>
  <c r="IH7" i="4"/>
  <c r="HS8" i="4"/>
  <c r="CP132" i="1"/>
  <c r="CN118" i="1"/>
  <c r="CM120" i="1"/>
  <c r="K65" i="1" l="1"/>
  <c r="IX21" i="4"/>
  <c r="BR132" i="1" s="1"/>
  <c r="JD21" i="4"/>
  <c r="BX132" i="1" s="1"/>
  <c r="IJ21" i="4"/>
  <c r="BD132" i="1" s="1"/>
  <c r="JH16" i="4" s="1"/>
  <c r="IT14" i="4" s="1"/>
  <c r="IN21" i="4"/>
  <c r="BH132" i="1" s="1"/>
  <c r="IV15" i="4" s="1"/>
  <c r="IY15" i="4" s="1"/>
  <c r="IP16" i="4" s="1"/>
  <c r="B307" i="1"/>
  <c r="F65" i="1"/>
  <c r="BJ204" i="1"/>
  <c r="BJ179" i="1"/>
  <c r="BK179" i="1" s="1"/>
  <c r="BJ200" i="1"/>
  <c r="BJ219" i="1"/>
  <c r="IW21" i="4"/>
  <c r="BQ132" i="1" s="1"/>
  <c r="AJ88" i="1"/>
  <c r="IC21" i="4"/>
  <c r="AW132" i="1" s="1"/>
  <c r="JF21" i="4"/>
  <c r="BZ132" i="1" s="1"/>
  <c r="BZ149" i="1" s="1"/>
  <c r="HT21" i="4"/>
  <c r="AN132" i="1" s="1"/>
  <c r="JB21" i="4"/>
  <c r="BV132" i="1" s="1"/>
  <c r="B286" i="1"/>
  <c r="B65" i="1"/>
  <c r="HU21" i="4"/>
  <c r="AO132" i="1" s="1"/>
  <c r="HW21" i="4"/>
  <c r="AQ132" i="1" s="1"/>
  <c r="ID21" i="4"/>
  <c r="AX132" i="1" s="1"/>
  <c r="IL21" i="4"/>
  <c r="BF132" i="1" s="1"/>
  <c r="IT21" i="4"/>
  <c r="BN132" i="1" s="1"/>
  <c r="JI21" i="4"/>
  <c r="CC132" i="1" s="1"/>
  <c r="CC140" i="1" s="1"/>
  <c r="X66" i="1"/>
  <c r="X243" i="1"/>
  <c r="P286" i="1"/>
  <c r="P65" i="1"/>
  <c r="O286" i="1"/>
  <c r="W153" i="1"/>
  <c r="V153" i="1"/>
  <c r="V57" i="1"/>
  <c r="V58" i="1" s="1"/>
  <c r="N307" i="1"/>
  <c r="G65" i="1"/>
  <c r="G238" i="1"/>
  <c r="G307" i="1"/>
  <c r="V71" i="1"/>
  <c r="V72" i="1" s="1"/>
  <c r="Q238" i="1"/>
  <c r="L308" i="1"/>
  <c r="S307" i="1"/>
  <c r="L307" i="1"/>
  <c r="W71" i="1"/>
  <c r="W72" i="1" s="1"/>
  <c r="W243" i="1"/>
  <c r="B71" i="1"/>
  <c r="B72" i="1" s="1"/>
  <c r="AJ234" i="1"/>
  <c r="H307" i="1"/>
  <c r="K308" i="1"/>
  <c r="AM307" i="1"/>
  <c r="D308" i="1"/>
  <c r="W66" i="1"/>
  <c r="H65" i="1"/>
  <c r="H153" i="1" s="1"/>
  <c r="D81" i="1"/>
  <c r="BX216" i="1"/>
  <c r="BY264" i="1" s="1"/>
  <c r="R307" i="1"/>
  <c r="BY175" i="1"/>
  <c r="BY147" i="1" s="1"/>
  <c r="AJ65" i="1"/>
  <c r="AJ71" i="1" s="1"/>
  <c r="AJ72" i="1" s="1"/>
  <c r="AM65" i="1"/>
  <c r="AM71" i="1" s="1"/>
  <c r="C65" i="1"/>
  <c r="C66" i="1" s="1"/>
  <c r="K81" i="1"/>
  <c r="R65" i="1"/>
  <c r="R153" i="1" s="1"/>
  <c r="HT8" i="4"/>
  <c r="JH21" i="4"/>
  <c r="CB132" i="1" s="1"/>
  <c r="CB140" i="1" s="1"/>
  <c r="O65" i="1"/>
  <c r="O153" i="1" s="1"/>
  <c r="IK7" i="4"/>
  <c r="S65" i="1"/>
  <c r="C81" i="1"/>
  <c r="IG15" i="4"/>
  <c r="P249" i="1"/>
  <c r="P308" i="1"/>
  <c r="AL65" i="1"/>
  <c r="AL71" i="1" s="1"/>
  <c r="AL72" i="1" s="1"/>
  <c r="AL307" i="1"/>
  <c r="AL286" i="1"/>
  <c r="T286" i="1"/>
  <c r="T65" i="1"/>
  <c r="J286" i="1"/>
  <c r="J308" i="1"/>
  <c r="S249" i="1"/>
  <c r="S308" i="1"/>
  <c r="I286" i="1"/>
  <c r="I308" i="1"/>
  <c r="O249" i="1"/>
  <c r="O308" i="1"/>
  <c r="V66" i="1"/>
  <c r="U71" i="1"/>
  <c r="U153" i="1"/>
  <c r="V249" i="1"/>
  <c r="V308" i="1"/>
  <c r="IB15" i="4"/>
  <c r="IN15" i="4"/>
  <c r="IS8" i="4"/>
  <c r="JC14" i="4"/>
  <c r="JC19" i="4" s="1"/>
  <c r="BW133" i="1" s="1"/>
  <c r="BW162" i="1" s="1"/>
  <c r="ID14" i="4"/>
  <c r="IQ15" i="4"/>
  <c r="IQ20" i="4" s="1"/>
  <c r="BK134" i="1" s="1"/>
  <c r="BK163" i="1" s="1"/>
  <c r="II14" i="4"/>
  <c r="II19" i="4" s="1"/>
  <c r="BC133" i="1" s="1"/>
  <c r="BC162" i="1" s="1"/>
  <c r="JC21" i="4"/>
  <c r="BW132" i="1" s="1"/>
  <c r="C307" i="1"/>
  <c r="JD15" i="4"/>
  <c r="IR14" i="4"/>
  <c r="IR19" i="4" s="1"/>
  <c r="BL133" i="1" s="1"/>
  <c r="IQ7" i="4"/>
  <c r="II21" i="4"/>
  <c r="BC132" i="1" s="1"/>
  <c r="IM15" i="4"/>
  <c r="IM20" i="4" s="1"/>
  <c r="BG134" i="1" s="1"/>
  <c r="BG163" i="1" s="1"/>
  <c r="HW15" i="4"/>
  <c r="HW20" i="4" s="1"/>
  <c r="AQ134" i="1" s="1"/>
  <c r="AQ163" i="1" s="1"/>
  <c r="IU7" i="4"/>
  <c r="HQ14" i="4"/>
  <c r="JH14" i="4"/>
  <c r="HP21" i="4"/>
  <c r="AJ132" i="1" s="1"/>
  <c r="HY7" i="4"/>
  <c r="HX14" i="4"/>
  <c r="IP7" i="4"/>
  <c r="IP19" i="4" s="1"/>
  <c r="BJ133" i="1" s="1"/>
  <c r="BJ162" i="1" s="1"/>
  <c r="JB8" i="4"/>
  <c r="HV8" i="4"/>
  <c r="HS21" i="4"/>
  <c r="AM132" i="1" s="1"/>
  <c r="HV7" i="4"/>
  <c r="HV19" i="4" s="1"/>
  <c r="AP133" i="1" s="1"/>
  <c r="AP162" i="1" s="1"/>
  <c r="HW14" i="4"/>
  <c r="HW19" i="4" s="1"/>
  <c r="AQ133" i="1" s="1"/>
  <c r="AQ162" i="1" s="1"/>
  <c r="IF21" i="4"/>
  <c r="AZ132" i="1" s="1"/>
  <c r="IA15" i="4"/>
  <c r="IA20" i="4" s="1"/>
  <c r="AU134" i="1" s="1"/>
  <c r="AU163" i="1" s="1"/>
  <c r="JC15" i="4"/>
  <c r="JC20" i="4" s="1"/>
  <c r="BW134" i="1" s="1"/>
  <c r="BW163" i="1" s="1"/>
  <c r="IP21" i="4"/>
  <c r="BJ132" i="1" s="1"/>
  <c r="IU14" i="4"/>
  <c r="IU19" i="4" s="1"/>
  <c r="BO133" i="1" s="1"/>
  <c r="BO162" i="1" s="1"/>
  <c r="IC14" i="4"/>
  <c r="IC19" i="4" s="1"/>
  <c r="AW133" i="1" s="1"/>
  <c r="AW162" i="1" s="1"/>
  <c r="HT15" i="4"/>
  <c r="HT20" i="4" s="1"/>
  <c r="AN134" i="1" s="1"/>
  <c r="AN163" i="1" s="1"/>
  <c r="JF14" i="4"/>
  <c r="IK21" i="4"/>
  <c r="BE132" i="1" s="1"/>
  <c r="IQ14" i="4"/>
  <c r="IQ19" i="4" s="1"/>
  <c r="BK133" i="1" s="1"/>
  <c r="BK162" i="1" s="1"/>
  <c r="JA7" i="4"/>
  <c r="IR15" i="4"/>
  <c r="JF15" i="4"/>
  <c r="IQ21" i="4"/>
  <c r="BK132" i="1" s="1"/>
  <c r="IH21" i="4"/>
  <c r="BB132" i="1" s="1"/>
  <c r="IL14" i="4"/>
  <c r="IB14" i="4"/>
  <c r="IY14" i="4"/>
  <c r="ID8" i="4"/>
  <c r="IK14" i="4"/>
  <c r="HR14" i="4"/>
  <c r="IP15" i="4"/>
  <c r="IP20" i="4" s="1"/>
  <c r="BJ134" i="1" s="1"/>
  <c r="BJ163" i="1" s="1"/>
  <c r="HQ21" i="4"/>
  <c r="AK132" i="1" s="1"/>
  <c r="IX15" i="4"/>
  <c r="IX20" i="4" s="1"/>
  <c r="BR134" i="1" s="1"/>
  <c r="BR163" i="1" s="1"/>
  <c r="HY14" i="4"/>
  <c r="HS7" i="4"/>
  <c r="HS19" i="4" s="1"/>
  <c r="AM133" i="1" s="1"/>
  <c r="IU8" i="4"/>
  <c r="IM21" i="4"/>
  <c r="BG132" i="1" s="1"/>
  <c r="HX8" i="4"/>
  <c r="JG7" i="4"/>
  <c r="HS15" i="4"/>
  <c r="HS20" i="4" s="1"/>
  <c r="AM134" i="1" s="1"/>
  <c r="JF7" i="4"/>
  <c r="HX21" i="4"/>
  <c r="AR132" i="1" s="1"/>
  <c r="HT14" i="4"/>
  <c r="HT19" i="4" s="1"/>
  <c r="AN133" i="1" s="1"/>
  <c r="AN162" i="1" s="1"/>
  <c r="HV15" i="4"/>
  <c r="HV20" i="4" s="1"/>
  <c r="AP134" i="1" s="1"/>
  <c r="AP163" i="1" s="1"/>
  <c r="HQ7" i="4"/>
  <c r="IH14" i="4"/>
  <c r="IH19" i="4" s="1"/>
  <c r="BB133" i="1" s="1"/>
  <c r="BB162" i="1" s="1"/>
  <c r="IC8" i="4"/>
  <c r="IE21" i="4"/>
  <c r="AY132" i="1" s="1"/>
  <c r="HY21" i="4"/>
  <c r="AS132" i="1" s="1"/>
  <c r="IW8" i="4"/>
  <c r="IW20" i="4" s="1"/>
  <c r="BQ134" i="1" s="1"/>
  <c r="BQ163" i="1" s="1"/>
  <c r="HU8" i="4"/>
  <c r="HU20" i="4" s="1"/>
  <c r="AO134" i="1" s="1"/>
  <c r="AO163" i="1" s="1"/>
  <c r="AM153" i="1"/>
  <c r="AM154" i="1" s="1"/>
  <c r="AL81" i="1"/>
  <c r="G81" i="1"/>
  <c r="HP14" i="4"/>
  <c r="HP19" i="4" s="1"/>
  <c r="AJ133" i="1" s="1"/>
  <c r="IN8" i="4"/>
  <c r="L65" i="1"/>
  <c r="N65" i="1"/>
  <c r="IU15" i="4"/>
  <c r="IY21" i="4"/>
  <c r="BS132" i="1" s="1"/>
  <c r="HY15" i="4"/>
  <c r="S81" i="1"/>
  <c r="IB8" i="4"/>
  <c r="ID15" i="4"/>
  <c r="IJ8" i="4"/>
  <c r="IJ20" i="4" s="1"/>
  <c r="BD134" i="1" s="1"/>
  <c r="BD163" i="1" s="1"/>
  <c r="P238" i="1"/>
  <c r="HP15" i="4"/>
  <c r="IE7" i="4"/>
  <c r="IE19" i="4" s="1"/>
  <c r="AY133" i="1" s="1"/>
  <c r="AY162" i="1" s="1"/>
  <c r="IO8" i="4"/>
  <c r="IO20" i="4" s="1"/>
  <c r="BI134" i="1" s="1"/>
  <c r="BI163" i="1" s="1"/>
  <c r="IC15" i="4"/>
  <c r="IS21" i="4"/>
  <c r="BM132" i="1" s="1"/>
  <c r="HR21" i="4"/>
  <c r="AL132" i="1" s="1"/>
  <c r="IK8" i="4"/>
  <c r="IK20" i="4" s="1"/>
  <c r="BE134" i="1" s="1"/>
  <c r="BE163" i="1" s="1"/>
  <c r="F307" i="1"/>
  <c r="T307" i="1"/>
  <c r="IT8" i="4"/>
  <c r="IT20" i="4" s="1"/>
  <c r="BN134" i="1" s="1"/>
  <c r="BN163" i="1" s="1"/>
  <c r="BX189" i="1"/>
  <c r="BX193" i="1" s="1"/>
  <c r="M81" i="1"/>
  <c r="P307" i="1"/>
  <c r="C308" i="1"/>
  <c r="B308" i="1"/>
  <c r="P81" i="1"/>
  <c r="IB21" i="4"/>
  <c r="AV132" i="1" s="1"/>
  <c r="JD8" i="4"/>
  <c r="JA14" i="4"/>
  <c r="AM81" i="1"/>
  <c r="BY183" i="1"/>
  <c r="R81" i="1"/>
  <c r="H249" i="1"/>
  <c r="H308" i="1"/>
  <c r="IS7" i="4"/>
  <c r="IS19" i="4" s="1"/>
  <c r="BM133" i="1" s="1"/>
  <c r="BM162" i="1" s="1"/>
  <c r="M307" i="1"/>
  <c r="IR8" i="4"/>
  <c r="R308" i="1"/>
  <c r="V243" i="1"/>
  <c r="IZ8" i="4"/>
  <c r="E81" i="1"/>
  <c r="H81" i="1"/>
  <c r="JA15" i="4"/>
  <c r="JA20" i="4" s="1"/>
  <c r="BU134" i="1" s="1"/>
  <c r="BU163" i="1" s="1"/>
  <c r="O307" i="1"/>
  <c r="BX308" i="1"/>
  <c r="HY8" i="4"/>
  <c r="IT7" i="4"/>
  <c r="IT19" i="4" s="1"/>
  <c r="BN133" i="1" s="1"/>
  <c r="BN162" i="1" s="1"/>
  <c r="JH7" i="4"/>
  <c r="JB14" i="4"/>
  <c r="JB19" i="4" s="1"/>
  <c r="BV133" i="1" s="1"/>
  <c r="BV162" i="1" s="1"/>
  <c r="JG15" i="4"/>
  <c r="JG20" i="4" s="1"/>
  <c r="CA134" i="1" s="1"/>
  <c r="IL15" i="4"/>
  <c r="IL20" i="4" s="1"/>
  <c r="BF134" i="1" s="1"/>
  <c r="BF163" i="1" s="1"/>
  <c r="AJ238" i="1"/>
  <c r="IS15" i="4"/>
  <c r="IS20" i="4" s="1"/>
  <c r="BM134" i="1" s="1"/>
  <c r="BM163" i="1" s="1"/>
  <c r="JI15" i="4"/>
  <c r="JI20" i="4" s="1"/>
  <c r="CC134" i="1" s="1"/>
  <c r="M308" i="1"/>
  <c r="ID7" i="4"/>
  <c r="AK286" i="1"/>
  <c r="IG8" i="4"/>
  <c r="HZ7" i="4"/>
  <c r="HZ19" i="4" s="1"/>
  <c r="AT133" i="1" s="1"/>
  <c r="AT162" i="1" s="1"/>
  <c r="M65" i="1"/>
  <c r="JF8" i="4"/>
  <c r="JF20" i="4" s="1"/>
  <c r="BZ134" i="1" s="1"/>
  <c r="IW14" i="4"/>
  <c r="IW19" i="4" s="1"/>
  <c r="BQ133" i="1" s="1"/>
  <c r="BQ162" i="1" s="1"/>
  <c r="IY7" i="4"/>
  <c r="IZ15" i="4"/>
  <c r="HR7" i="4"/>
  <c r="HR19" i="4" s="1"/>
  <c r="AL133" i="1" s="1"/>
  <c r="W81" i="1"/>
  <c r="AK65" i="1"/>
  <c r="Q81" i="1"/>
  <c r="U81" i="1"/>
  <c r="BX81" i="1"/>
  <c r="U308" i="1"/>
  <c r="D307" i="1"/>
  <c r="L81" i="1"/>
  <c r="N81" i="1"/>
  <c r="AJ81" i="1"/>
  <c r="J81" i="1"/>
  <c r="F81" i="1"/>
  <c r="B81" i="1"/>
  <c r="BX235" i="1"/>
  <c r="BY235" i="1" s="1"/>
  <c r="T81" i="1"/>
  <c r="O81" i="1"/>
  <c r="BX65" i="1"/>
  <c r="IF14" i="4"/>
  <c r="IM7" i="4"/>
  <c r="IM19" i="4" s="1"/>
  <c r="BG133" i="1" s="1"/>
  <c r="BG162" i="1" s="1"/>
  <c r="E65" i="1"/>
  <c r="AK81" i="1"/>
  <c r="AJ92" i="1"/>
  <c r="BX286" i="1"/>
  <c r="CA153" i="1"/>
  <c r="CA154" i="1" s="1"/>
  <c r="CA157" i="1" s="1"/>
  <c r="BX238" i="1"/>
  <c r="BY238" i="1" s="1"/>
  <c r="I81" i="1"/>
  <c r="BX234" i="1"/>
  <c r="BY234" i="1" s="1"/>
  <c r="BX307" i="1"/>
  <c r="V81" i="1"/>
  <c r="JI7" i="4"/>
  <c r="Q308" i="1"/>
  <c r="W249" i="1"/>
  <c r="G308" i="1"/>
  <c r="AL238" i="1"/>
  <c r="AM238" i="1" s="1"/>
  <c r="Q307" i="1"/>
  <c r="F308" i="1"/>
  <c r="BJ234" i="1"/>
  <c r="BK234" i="1" s="1"/>
  <c r="J307" i="1"/>
  <c r="D286" i="1"/>
  <c r="AL308" i="1"/>
  <c r="Q286" i="1"/>
  <c r="BX183" i="1"/>
  <c r="L249" i="1"/>
  <c r="AL235" i="1"/>
  <c r="AM235" i="1" s="1"/>
  <c r="D65" i="1"/>
  <c r="BX211" i="1"/>
  <c r="BX240" i="1" s="1"/>
  <c r="BJ238" i="1"/>
  <c r="BK238" i="1" s="1"/>
  <c r="Q65" i="1"/>
  <c r="Q66" i="1" s="1"/>
  <c r="N308" i="1"/>
  <c r="AM308" i="1"/>
  <c r="AL234" i="1"/>
  <c r="AM234" i="1" s="1"/>
  <c r="BX175" i="1"/>
  <c r="I307" i="1"/>
  <c r="I65" i="1"/>
  <c r="J65" i="1"/>
  <c r="BJ235" i="1"/>
  <c r="BK235" i="1" s="1"/>
  <c r="T308" i="1"/>
  <c r="BX203" i="1"/>
  <c r="BX237" i="1" s="1"/>
  <c r="BJ216" i="1"/>
  <c r="BK264" i="1" s="1"/>
  <c r="BJ189" i="1"/>
  <c r="BK183" i="1"/>
  <c r="BK172" i="1"/>
  <c r="BJ175" i="1"/>
  <c r="AJ216" i="1"/>
  <c r="AK264" i="1" s="1"/>
  <c r="AM183" i="1"/>
  <c r="AL216" i="1"/>
  <c r="AM264" i="1" s="1"/>
  <c r="BJ211" i="1"/>
  <c r="BJ240" i="1" s="1"/>
  <c r="AL189" i="1"/>
  <c r="AM189" i="1" s="1"/>
  <c r="AM193" i="1" s="1"/>
  <c r="AJ183" i="1"/>
  <c r="AL211" i="1"/>
  <c r="AL240" i="1" s="1"/>
  <c r="AJ257" i="1"/>
  <c r="AL175" i="1"/>
  <c r="AL183" i="1"/>
  <c r="AI251" i="1"/>
  <c r="AI253" i="1" s="1"/>
  <c r="AJ189" i="1"/>
  <c r="AK88" i="1" s="1"/>
  <c r="AJ203" i="1"/>
  <c r="AJ235" i="1"/>
  <c r="AK235" i="1" s="1"/>
  <c r="AK183" i="1"/>
  <c r="AJ175" i="1"/>
  <c r="AJ211" i="1"/>
  <c r="BK198" i="1"/>
  <c r="AM198" i="1"/>
  <c r="AL203" i="1"/>
  <c r="HR20" i="4"/>
  <c r="AL134" i="1" s="1"/>
  <c r="IX19" i="4"/>
  <c r="BR133" i="1" s="1"/>
  <c r="BR162" i="1" s="1"/>
  <c r="JD19" i="4"/>
  <c r="BX133" i="1" s="1"/>
  <c r="JE20" i="4"/>
  <c r="BY134" i="1" s="1"/>
  <c r="BY163" i="1" s="1"/>
  <c r="IA19" i="4"/>
  <c r="AU133" i="1" s="1"/>
  <c r="AU162" i="1" s="1"/>
  <c r="II20" i="4"/>
  <c r="BC134" i="1" s="1"/>
  <c r="BC163" i="1" s="1"/>
  <c r="IH20" i="4"/>
  <c r="BB134" i="1" s="1"/>
  <c r="BB163" i="1" s="1"/>
  <c r="HQ20" i="4"/>
  <c r="AK134" i="1" s="1"/>
  <c r="CA149" i="1"/>
  <c r="IN19" i="4"/>
  <c r="BH133" i="1" s="1"/>
  <c r="BH162" i="1" s="1"/>
  <c r="IV19" i="4"/>
  <c r="BP133" i="1" s="1"/>
  <c r="BP162" i="1" s="1"/>
  <c r="JH20" i="4"/>
  <c r="CB134" i="1" s="1"/>
  <c r="IZ19" i="4"/>
  <c r="BT133" i="1" s="1"/>
  <c r="BT162" i="1" s="1"/>
  <c r="IG19" i="4"/>
  <c r="BA133" i="1" s="1"/>
  <c r="BA162" i="1" s="1"/>
  <c r="IE20" i="4"/>
  <c r="AY134" i="1" s="1"/>
  <c r="AY163" i="1" s="1"/>
  <c r="IF20" i="4"/>
  <c r="AZ134" i="1" s="1"/>
  <c r="AZ163" i="1" s="1"/>
  <c r="IJ19" i="4"/>
  <c r="BD133" i="1" s="1"/>
  <c r="BD162" i="1" s="1"/>
  <c r="IO19" i="4"/>
  <c r="BI133" i="1" s="1"/>
  <c r="BI162" i="1" s="1"/>
  <c r="HZ20" i="4"/>
  <c r="AT134" i="1" s="1"/>
  <c r="AT163" i="1" s="1"/>
  <c r="HU19" i="4"/>
  <c r="AO133" i="1" s="1"/>
  <c r="AO162" i="1" s="1"/>
  <c r="JE19" i="4"/>
  <c r="BY133" i="1" s="1"/>
  <c r="AL257" i="1"/>
  <c r="AK257" i="1"/>
  <c r="BK257" i="1"/>
  <c r="K153" i="1"/>
  <c r="K71" i="1"/>
  <c r="BY257" i="1"/>
  <c r="CM87" i="1"/>
  <c r="AB132" i="1"/>
  <c r="CQ132" i="1"/>
  <c r="AC195" i="1"/>
  <c r="CN120" i="1"/>
  <c r="CO118" i="1"/>
  <c r="IC20" i="4" l="1"/>
  <c r="AW134" i="1" s="1"/>
  <c r="AW163" i="1" s="1"/>
  <c r="HX20" i="4"/>
  <c r="AR134" i="1" s="1"/>
  <c r="AR163" i="1" s="1"/>
  <c r="HP20" i="4"/>
  <c r="AJ134" i="1" s="1"/>
  <c r="IU20" i="4"/>
  <c r="BO134" i="1" s="1"/>
  <c r="BO163" i="1" s="1"/>
  <c r="ID20" i="4"/>
  <c r="AX134" i="1" s="1"/>
  <c r="AX163" i="1" s="1"/>
  <c r="IK19" i="4"/>
  <c r="BE133" i="1" s="1"/>
  <c r="BE162" i="1" s="1"/>
  <c r="ID19" i="4"/>
  <c r="AX133" i="1" s="1"/>
  <c r="AX162" i="1" s="1"/>
  <c r="IG20" i="4"/>
  <c r="BA134" i="1" s="1"/>
  <c r="BA163" i="1" s="1"/>
  <c r="BK204" i="1"/>
  <c r="BJ183" i="1"/>
  <c r="BJ203" i="1"/>
  <c r="IB20" i="4"/>
  <c r="AV134" i="1" s="1"/>
  <c r="AV163" i="1" s="1"/>
  <c r="IN20" i="4"/>
  <c r="BH134" i="1" s="1"/>
  <c r="BH163" i="1" s="1"/>
  <c r="JH19" i="4"/>
  <c r="CB133" i="1" s="1"/>
  <c r="IY19" i="4"/>
  <c r="BS133" i="1" s="1"/>
  <c r="BS162" i="1" s="1"/>
  <c r="HY19" i="4"/>
  <c r="AS133" i="1" s="1"/>
  <c r="AS162" i="1" s="1"/>
  <c r="HY20" i="4"/>
  <c r="AS134" i="1" s="1"/>
  <c r="AS163" i="1" s="1"/>
  <c r="IL19" i="4"/>
  <c r="BF133" i="1" s="1"/>
  <c r="BF162" i="1" s="1"/>
  <c r="JF19" i="4"/>
  <c r="BZ133" i="1" s="1"/>
  <c r="IF19" i="4"/>
  <c r="AZ133" i="1" s="1"/>
  <c r="AZ162" i="1" s="1"/>
  <c r="IB19" i="4"/>
  <c r="AV133" i="1" s="1"/>
  <c r="AV162" i="1" s="1"/>
  <c r="JA19" i="4"/>
  <c r="BU133" i="1" s="1"/>
  <c r="BU162" i="1" s="1"/>
  <c r="HX19" i="4"/>
  <c r="AR133" i="1" s="1"/>
  <c r="AR162" i="1" s="1"/>
  <c r="JI19" i="4"/>
  <c r="CC133" i="1" s="1"/>
  <c r="JB20" i="4"/>
  <c r="BV134" i="1" s="1"/>
  <c r="BV163" i="1" s="1"/>
  <c r="CC157" i="1"/>
  <c r="IV20" i="4"/>
  <c r="BP134" i="1" s="1"/>
  <c r="BP163" i="1" s="1"/>
  <c r="CC149" i="1"/>
  <c r="JG19" i="4"/>
  <c r="CA133" i="1" s="1"/>
  <c r="IY20" i="4"/>
  <c r="BS134" i="1" s="1"/>
  <c r="BS163" i="1" s="1"/>
  <c r="F153" i="1"/>
  <c r="F71" i="1"/>
  <c r="F72" i="1" s="1"/>
  <c r="X73" i="1"/>
  <c r="G153" i="1"/>
  <c r="G71" i="1"/>
  <c r="G243" i="1"/>
  <c r="G66" i="1"/>
  <c r="P153" i="1"/>
  <c r="P71" i="1"/>
  <c r="P66" i="1"/>
  <c r="BZ262" i="1"/>
  <c r="C82" i="1"/>
  <c r="D82" i="1"/>
  <c r="B83" i="1"/>
  <c r="B84" i="1" s="1"/>
  <c r="R71" i="1"/>
  <c r="H66" i="1"/>
  <c r="H71" i="1"/>
  <c r="H72" i="1" s="1"/>
  <c r="W73" i="1"/>
  <c r="H243" i="1"/>
  <c r="C243" i="1"/>
  <c r="CB157" i="1"/>
  <c r="CB149" i="1"/>
  <c r="S243" i="1"/>
  <c r="BJ239" i="1"/>
  <c r="AM74" i="1"/>
  <c r="AK82" i="1"/>
  <c r="S66" i="1"/>
  <c r="S153" i="1"/>
  <c r="AM82" i="1"/>
  <c r="AM67" i="1"/>
  <c r="S71" i="1"/>
  <c r="S72" i="1" s="1"/>
  <c r="C71" i="1"/>
  <c r="C83" i="1" s="1"/>
  <c r="BY304" i="1"/>
  <c r="AJ83" i="1"/>
  <c r="AJ84" i="1" s="1"/>
  <c r="J243" i="1"/>
  <c r="IR20" i="4"/>
  <c r="BL134" i="1" s="1"/>
  <c r="IZ20" i="4"/>
  <c r="BT134" i="1" s="1"/>
  <c r="BT163" i="1" s="1"/>
  <c r="HQ19" i="4"/>
  <c r="AK133" i="1" s="1"/>
  <c r="P243" i="1"/>
  <c r="O71" i="1"/>
  <c r="U66" i="1"/>
  <c r="T243" i="1"/>
  <c r="T71" i="1"/>
  <c r="U243" i="1"/>
  <c r="T153" i="1"/>
  <c r="T66" i="1"/>
  <c r="O66" i="1"/>
  <c r="N71" i="1"/>
  <c r="N153" i="1"/>
  <c r="V82" i="1"/>
  <c r="V83" i="1"/>
  <c r="I71" i="1"/>
  <c r="I153" i="1"/>
  <c r="JD20" i="4"/>
  <c r="BX134" i="1" s="1"/>
  <c r="AM157" i="1"/>
  <c r="BX82" i="1"/>
  <c r="U72" i="1"/>
  <c r="V73" i="1"/>
  <c r="E82" i="1"/>
  <c r="BX236" i="1"/>
  <c r="AM72" i="1"/>
  <c r="AM83" i="1"/>
  <c r="AL82" i="1"/>
  <c r="AL83" i="1"/>
  <c r="L71" i="1"/>
  <c r="L153" i="1"/>
  <c r="L66" i="1"/>
  <c r="L243" i="1"/>
  <c r="N66" i="1"/>
  <c r="N243" i="1"/>
  <c r="O243" i="1"/>
  <c r="BY189" i="1"/>
  <c r="BY88" i="1"/>
  <c r="BY184" i="1"/>
  <c r="BZ261" i="1"/>
  <c r="BZ304" i="1"/>
  <c r="BZ306" i="1" s="1"/>
  <c r="M243" i="1"/>
  <c r="M71" i="1"/>
  <c r="M66" i="1"/>
  <c r="M153" i="1"/>
  <c r="W82" i="1"/>
  <c r="W83" i="1"/>
  <c r="AK71" i="1"/>
  <c r="AL67" i="1"/>
  <c r="CB66" i="1"/>
  <c r="BY67" i="1"/>
  <c r="E243" i="1"/>
  <c r="E71" i="1"/>
  <c r="F66" i="1"/>
  <c r="E66" i="1"/>
  <c r="E153" i="1"/>
  <c r="F243" i="1"/>
  <c r="D243" i="1"/>
  <c r="D66" i="1"/>
  <c r="D71" i="1"/>
  <c r="BX147" i="1"/>
  <c r="BY262" i="1"/>
  <c r="I243" i="1"/>
  <c r="I66" i="1"/>
  <c r="J153" i="1"/>
  <c r="J71" i="1"/>
  <c r="K243" i="1"/>
  <c r="R66" i="1"/>
  <c r="R243" i="1"/>
  <c r="AM280" i="1"/>
  <c r="J66" i="1"/>
  <c r="Q71" i="1"/>
  <c r="Q243" i="1"/>
  <c r="AK67" i="1"/>
  <c r="BX71" i="1"/>
  <c r="BX72" i="1" s="1"/>
  <c r="AJ82" i="1"/>
  <c r="K66" i="1"/>
  <c r="CC243" i="1"/>
  <c r="BX241" i="1"/>
  <c r="CB244" i="1" s="1"/>
  <c r="BX212" i="1"/>
  <c r="BX220" i="1" s="1"/>
  <c r="BX239" i="1"/>
  <c r="B82" i="1"/>
  <c r="AL239" i="1"/>
  <c r="Q153" i="1"/>
  <c r="BX184" i="1"/>
  <c r="CM159" i="1"/>
  <c r="CN159" i="1" s="1"/>
  <c r="CO159" i="1" s="1"/>
  <c r="CP159" i="1" s="1"/>
  <c r="CQ159" i="1" s="1"/>
  <c r="CR159" i="1" s="1"/>
  <c r="CS159" i="1" s="1"/>
  <c r="CT159" i="1" s="1"/>
  <c r="CU159" i="1" s="1"/>
  <c r="CV159" i="1" s="1"/>
  <c r="CW159" i="1" s="1"/>
  <c r="CX159" i="1" s="1"/>
  <c r="CY159" i="1" s="1"/>
  <c r="CZ159" i="1" s="1"/>
  <c r="DA159" i="1" s="1"/>
  <c r="DB159" i="1" s="1"/>
  <c r="CM158" i="1"/>
  <c r="CN158" i="1" s="1"/>
  <c r="CO158" i="1" s="1"/>
  <c r="CP158" i="1" s="1"/>
  <c r="CQ158" i="1" s="1"/>
  <c r="CR158" i="1" s="1"/>
  <c r="CS158" i="1" s="1"/>
  <c r="CT158" i="1" s="1"/>
  <c r="CU158" i="1" s="1"/>
  <c r="CV158" i="1" s="1"/>
  <c r="CW158" i="1" s="1"/>
  <c r="CX158" i="1" s="1"/>
  <c r="CY158" i="1" s="1"/>
  <c r="CZ158" i="1" s="1"/>
  <c r="DA158" i="1" s="1"/>
  <c r="DB158" i="1" s="1"/>
  <c r="BX223" i="1"/>
  <c r="BY92" i="1" s="1"/>
  <c r="AJ184" i="1"/>
  <c r="BY261" i="1"/>
  <c r="BX303" i="1"/>
  <c r="AK261" i="1"/>
  <c r="AM304" i="1"/>
  <c r="BK189" i="1"/>
  <c r="BJ193" i="1"/>
  <c r="BL261" i="1"/>
  <c r="BL304" i="1"/>
  <c r="BJ147" i="1"/>
  <c r="BJ303" i="1"/>
  <c r="AJ223" i="1"/>
  <c r="AK92" i="1" s="1"/>
  <c r="AJ261" i="1"/>
  <c r="AM88" i="1"/>
  <c r="AL193" i="1"/>
  <c r="AL147" i="1"/>
  <c r="AL151" i="1" s="1"/>
  <c r="AL303" i="1"/>
  <c r="AL261" i="1"/>
  <c r="AM261" i="1"/>
  <c r="AJ252" i="1"/>
  <c r="AJ240" i="1"/>
  <c r="AK189" i="1"/>
  <c r="AL223" i="1"/>
  <c r="AJ212" i="1"/>
  <c r="AJ193" i="1"/>
  <c r="AL304" i="1"/>
  <c r="AL184" i="1"/>
  <c r="AJ251" i="1"/>
  <c r="AJ237" i="1"/>
  <c r="AL237" i="1"/>
  <c r="AL212" i="1"/>
  <c r="AL163" i="1"/>
  <c r="AM158" i="1"/>
  <c r="AM162" i="1"/>
  <c r="AM163" i="1"/>
  <c r="AM159" i="1"/>
  <c r="BX301" i="1"/>
  <c r="BX144" i="1"/>
  <c r="BX162" i="1"/>
  <c r="BL162" i="1"/>
  <c r="BL165" i="1" s="1"/>
  <c r="BL150" i="1"/>
  <c r="CA151" i="1"/>
  <c r="CA163" i="1"/>
  <c r="CA159" i="1"/>
  <c r="CC151" i="1"/>
  <c r="CC159" i="1"/>
  <c r="CC163" i="1"/>
  <c r="AL162" i="1"/>
  <c r="BZ163" i="1"/>
  <c r="BZ166" i="1" s="1"/>
  <c r="BZ151" i="1"/>
  <c r="CB151" i="1"/>
  <c r="CB163" i="1"/>
  <c r="CB166" i="1" s="1"/>
  <c r="CB169" i="1" s="1"/>
  <c r="CC142" i="1"/>
  <c r="CB159" i="1"/>
  <c r="CB142" i="1"/>
  <c r="BY162" i="1"/>
  <c r="BY144" i="1"/>
  <c r="BY149" i="1"/>
  <c r="BY150" i="1"/>
  <c r="BY151" i="1"/>
  <c r="K72" i="1"/>
  <c r="CM249" i="1"/>
  <c r="CM187" i="1"/>
  <c r="CM189" i="1" s="1"/>
  <c r="CM193" i="1" s="1"/>
  <c r="CM258" i="1" s="1"/>
  <c r="CM256" i="1" s="1"/>
  <c r="CR132" i="1"/>
  <c r="AC257" i="1"/>
  <c r="AB204" i="1"/>
  <c r="AB172" i="1"/>
  <c r="CO120" i="1"/>
  <c r="CP118" i="1"/>
  <c r="CA280" i="1"/>
  <c r="BZ260" i="1" l="1"/>
  <c r="BJ184" i="1"/>
  <c r="BZ150" i="1"/>
  <c r="BZ144" i="1"/>
  <c r="CB150" i="1"/>
  <c r="CC150" i="1"/>
  <c r="CC158" i="1"/>
  <c r="CA162" i="1"/>
  <c r="P72" i="1"/>
  <c r="G72" i="1"/>
  <c r="BK304" i="1"/>
  <c r="BJ301" i="1"/>
  <c r="BJ223" i="1"/>
  <c r="BJ164" i="1" s="1"/>
  <c r="BK261" i="1"/>
  <c r="BJ237" i="1"/>
  <c r="BJ212" i="1"/>
  <c r="BZ162" i="1"/>
  <c r="BZ165" i="1" s="1"/>
  <c r="CB141" i="1"/>
  <c r="CB158" i="1"/>
  <c r="CB162" i="1"/>
  <c r="CB165" i="1" s="1"/>
  <c r="CB168" i="1" s="1"/>
  <c r="CC162" i="1"/>
  <c r="CC141" i="1"/>
  <c r="CF145" i="1" s="1"/>
  <c r="B167" i="1"/>
  <c r="R72" i="1"/>
  <c r="CA158" i="1"/>
  <c r="CA150" i="1"/>
  <c r="G73" i="1"/>
  <c r="H73" i="1"/>
  <c r="S73" i="1"/>
  <c r="BX164" i="1"/>
  <c r="AJ287" i="1"/>
  <c r="AJ288" i="1" s="1"/>
  <c r="AJ89" i="1"/>
  <c r="AJ93" i="1" s="1"/>
  <c r="C73" i="1"/>
  <c r="C72" i="1"/>
  <c r="BX221" i="1"/>
  <c r="BL151" i="1"/>
  <c r="BL163" i="1"/>
  <c r="BL166" i="1" s="1"/>
  <c r="O72" i="1"/>
  <c r="P73" i="1"/>
  <c r="T72" i="1"/>
  <c r="T73" i="1"/>
  <c r="U73" i="1"/>
  <c r="N72" i="1"/>
  <c r="O73" i="1"/>
  <c r="V84" i="1"/>
  <c r="V89" i="1"/>
  <c r="V93" i="1" s="1"/>
  <c r="V95" i="1" s="1"/>
  <c r="V167" i="1"/>
  <c r="W85" i="1"/>
  <c r="V287" i="1"/>
  <c r="V288" i="1" s="1"/>
  <c r="I72" i="1"/>
  <c r="I73" i="1"/>
  <c r="J73" i="1"/>
  <c r="BX163" i="1"/>
  <c r="BX151" i="1"/>
  <c r="AM84" i="1"/>
  <c r="AM287" i="1"/>
  <c r="AM288" i="1" s="1"/>
  <c r="AM89" i="1"/>
  <c r="AM93" i="1" s="1"/>
  <c r="AM305" i="1"/>
  <c r="AM306" i="1" s="1"/>
  <c r="AL89" i="1"/>
  <c r="AL93" i="1" s="1"/>
  <c r="AL96" i="1" s="1"/>
  <c r="AM86" i="1"/>
  <c r="AL287" i="1"/>
  <c r="AL288" i="1" s="1"/>
  <c r="AL84" i="1"/>
  <c r="L72" i="1"/>
  <c r="M73" i="1"/>
  <c r="L73" i="1"/>
  <c r="M72" i="1"/>
  <c r="N73" i="1"/>
  <c r="X85" i="1"/>
  <c r="W305" i="1"/>
  <c r="W287" i="1"/>
  <c r="W288" i="1" s="1"/>
  <c r="W89" i="1"/>
  <c r="W93" i="1" s="1"/>
  <c r="W96" i="1" s="1"/>
  <c r="W84" i="1"/>
  <c r="X305" i="1"/>
  <c r="W167" i="1"/>
  <c r="AL74" i="1"/>
  <c r="AK72" i="1"/>
  <c r="AK83" i="1"/>
  <c r="AM281" i="1" s="1"/>
  <c r="AK74" i="1"/>
  <c r="E72" i="1"/>
  <c r="E83" i="1"/>
  <c r="E84" i="1" s="1"/>
  <c r="F73" i="1"/>
  <c r="D73" i="1"/>
  <c r="D72" i="1"/>
  <c r="D83" i="1"/>
  <c r="D89" i="1" s="1"/>
  <c r="D93" i="1" s="1"/>
  <c r="E73" i="1"/>
  <c r="J72" i="1"/>
  <c r="K73" i="1"/>
  <c r="Q72" i="1"/>
  <c r="R73" i="1"/>
  <c r="Q73" i="1"/>
  <c r="BY193" i="1"/>
  <c r="BZ88" i="1"/>
  <c r="BX150" i="1"/>
  <c r="BX149" i="1"/>
  <c r="BY260" i="1"/>
  <c r="BX83" i="1"/>
  <c r="BY86" i="1" s="1"/>
  <c r="CB73" i="1"/>
  <c r="BY74" i="1"/>
  <c r="AJ220" i="1"/>
  <c r="AJ221" i="1" s="1"/>
  <c r="AJ253" i="1"/>
  <c r="AL220" i="1"/>
  <c r="AL221" i="1" s="1"/>
  <c r="BL88" i="1"/>
  <c r="BK193" i="1"/>
  <c r="BL258" i="1" s="1"/>
  <c r="BL256" i="1" s="1"/>
  <c r="BJ149" i="1"/>
  <c r="BJ150" i="1"/>
  <c r="BJ151" i="1"/>
  <c r="AM258" i="1"/>
  <c r="AM256" i="1" s="1"/>
  <c r="AL301" i="1"/>
  <c r="AK193" i="1"/>
  <c r="AL88" i="1"/>
  <c r="AL149" i="1"/>
  <c r="AL150" i="1"/>
  <c r="AL164" i="1"/>
  <c r="AM92" i="1"/>
  <c r="AJ258" i="1"/>
  <c r="AJ256" i="1" s="1"/>
  <c r="AL236" i="1"/>
  <c r="AL241" i="1"/>
  <c r="AJ96" i="1"/>
  <c r="AJ95" i="1"/>
  <c r="BX165" i="1"/>
  <c r="W95" i="1"/>
  <c r="C305" i="1"/>
  <c r="C84" i="1"/>
  <c r="C85" i="1"/>
  <c r="CN87" i="1"/>
  <c r="CS132" i="1"/>
  <c r="AB218" i="1"/>
  <c r="CP120" i="1"/>
  <c r="CQ118" i="1"/>
  <c r="AC172" i="1"/>
  <c r="AC204" i="1"/>
  <c r="CB280" i="1"/>
  <c r="BQ1" i="1"/>
  <c r="BR1" i="1" s="1"/>
  <c r="BS1" i="1" s="1"/>
  <c r="BT1" i="1" s="1"/>
  <c r="BJ165" i="1" l="1"/>
  <c r="BJ166" i="1"/>
  <c r="BJ241" i="1"/>
  <c r="BJ236" i="1"/>
  <c r="CE145" i="1"/>
  <c r="AM96" i="1"/>
  <c r="AM97" i="1" s="1"/>
  <c r="AM300" i="1" s="1"/>
  <c r="AM95" i="1"/>
  <c r="CA167" i="1"/>
  <c r="CB85" i="1"/>
  <c r="BX84" i="1"/>
  <c r="BX287" i="1"/>
  <c r="BX288" i="1" s="1"/>
  <c r="BX166" i="1"/>
  <c r="D305" i="1"/>
  <c r="BX89" i="1"/>
  <c r="BX93" i="1" s="1"/>
  <c r="BY305" i="1"/>
  <c r="BY306" i="1" s="1"/>
  <c r="AK89" i="1"/>
  <c r="AK93" i="1" s="1"/>
  <c r="AK96" i="1" s="1"/>
  <c r="AK84" i="1"/>
  <c r="AL86" i="1"/>
  <c r="AK287" i="1"/>
  <c r="AK288" i="1" s="1"/>
  <c r="AM167" i="1"/>
  <c r="AL305" i="1"/>
  <c r="AL306" i="1" s="1"/>
  <c r="AK86" i="1"/>
  <c r="E85" i="1"/>
  <c r="D84" i="1"/>
  <c r="V96" i="1"/>
  <c r="V103" i="1" s="1"/>
  <c r="D167" i="1"/>
  <c r="D85" i="1"/>
  <c r="D287" i="1"/>
  <c r="D288" i="1" s="1"/>
  <c r="AL95" i="1"/>
  <c r="BY258" i="1"/>
  <c r="BY256" i="1" s="1"/>
  <c r="BZ258" i="1"/>
  <c r="BZ256" i="1" s="1"/>
  <c r="AL166" i="1"/>
  <c r="AL165" i="1"/>
  <c r="AK258" i="1"/>
  <c r="AK256" i="1" s="1"/>
  <c r="AL258" i="1"/>
  <c r="AL256" i="1" s="1"/>
  <c r="AJ97" i="1"/>
  <c r="AJ103" i="1"/>
  <c r="AJ289" i="1"/>
  <c r="AL289" i="1"/>
  <c r="AL103" i="1"/>
  <c r="AL97" i="1"/>
  <c r="AL300" i="1" s="1"/>
  <c r="D96" i="1"/>
  <c r="D95" i="1"/>
  <c r="W103" i="1"/>
  <c r="W107" i="1" s="1"/>
  <c r="W289" i="1"/>
  <c r="W97" i="1"/>
  <c r="W300" i="1" s="1"/>
  <c r="X98" i="1"/>
  <c r="CN187" i="1"/>
  <c r="CN189" i="1" s="1"/>
  <c r="CO87" i="1" s="1"/>
  <c r="CT132" i="1"/>
  <c r="AB192" i="1"/>
  <c r="AD204" i="1"/>
  <c r="AE204" i="1"/>
  <c r="AD172" i="1"/>
  <c r="AE172" i="1"/>
  <c r="CQ120" i="1"/>
  <c r="CR118" i="1"/>
  <c r="AC218" i="1"/>
  <c r="BU1" i="1"/>
  <c r="Q82" i="1"/>
  <c r="P82" i="1"/>
  <c r="O82" i="1"/>
  <c r="I82" i="1"/>
  <c r="H82" i="1"/>
  <c r="G82" i="1"/>
  <c r="U82" i="1"/>
  <c r="T82" i="1"/>
  <c r="S82" i="1"/>
  <c r="R82" i="1"/>
  <c r="N82" i="1"/>
  <c r="M82" i="1"/>
  <c r="L82" i="1"/>
  <c r="K82" i="1"/>
  <c r="J82" i="1"/>
  <c r="F82" i="1"/>
  <c r="AM99" i="1" l="1"/>
  <c r="CA110" i="1"/>
  <c r="AK95" i="1"/>
  <c r="W98" i="1"/>
  <c r="V97" i="1"/>
  <c r="V300" i="1" s="1"/>
  <c r="AJ248" i="1"/>
  <c r="AJ250" i="1" s="1"/>
  <c r="AJ254" i="1" s="1"/>
  <c r="AJ268" i="1" s="1"/>
  <c r="AJ262" i="1"/>
  <c r="AJ260" i="1" s="1"/>
  <c r="AJ107" i="1"/>
  <c r="AJ121" i="1"/>
  <c r="AK289" i="1"/>
  <c r="AK103" i="1"/>
  <c r="AK174" i="1" s="1"/>
  <c r="AK175" i="1" s="1"/>
  <c r="AK184" i="1" s="1"/>
  <c r="AK97" i="1"/>
  <c r="AK99" i="1"/>
  <c r="AL99" i="1"/>
  <c r="AL248" i="1"/>
  <c r="AL250" i="1" s="1"/>
  <c r="AL121" i="1"/>
  <c r="AL107" i="1"/>
  <c r="D289" i="1"/>
  <c r="D97" i="1"/>
  <c r="D103" i="1"/>
  <c r="BX95" i="1"/>
  <c r="BX96" i="1"/>
  <c r="CO249" i="1"/>
  <c r="CO187" i="1"/>
  <c r="CN193" i="1"/>
  <c r="CN249" i="1"/>
  <c r="AC132" i="1"/>
  <c r="CU132" i="1"/>
  <c r="AD218" i="1"/>
  <c r="AE218" i="1"/>
  <c r="AD195" i="1"/>
  <c r="CR120" i="1"/>
  <c r="CS118" i="1"/>
  <c r="AC192" i="1"/>
  <c r="BV1" i="1"/>
  <c r="BW1" i="1" s="1"/>
  <c r="BX1" i="1" s="1"/>
  <c r="AM282" i="1"/>
  <c r="AM289" i="1"/>
  <c r="B287" i="1"/>
  <c r="B288" i="1" s="1"/>
  <c r="BL287" i="1"/>
  <c r="BL288" i="1" s="1"/>
  <c r="G83" i="1"/>
  <c r="O83" i="1"/>
  <c r="H83" i="1"/>
  <c r="P83" i="1"/>
  <c r="I83" i="1"/>
  <c r="Q83" i="1"/>
  <c r="J83" i="1"/>
  <c r="R83" i="1"/>
  <c r="K83" i="1"/>
  <c r="S83" i="1"/>
  <c r="L83" i="1"/>
  <c r="T83" i="1"/>
  <c r="M83" i="1"/>
  <c r="U83" i="1"/>
  <c r="F83" i="1"/>
  <c r="F305" i="1" s="1"/>
  <c r="N83" i="1"/>
  <c r="AJ265" i="1" l="1"/>
  <c r="AJ266" i="1" s="1"/>
  <c r="T305" i="1"/>
  <c r="P305" i="1"/>
  <c r="D248" i="1"/>
  <c r="D250" i="1" s="1"/>
  <c r="D107" i="1"/>
  <c r="CB98" i="1"/>
  <c r="BX289" i="1"/>
  <c r="BX97" i="1"/>
  <c r="BX300" i="1" s="1"/>
  <c r="BX103" i="1"/>
  <c r="BY99" i="1"/>
  <c r="AK248" i="1"/>
  <c r="AK250" i="1" s="1"/>
  <c r="AK121" i="1"/>
  <c r="AK107" i="1"/>
  <c r="M305" i="1"/>
  <c r="R305" i="1"/>
  <c r="I305" i="1"/>
  <c r="K305" i="1"/>
  <c r="G305" i="1"/>
  <c r="H305" i="1"/>
  <c r="L305" i="1"/>
  <c r="S305" i="1"/>
  <c r="O305" i="1"/>
  <c r="J305" i="1"/>
  <c r="N305" i="1"/>
  <c r="U305" i="1"/>
  <c r="V305" i="1"/>
  <c r="Q305" i="1"/>
  <c r="R167" i="1"/>
  <c r="S85" i="1"/>
  <c r="T167" i="1"/>
  <c r="U85" i="1"/>
  <c r="U167" i="1"/>
  <c r="V85" i="1"/>
  <c r="P167" i="1"/>
  <c r="Q85" i="1"/>
  <c r="Q167" i="1"/>
  <c r="R85" i="1"/>
  <c r="I167" i="1"/>
  <c r="J85" i="1"/>
  <c r="S167" i="1"/>
  <c r="T85" i="1"/>
  <c r="H167" i="1"/>
  <c r="I85" i="1"/>
  <c r="E167" i="1"/>
  <c r="F85" i="1"/>
  <c r="L167" i="1"/>
  <c r="M85" i="1"/>
  <c r="O167" i="1"/>
  <c r="P85" i="1"/>
  <c r="N167" i="1"/>
  <c r="O85" i="1"/>
  <c r="K167" i="1"/>
  <c r="L85" i="1"/>
  <c r="F167" i="1"/>
  <c r="G85" i="1"/>
  <c r="G167" i="1"/>
  <c r="H85" i="1"/>
  <c r="M167" i="1"/>
  <c r="N85" i="1"/>
  <c r="J167" i="1"/>
  <c r="K85" i="1"/>
  <c r="CN258" i="1"/>
  <c r="CN256" i="1" s="1"/>
  <c r="CO189" i="1"/>
  <c r="CV132" i="1"/>
  <c r="AD257" i="1"/>
  <c r="AB197" i="1"/>
  <c r="AE192" i="1"/>
  <c r="AD192" i="1"/>
  <c r="CT118" i="1"/>
  <c r="CS120" i="1"/>
  <c r="C167" i="1"/>
  <c r="BY1" i="1"/>
  <c r="L84" i="1"/>
  <c r="N84" i="1"/>
  <c r="F84" i="1"/>
  <c r="O84" i="1"/>
  <c r="U89" i="1"/>
  <c r="U93" i="1" s="1"/>
  <c r="U84" i="1"/>
  <c r="G84" i="1"/>
  <c r="S84" i="1"/>
  <c r="M84" i="1"/>
  <c r="R84" i="1"/>
  <c r="J84" i="1"/>
  <c r="I84" i="1"/>
  <c r="P84" i="1"/>
  <c r="H84" i="1"/>
  <c r="K84" i="1"/>
  <c r="T84" i="1"/>
  <c r="Q84" i="1"/>
  <c r="T287" i="1"/>
  <c r="T288" i="1" s="1"/>
  <c r="Q287" i="1"/>
  <c r="Q288" i="1" s="1"/>
  <c r="K287" i="1"/>
  <c r="K288" i="1" s="1"/>
  <c r="O287" i="1"/>
  <c r="O288" i="1" s="1"/>
  <c r="U287" i="1"/>
  <c r="U288" i="1" s="1"/>
  <c r="L287" i="1"/>
  <c r="L288" i="1" s="1"/>
  <c r="C287" i="1"/>
  <c r="C288" i="1" s="1"/>
  <c r="I287" i="1"/>
  <c r="I288" i="1" s="1"/>
  <c r="G287" i="1"/>
  <c r="G288" i="1" s="1"/>
  <c r="R287" i="1"/>
  <c r="R288" i="1" s="1"/>
  <c r="P287" i="1"/>
  <c r="P288" i="1" s="1"/>
  <c r="F287" i="1"/>
  <c r="F288" i="1" s="1"/>
  <c r="M287" i="1"/>
  <c r="M288" i="1" s="1"/>
  <c r="N287" i="1"/>
  <c r="N288" i="1" s="1"/>
  <c r="E287" i="1"/>
  <c r="E288" i="1" s="1"/>
  <c r="S287" i="1"/>
  <c r="S288" i="1" s="1"/>
  <c r="J287" i="1"/>
  <c r="J288" i="1" s="1"/>
  <c r="H287" i="1"/>
  <c r="H288" i="1" s="1"/>
  <c r="B89" i="1"/>
  <c r="L89" i="1"/>
  <c r="Q89" i="1"/>
  <c r="T89" i="1"/>
  <c r="N89" i="1"/>
  <c r="S89" i="1"/>
  <c r="F89" i="1"/>
  <c r="K89" i="1"/>
  <c r="H89" i="1"/>
  <c r="I89" i="1"/>
  <c r="P89" i="1"/>
  <c r="C89" i="1"/>
  <c r="O89" i="1"/>
  <c r="R89" i="1"/>
  <c r="M89" i="1"/>
  <c r="G89" i="1"/>
  <c r="E89" i="1"/>
  <c r="J89" i="1"/>
  <c r="CA109" i="1" l="1"/>
  <c r="BX121" i="1"/>
  <c r="CA124" i="1" s="1"/>
  <c r="BX248" i="1"/>
  <c r="BX250" i="1" s="1"/>
  <c r="BX107" i="1"/>
  <c r="AK262" i="1"/>
  <c r="AK260" i="1" s="1"/>
  <c r="AL262" i="1"/>
  <c r="AL260" i="1" s="1"/>
  <c r="BK219" i="1"/>
  <c r="BM219" i="1"/>
  <c r="CO193" i="1"/>
  <c r="CP87" i="1"/>
  <c r="CW132" i="1"/>
  <c r="AE195" i="1"/>
  <c r="AE257" i="1" s="1"/>
  <c r="CT120" i="1"/>
  <c r="CU118" i="1"/>
  <c r="BZ1" i="1"/>
  <c r="U96" i="1"/>
  <c r="V98" i="1" s="1"/>
  <c r="U95" i="1"/>
  <c r="P93" i="1"/>
  <c r="P96" i="1" s="1"/>
  <c r="R93" i="1"/>
  <c r="R96" i="1" s="1"/>
  <c r="E93" i="1"/>
  <c r="S93" i="1"/>
  <c r="S95" i="1" s="1"/>
  <c r="G93" i="1"/>
  <c r="G96" i="1" s="1"/>
  <c r="K93" i="1"/>
  <c r="K96" i="1" s="1"/>
  <c r="B93" i="1"/>
  <c r="O93" i="1"/>
  <c r="O96" i="1" s="1"/>
  <c r="H93" i="1"/>
  <c r="H96" i="1" s="1"/>
  <c r="N93" i="1"/>
  <c r="N96" i="1" s="1"/>
  <c r="L93" i="1"/>
  <c r="L95" i="1" s="1"/>
  <c r="C93" i="1"/>
  <c r="M93" i="1"/>
  <c r="M95" i="1" s="1"/>
  <c r="T93" i="1"/>
  <c r="T96" i="1" s="1"/>
  <c r="F93" i="1"/>
  <c r="F95" i="1" s="1"/>
  <c r="J93" i="1"/>
  <c r="J95" i="1" s="1"/>
  <c r="I93" i="1"/>
  <c r="I95" i="1" s="1"/>
  <c r="Q93" i="1"/>
  <c r="Q96" i="1" s="1"/>
  <c r="V289" i="1"/>
  <c r="R98" i="1" l="1"/>
  <c r="CE125" i="1"/>
  <c r="CA142" i="1"/>
  <c r="CA141" i="1"/>
  <c r="CD145" i="1" s="1"/>
  <c r="BW144" i="1"/>
  <c r="CA140" i="1"/>
  <c r="U98" i="1"/>
  <c r="O98" i="1"/>
  <c r="AB87" i="1"/>
  <c r="B96" i="1"/>
  <c r="B95" i="1"/>
  <c r="C96" i="1"/>
  <c r="C95" i="1"/>
  <c r="E96" i="1"/>
  <c r="E103" i="1" s="1"/>
  <c r="E95" i="1"/>
  <c r="P98" i="1"/>
  <c r="H98" i="1"/>
  <c r="Q98" i="1"/>
  <c r="BJ220" i="1"/>
  <c r="BJ221" i="1" s="1"/>
  <c r="BL220" i="1"/>
  <c r="BL221" i="1" s="1"/>
  <c r="CP249" i="1"/>
  <c r="CP187" i="1"/>
  <c r="CO258" i="1"/>
  <c r="CO256" i="1" s="1"/>
  <c r="CX132" i="1"/>
  <c r="CV118" i="1"/>
  <c r="CU120" i="1"/>
  <c r="CA1" i="1"/>
  <c r="CB1" i="1" s="1"/>
  <c r="O95" i="1"/>
  <c r="BL289" i="1"/>
  <c r="S96" i="1"/>
  <c r="U97" i="1"/>
  <c r="U300" i="1" s="1"/>
  <c r="P97" i="1"/>
  <c r="P300" i="1" s="1"/>
  <c r="Q103" i="1"/>
  <c r="Q97" i="1"/>
  <c r="Q300" i="1" s="1"/>
  <c r="L96" i="1"/>
  <c r="P95" i="1"/>
  <c r="H97" i="1"/>
  <c r="H300" i="1" s="1"/>
  <c r="G97" i="1"/>
  <c r="G300" i="1" s="1"/>
  <c r="U103" i="1"/>
  <c r="N97" i="1"/>
  <c r="N300" i="1" s="1"/>
  <c r="R97" i="1"/>
  <c r="R300" i="1" s="1"/>
  <c r="K97" i="1"/>
  <c r="K300" i="1" s="1"/>
  <c r="O103" i="1"/>
  <c r="O97" i="1"/>
  <c r="O300" i="1" s="1"/>
  <c r="T103" i="1"/>
  <c r="T97" i="1"/>
  <c r="T300" i="1" s="1"/>
  <c r="R95" i="1"/>
  <c r="K95" i="1"/>
  <c r="N95" i="1"/>
  <c r="G95" i="1"/>
  <c r="H95" i="1"/>
  <c r="J96" i="1"/>
  <c r="K98" i="1" s="1"/>
  <c r="M96" i="1"/>
  <c r="N98" i="1" s="1"/>
  <c r="T95" i="1"/>
  <c r="F96" i="1"/>
  <c r="G98" i="1" s="1"/>
  <c r="I96" i="1"/>
  <c r="I98" i="1" s="1"/>
  <c r="O289" i="1"/>
  <c r="Q95" i="1"/>
  <c r="P289" i="1"/>
  <c r="P103" i="1"/>
  <c r="K289" i="1"/>
  <c r="K103" i="1"/>
  <c r="H289" i="1"/>
  <c r="H103" i="1"/>
  <c r="R103" i="1"/>
  <c r="N103" i="1"/>
  <c r="G103" i="1"/>
  <c r="G289" i="1"/>
  <c r="R289" i="1"/>
  <c r="N289" i="1"/>
  <c r="Q289" i="1"/>
  <c r="U289" i="1"/>
  <c r="T289" i="1"/>
  <c r="V107" i="1"/>
  <c r="V248" i="1"/>
  <c r="V250" i="1" s="1"/>
  <c r="E289" i="1" l="1"/>
  <c r="AB249" i="1"/>
  <c r="E97" i="1"/>
  <c r="E300" i="1" s="1"/>
  <c r="E98" i="1"/>
  <c r="D98" i="1"/>
  <c r="C97" i="1"/>
  <c r="B97" i="1"/>
  <c r="C98" i="1"/>
  <c r="F98" i="1"/>
  <c r="M98" i="1"/>
  <c r="S97" i="1"/>
  <c r="S300" i="1" s="1"/>
  <c r="T98" i="1"/>
  <c r="L98" i="1"/>
  <c r="J98" i="1"/>
  <c r="S98" i="1"/>
  <c r="AB187" i="1"/>
  <c r="AB189" i="1" s="1"/>
  <c r="AB88" i="1" s="1"/>
  <c r="CP189" i="1"/>
  <c r="AD132" i="1"/>
  <c r="CY132" i="1"/>
  <c r="CV120" i="1"/>
  <c r="CW118" i="1"/>
  <c r="CC1" i="1"/>
  <c r="K107" i="1"/>
  <c r="G107" i="1"/>
  <c r="E107" i="1"/>
  <c r="S103" i="1"/>
  <c r="S289" i="1"/>
  <c r="L289" i="1"/>
  <c r="L103" i="1"/>
  <c r="O248" i="1"/>
  <c r="O250" i="1" s="1"/>
  <c r="O107" i="1"/>
  <c r="B289" i="1"/>
  <c r="B103" i="1"/>
  <c r="M103" i="1"/>
  <c r="M97" i="1"/>
  <c r="M300" i="1" s="1"/>
  <c r="C289" i="1"/>
  <c r="I103" i="1"/>
  <c r="I97" i="1"/>
  <c r="I300" i="1" s="1"/>
  <c r="J103" i="1"/>
  <c r="J97" i="1"/>
  <c r="J300" i="1" s="1"/>
  <c r="F103" i="1"/>
  <c r="F97" i="1"/>
  <c r="F300" i="1" s="1"/>
  <c r="L97" i="1"/>
  <c r="L300" i="1" s="1"/>
  <c r="J289" i="1"/>
  <c r="E248" i="1"/>
  <c r="E250" i="1" s="1"/>
  <c r="R248" i="1"/>
  <c r="R250" i="1" s="1"/>
  <c r="M289" i="1"/>
  <c r="R107" i="1"/>
  <c r="I289" i="1"/>
  <c r="H107" i="1"/>
  <c r="H248" i="1"/>
  <c r="H250" i="1" s="1"/>
  <c r="F289" i="1"/>
  <c r="C103" i="1"/>
  <c r="N248" i="1"/>
  <c r="N250" i="1" s="1"/>
  <c r="N107" i="1"/>
  <c r="G248" i="1"/>
  <c r="G250" i="1" s="1"/>
  <c r="P107" i="1"/>
  <c r="K248" i="1"/>
  <c r="K250" i="1" s="1"/>
  <c r="P248" i="1"/>
  <c r="P250" i="1" s="1"/>
  <c r="U107" i="1"/>
  <c r="U248" i="1"/>
  <c r="U250" i="1" s="1"/>
  <c r="Q107" i="1"/>
  <c r="Q248" i="1"/>
  <c r="Q250" i="1" s="1"/>
  <c r="T107" i="1"/>
  <c r="T248" i="1"/>
  <c r="T250" i="1" s="1"/>
  <c r="CP193" i="1" l="1"/>
  <c r="CP258" i="1" s="1"/>
  <c r="CP256" i="1" s="1"/>
  <c r="CQ87" i="1"/>
  <c r="CZ132" i="1"/>
  <c r="AC197" i="1"/>
  <c r="CX118" i="1"/>
  <c r="CW120" i="1"/>
  <c r="CD1" i="1"/>
  <c r="CE1" i="1" s="1"/>
  <c r="CF1" i="1" s="1"/>
  <c r="CG1" i="1" s="1"/>
  <c r="CH1" i="1" s="1"/>
  <c r="CI1" i="1" s="1"/>
  <c r="CJ1" i="1" s="1"/>
  <c r="CK1" i="1" s="1"/>
  <c r="L248" i="1"/>
  <c r="L250" i="1" s="1"/>
  <c r="J248" i="1"/>
  <c r="J250" i="1" s="1"/>
  <c r="M248" i="1"/>
  <c r="M250" i="1" s="1"/>
  <c r="B107" i="1"/>
  <c r="F107" i="1"/>
  <c r="I107" i="1"/>
  <c r="C107" i="1"/>
  <c r="L107" i="1"/>
  <c r="S107" i="1"/>
  <c r="J107" i="1"/>
  <c r="S248" i="1"/>
  <c r="S250" i="1" s="1"/>
  <c r="M107" i="1"/>
  <c r="I248" i="1"/>
  <c r="I250" i="1" s="1"/>
  <c r="F248" i="1"/>
  <c r="F250" i="1" s="1"/>
  <c r="C248" i="1"/>
  <c r="C250" i="1" s="1"/>
  <c r="CQ249" i="1" l="1"/>
  <c r="CQ187" i="1"/>
  <c r="DA132" i="1"/>
  <c r="CX120" i="1"/>
  <c r="CY118" i="1"/>
  <c r="AB179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O47" i="2"/>
  <c r="G83" i="2"/>
  <c r="V79" i="2"/>
  <c r="AP68" i="3"/>
  <c r="AP96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P92" i="2"/>
  <c r="E78" i="2"/>
  <c r="J81" i="2"/>
  <c r="U64" i="2"/>
  <c r="U40" i="2"/>
  <c r="L97" i="2"/>
  <c r="N47" i="2"/>
  <c r="AB68" i="3"/>
  <c r="AB59" i="3"/>
  <c r="AB47" i="3"/>
  <c r="C47" i="3"/>
  <c r="AP58" i="3"/>
  <c r="AB54" i="3"/>
  <c r="AB86" i="3"/>
  <c r="E95" i="2"/>
  <c r="G66" i="2"/>
  <c r="F70" i="2"/>
  <c r="E52" i="2"/>
  <c r="M53" i="2"/>
  <c r="V65" i="2"/>
  <c r="F95" i="2"/>
  <c r="C49" i="2"/>
  <c r="T40" i="2"/>
  <c r="K95" i="2"/>
  <c r="D79" i="2"/>
  <c r="M89" i="2"/>
  <c r="S93" i="2"/>
  <c r="R93" i="2"/>
  <c r="O51" i="2"/>
  <c r="J113" i="2"/>
  <c r="K68" i="2"/>
  <c r="E44" i="2"/>
  <c r="O64" i="2"/>
  <c r="G56" i="2"/>
  <c r="G54" i="2"/>
  <c r="T96" i="2"/>
  <c r="K85" i="2"/>
  <c r="G74" i="2"/>
  <c r="D75" i="2"/>
  <c r="J60" i="2"/>
  <c r="C51" i="2"/>
  <c r="C79" i="2"/>
  <c r="G51" i="2"/>
  <c r="T110" i="2"/>
  <c r="S98" i="2"/>
  <c r="AP75" i="3"/>
  <c r="AP71" i="3"/>
  <c r="AP62" i="3"/>
  <c r="AB70" i="3"/>
  <c r="T23" i="3"/>
  <c r="T8" i="3"/>
  <c r="C23" i="3"/>
  <c r="AL20" i="3"/>
  <c r="AD50" i="3"/>
  <c r="Y17" i="3"/>
  <c r="AD24" i="3"/>
  <c r="AE32" i="3"/>
  <c r="X27" i="3"/>
  <c r="I9" i="3"/>
  <c r="U19" i="3"/>
  <c r="M11" i="3"/>
  <c r="H13" i="3"/>
  <c r="AJ41" i="3"/>
  <c r="M15" i="3"/>
  <c r="AN12" i="3"/>
  <c r="AM21" i="3"/>
  <c r="AB23" i="3"/>
  <c r="AG15" i="3"/>
  <c r="AC42" i="3"/>
  <c r="J42" i="3"/>
  <c r="X16" i="3"/>
  <c r="O42" i="3"/>
  <c r="I13" i="3"/>
  <c r="AC13" i="3"/>
  <c r="H36" i="3"/>
  <c r="J34" i="3"/>
  <c r="T41" i="3"/>
  <c r="J27" i="3"/>
  <c r="Q19" i="3"/>
  <c r="O20" i="3"/>
  <c r="Z24" i="3"/>
  <c r="C34" i="3"/>
  <c r="L23" i="3"/>
  <c r="Y31" i="3"/>
  <c r="AL39" i="3"/>
  <c r="O11" i="3"/>
  <c r="H35" i="3"/>
  <c r="AO25" i="3"/>
  <c r="AC9" i="3"/>
  <c r="AJ34" i="3"/>
  <c r="AB29" i="3"/>
  <c r="AA5" i="3"/>
  <c r="V7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K18" i="3"/>
  <c r="AE38" i="3"/>
  <c r="AO18" i="3"/>
  <c r="AA16" i="3"/>
  <c r="AE37" i="3"/>
  <c r="N13" i="3"/>
  <c r="H30" i="3"/>
  <c r="J24" i="3"/>
  <c r="Z39" i="3"/>
  <c r="T42" i="3"/>
  <c r="N11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V42" i="2"/>
  <c r="U54" i="2"/>
  <c r="O73" i="2"/>
  <c r="R53" i="2"/>
  <c r="L88" i="2"/>
  <c r="I91" i="2"/>
  <c r="G97" i="2"/>
  <c r="E43" i="2"/>
  <c r="P72" i="2"/>
  <c r="P81" i="2"/>
  <c r="S105" i="2"/>
  <c r="T79" i="2"/>
  <c r="S48" i="2"/>
  <c r="P82" i="2"/>
  <c r="U61" i="2"/>
  <c r="O53" i="2"/>
  <c r="K40" i="2"/>
  <c r="D95" i="2"/>
  <c r="K71" i="2"/>
  <c r="Q80" i="2"/>
  <c r="K57" i="2"/>
  <c r="J49" i="2"/>
  <c r="H58" i="2"/>
  <c r="T52" i="2"/>
  <c r="J88" i="2"/>
  <c r="T49" i="2"/>
  <c r="K77" i="2"/>
  <c r="Q51" i="2"/>
  <c r="G60" i="2"/>
  <c r="X68" i="2"/>
  <c r="L78" i="2"/>
  <c r="AB57" i="3"/>
  <c r="AP78" i="3"/>
  <c r="AP94" i="3"/>
  <c r="AP77" i="3"/>
  <c r="C28" i="3"/>
  <c r="O22" i="3"/>
  <c r="AQ13" i="3"/>
  <c r="AM32" i="3"/>
  <c r="AN22" i="3"/>
  <c r="AC20" i="3"/>
  <c r="AE31" i="3"/>
  <c r="C7" i="3"/>
  <c r="I37" i="3"/>
  <c r="AO7" i="3"/>
  <c r="Q16" i="3"/>
  <c r="G37" i="3"/>
  <c r="AO20" i="3"/>
  <c r="AJ33" i="3"/>
  <c r="AP37" i="3"/>
  <c r="H11" i="3"/>
  <c r="AB34" i="3"/>
  <c r="H27" i="3"/>
  <c r="AI9" i="3"/>
  <c r="AP34" i="3"/>
  <c r="AH14" i="3"/>
  <c r="H19" i="3"/>
  <c r="M22" i="3"/>
  <c r="AA40" i="3"/>
  <c r="H21" i="3"/>
  <c r="AK30" i="3"/>
  <c r="S9" i="3"/>
  <c r="S17" i="3"/>
  <c r="AP14" i="3"/>
  <c r="AN6" i="3"/>
  <c r="AC19" i="3"/>
  <c r="X38" i="3"/>
  <c r="AO11" i="3"/>
  <c r="C42" i="3"/>
  <c r="Y16" i="3"/>
  <c r="C27" i="3"/>
  <c r="L26" i="3"/>
  <c r="AN14" i="3"/>
  <c r="AK34" i="3"/>
  <c r="C9" i="3"/>
  <c r="K15" i="3"/>
  <c r="U33" i="3"/>
  <c r="T14" i="3"/>
  <c r="W9" i="3"/>
  <c r="Q9" i="3"/>
  <c r="I34" i="3"/>
  <c r="G39" i="3"/>
  <c r="O27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I35" i="3"/>
  <c r="T20" i="3"/>
  <c r="AC21" i="3"/>
  <c r="AN16" i="3"/>
  <c r="AM35" i="3"/>
  <c r="AH27" i="3"/>
  <c r="AG33" i="3"/>
  <c r="P7" i="3"/>
  <c r="J39" i="3"/>
  <c r="I11" i="3"/>
  <c r="AC10" i="3"/>
  <c r="E90" i="2"/>
  <c r="O95" i="2"/>
  <c r="X65" i="2"/>
  <c r="O68" i="2"/>
  <c r="K52" i="2"/>
  <c r="M82" i="2"/>
  <c r="X108" i="2"/>
  <c r="R81" i="2"/>
  <c r="M86" i="2"/>
  <c r="S92" i="2"/>
  <c r="P99" i="2"/>
  <c r="N66" i="2"/>
  <c r="W89" i="2"/>
  <c r="R80" i="2"/>
  <c r="D71" i="2"/>
  <c r="M81" i="2"/>
  <c r="I42" i="2"/>
  <c r="W78" i="2"/>
  <c r="V81" i="2"/>
  <c r="D58" i="2"/>
  <c r="R43" i="2"/>
  <c r="W76" i="2"/>
  <c r="V108" i="2"/>
  <c r="O91" i="2"/>
  <c r="G42" i="2"/>
  <c r="K83" i="2"/>
  <c r="R99" i="2"/>
  <c r="U108" i="2"/>
  <c r="Q47" i="2"/>
  <c r="F82" i="2"/>
  <c r="N77" i="2"/>
  <c r="C48" i="3"/>
  <c r="AP61" i="3"/>
  <c r="AB87" i="3"/>
  <c r="AP89" i="3"/>
  <c r="H34" i="3"/>
  <c r="AL33" i="3"/>
  <c r="U21" i="3"/>
  <c r="J16" i="3"/>
  <c r="O29" i="3"/>
  <c r="O21" i="3"/>
  <c r="AC39" i="3"/>
  <c r="O28" i="3"/>
  <c r="AA34" i="3"/>
  <c r="P41" i="3"/>
  <c r="AH17" i="3"/>
  <c r="N39" i="3"/>
  <c r="AP13" i="3"/>
  <c r="AJ24" i="3"/>
  <c r="W19" i="3"/>
  <c r="AM8" i="3"/>
  <c r="AP23" i="3"/>
  <c r="AB22" i="3"/>
  <c r="K35" i="3"/>
  <c r="AC36" i="3"/>
  <c r="G35" i="3"/>
  <c r="P22" i="3"/>
  <c r="L31" i="3"/>
  <c r="AB18" i="3"/>
  <c r="O16" i="3"/>
  <c r="J18" i="3"/>
  <c r="AN23" i="3"/>
  <c r="I15" i="3"/>
  <c r="AK11" i="3"/>
  <c r="AL10" i="3"/>
  <c r="AP28" i="3"/>
  <c r="O9" i="3"/>
  <c r="M31" i="3"/>
  <c r="S27" i="3"/>
  <c r="U37" i="3"/>
  <c r="AJ5" i="3"/>
  <c r="U22" i="3"/>
  <c r="X5" i="3"/>
  <c r="AE33" i="3"/>
  <c r="T10" i="3"/>
  <c r="Z31" i="3"/>
  <c r="AL15" i="3"/>
  <c r="AP33" i="3"/>
  <c r="AG18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C99" i="2"/>
  <c r="G93" i="2"/>
  <c r="N74" i="2"/>
  <c r="C105" i="2"/>
  <c r="J64" i="2"/>
  <c r="P89" i="2"/>
  <c r="Q107" i="2"/>
  <c r="J86" i="2"/>
  <c r="H47" i="2"/>
  <c r="R73" i="2"/>
  <c r="C40" i="2"/>
  <c r="D40" i="2"/>
  <c r="E73" i="2"/>
  <c r="K41" i="2"/>
  <c r="T62" i="2"/>
  <c r="P56" i="2"/>
  <c r="V45" i="2"/>
  <c r="C95" i="2"/>
  <c r="X85" i="2"/>
  <c r="U113" i="2"/>
  <c r="AB78" i="3"/>
  <c r="AB50" i="3"/>
  <c r="AB82" i="3"/>
  <c r="AB91" i="3"/>
  <c r="AM33" i="3"/>
  <c r="N24" i="3"/>
  <c r="P39" i="3"/>
  <c r="AH31" i="3"/>
  <c r="S16" i="3"/>
  <c r="P34" i="3"/>
  <c r="I23" i="3"/>
  <c r="H38" i="3"/>
  <c r="AB41" i="3"/>
  <c r="N19" i="3"/>
  <c r="Y6" i="3"/>
  <c r="AG17" i="3"/>
  <c r="W40" i="3"/>
  <c r="O5" i="3"/>
  <c r="W29" i="3"/>
  <c r="V41" i="3"/>
  <c r="W15" i="3"/>
  <c r="F55" i="2"/>
  <c r="X71" i="2"/>
  <c r="G90" i="2"/>
  <c r="H113" i="2"/>
  <c r="P109" i="2"/>
  <c r="P79" i="2"/>
  <c r="C84" i="2"/>
  <c r="S73" i="2"/>
  <c r="D81" i="2"/>
  <c r="D97" i="2"/>
  <c r="T46" i="2"/>
  <c r="E106" i="2"/>
  <c r="I49" i="2"/>
  <c r="F40" i="2"/>
  <c r="F113" i="2"/>
  <c r="F99" i="2"/>
  <c r="T42" i="2"/>
  <c r="H84" i="2"/>
  <c r="Q74" i="2"/>
  <c r="W83" i="2"/>
  <c r="L44" i="2"/>
  <c r="I56" i="2"/>
  <c r="X69" i="2"/>
  <c r="N52" i="2"/>
  <c r="C62" i="2"/>
  <c r="G50" i="2"/>
  <c r="G59" i="2"/>
  <c r="N86" i="2"/>
  <c r="W53" i="2"/>
  <c r="W82" i="2"/>
  <c r="S113" i="2"/>
  <c r="O97" i="2"/>
  <c r="H80" i="2"/>
  <c r="I51" i="2"/>
  <c r="D56" i="2"/>
  <c r="J90" i="2"/>
  <c r="X74" i="2"/>
  <c r="W79" i="2"/>
  <c r="W52" i="2"/>
  <c r="W96" i="2"/>
  <c r="O108" i="2"/>
  <c r="E42" i="2"/>
  <c r="AB80" i="3"/>
  <c r="AP65" i="3"/>
  <c r="AP95" i="3"/>
  <c r="AB66" i="3"/>
  <c r="R29" i="3"/>
  <c r="M35" i="3"/>
  <c r="R18" i="3"/>
  <c r="X30" i="3"/>
  <c r="AE10" i="3"/>
  <c r="W22" i="3"/>
  <c r="X12" i="3"/>
  <c r="G41" i="3"/>
  <c r="X7" i="3"/>
  <c r="AQ38" i="3"/>
  <c r="Z25" i="3"/>
  <c r="W21" i="3"/>
  <c r="L33" i="3"/>
  <c r="X14" i="3"/>
  <c r="AQ8" i="3"/>
  <c r="L8" i="3"/>
  <c r="R15" i="3"/>
  <c r="P13" i="3"/>
  <c r="AC27" i="3"/>
  <c r="AE7" i="3"/>
  <c r="C12" i="3"/>
  <c r="O41" i="3"/>
  <c r="AA42" i="3"/>
  <c r="AN25" i="3"/>
  <c r="P27" i="3"/>
  <c r="AJ23" i="3"/>
  <c r="AO24" i="3"/>
  <c r="AQ32" i="3"/>
  <c r="L30" i="3"/>
  <c r="P6" i="3"/>
  <c r="U12" i="3"/>
  <c r="AC7" i="3"/>
  <c r="M33" i="3"/>
  <c r="L28" i="3"/>
  <c r="AJ8" i="3"/>
  <c r="AE8" i="3"/>
  <c r="AG38" i="3"/>
  <c r="AB24" i="3"/>
  <c r="AO31" i="3"/>
  <c r="AP31" i="3"/>
  <c r="AJ11" i="3"/>
  <c r="E48" i="3"/>
  <c r="E50" i="3"/>
  <c r="AQ41" i="3"/>
  <c r="AE5" i="3"/>
  <c r="W35" i="3"/>
  <c r="L39" i="3"/>
  <c r="T12" i="3"/>
  <c r="AC5" i="3"/>
  <c r="AJ13" i="3"/>
  <c r="Z29" i="3"/>
  <c r="L54" i="2"/>
  <c r="T92" i="2"/>
  <c r="D89" i="2"/>
  <c r="O107" i="2"/>
  <c r="N65" i="2"/>
  <c r="S60" i="2"/>
  <c r="T53" i="2"/>
  <c r="U71" i="2"/>
  <c r="S46" i="2"/>
  <c r="M44" i="2"/>
  <c r="W49" i="2"/>
  <c r="F86" i="2"/>
  <c r="L53" i="2"/>
  <c r="L56" i="2"/>
  <c r="F112" i="2"/>
  <c r="J58" i="2"/>
  <c r="N99" i="2"/>
  <c r="T60" i="2"/>
  <c r="X61" i="2"/>
  <c r="H42" i="2"/>
  <c r="X43" i="2"/>
  <c r="H106" i="2"/>
  <c r="C80" i="2"/>
  <c r="O88" i="2"/>
  <c r="H90" i="2"/>
  <c r="C61" i="2"/>
  <c r="J95" i="2"/>
  <c r="K106" i="2"/>
  <c r="N61" i="2"/>
  <c r="F97" i="2"/>
  <c r="C87" i="2"/>
  <c r="AP86" i="3"/>
  <c r="AP57" i="3"/>
  <c r="AP54" i="3"/>
  <c r="AP49" i="3"/>
  <c r="S7" i="3"/>
  <c r="AJ38" i="3"/>
  <c r="AK5" i="3"/>
  <c r="M10" i="3"/>
  <c r="Y40" i="3"/>
  <c r="Q36" i="3"/>
  <c r="M34" i="3"/>
  <c r="W37" i="3"/>
  <c r="C38" i="3"/>
  <c r="R35" i="3"/>
  <c r="AA12" i="3"/>
  <c r="W18" i="3"/>
  <c r="Y13" i="3"/>
  <c r="X28" i="3"/>
  <c r="AL37" i="3"/>
  <c r="AC22" i="3"/>
  <c r="Y39" i="3"/>
  <c r="AM14" i="3"/>
  <c r="T35" i="3"/>
  <c r="AG27" i="3"/>
  <c r="C22" i="3"/>
  <c r="O35" i="3"/>
  <c r="O15" i="3"/>
  <c r="AP16" i="3"/>
  <c r="K23" i="3"/>
  <c r="V33" i="3"/>
  <c r="N21" i="3"/>
  <c r="W7" i="3"/>
  <c r="T28" i="3"/>
  <c r="T22" i="3"/>
  <c r="W6" i="3"/>
  <c r="J38" i="3"/>
  <c r="S30" i="3"/>
  <c r="J15" i="3"/>
  <c r="U28" i="3"/>
  <c r="K19" i="3"/>
  <c r="AG23" i="3"/>
  <c r="K21" i="3"/>
  <c r="AG30" i="3"/>
  <c r="AL42" i="3"/>
  <c r="AO10" i="3"/>
  <c r="X25" i="3"/>
  <c r="AC2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D99" i="2"/>
  <c r="M85" i="2"/>
  <c r="L81" i="2"/>
  <c r="L93" i="2"/>
  <c r="G47" i="2"/>
  <c r="D45" i="2"/>
  <c r="W60" i="2"/>
  <c r="W75" i="2"/>
  <c r="W40" i="2"/>
  <c r="O87" i="2"/>
  <c r="T48" i="2"/>
  <c r="K72" i="2"/>
  <c r="R84" i="2"/>
  <c r="N111" i="2"/>
  <c r="R70" i="2"/>
  <c r="V47" i="2"/>
  <c r="L80" i="2"/>
  <c r="F64" i="2"/>
  <c r="N91" i="2"/>
  <c r="M74" i="2"/>
  <c r="S110" i="2"/>
  <c r="Q72" i="2"/>
  <c r="W86" i="2"/>
  <c r="N110" i="2"/>
  <c r="X80" i="2"/>
  <c r="D94" i="2"/>
  <c r="U85" i="2"/>
  <c r="H109" i="2"/>
  <c r="C56" i="2"/>
  <c r="D42" i="2"/>
  <c r="C63" i="2"/>
  <c r="AP97" i="3"/>
  <c r="AB71" i="3"/>
  <c r="AP85" i="3"/>
  <c r="AP64" i="3"/>
  <c r="Z30" i="3"/>
  <c r="AI12" i="3"/>
  <c r="N26" i="3"/>
  <c r="W28" i="3"/>
  <c r="R24" i="3"/>
  <c r="AB19" i="3"/>
  <c r="Z8" i="3"/>
  <c r="H28" i="3"/>
  <c r="O37" i="3"/>
  <c r="L37" i="3"/>
  <c r="AE21" i="3"/>
  <c r="X24" i="3"/>
  <c r="P25" i="3"/>
  <c r="AI21" i="3"/>
  <c r="AE34" i="3"/>
  <c r="I39" i="3"/>
  <c r="AG28" i="3"/>
  <c r="U31" i="3"/>
  <c r="AJ30" i="3"/>
  <c r="M32" i="3"/>
  <c r="AM12" i="3"/>
  <c r="N10" i="3"/>
  <c r="M13" i="3"/>
  <c r="AO14" i="3"/>
  <c r="T30" i="3"/>
  <c r="N35" i="3"/>
  <c r="AL22" i="3"/>
  <c r="AJ15" i="3"/>
  <c r="AN34" i="3"/>
  <c r="AE42" i="3"/>
  <c r="AA21" i="3"/>
  <c r="AQ9" i="3"/>
  <c r="AB12" i="3"/>
  <c r="AG21" i="3"/>
  <c r="W16" i="3"/>
  <c r="G50" i="3"/>
  <c r="AI23" i="3"/>
  <c r="V27" i="3"/>
  <c r="P16" i="3"/>
  <c r="O19" i="3"/>
  <c r="I21" i="3"/>
  <c r="Z37" i="3"/>
  <c r="AQ33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AK25" i="3"/>
  <c r="K22" i="3"/>
  <c r="G43" i="2"/>
  <c r="D93" i="2"/>
  <c r="R46" i="2"/>
  <c r="J41" i="2"/>
  <c r="D65" i="2"/>
  <c r="O40" i="2"/>
  <c r="J52" i="2"/>
  <c r="Q99" i="2"/>
  <c r="R66" i="2"/>
  <c r="X47" i="2"/>
  <c r="D84" i="2"/>
  <c r="F60" i="2"/>
  <c r="Q90" i="2"/>
  <c r="E54" i="2"/>
  <c r="O44" i="2"/>
  <c r="H52" i="2"/>
  <c r="D77" i="2"/>
  <c r="D82" i="2"/>
  <c r="M109" i="2"/>
  <c r="V70" i="2"/>
  <c r="S59" i="2"/>
  <c r="T61" i="2"/>
  <c r="R94" i="2"/>
  <c r="M56" i="2"/>
  <c r="F59" i="2"/>
  <c r="C66" i="2"/>
  <c r="L46" i="2"/>
  <c r="N98" i="2"/>
  <c r="O61" i="2"/>
  <c r="M42" i="2"/>
  <c r="AB61" i="3"/>
  <c r="AB72" i="3"/>
  <c r="AP91" i="3"/>
  <c r="AP80" i="3"/>
  <c r="AB76" i="3"/>
  <c r="K13" i="3"/>
  <c r="Z19" i="3"/>
  <c r="AK31" i="3"/>
  <c r="I38" i="3"/>
  <c r="N15" i="3"/>
  <c r="P10" i="3"/>
  <c r="AK12" i="3"/>
  <c r="K38" i="3"/>
  <c r="O38" i="3"/>
  <c r="AP19" i="3"/>
  <c r="O17" i="3"/>
  <c r="T32" i="3"/>
  <c r="AP36" i="3"/>
  <c r="AI30" i="3"/>
  <c r="H6" i="3"/>
  <c r="S42" i="3"/>
  <c r="X10" i="3"/>
  <c r="Y18" i="3"/>
  <c r="AG7" i="3"/>
  <c r="V9" i="3"/>
  <c r="AK27" i="3"/>
  <c r="AA31" i="3"/>
  <c r="V18" i="3"/>
  <c r="R30" i="3"/>
  <c r="Q29" i="3"/>
  <c r="C17" i="3"/>
  <c r="Y38" i="3"/>
  <c r="AJ14" i="3"/>
  <c r="AB30" i="3"/>
  <c r="R20" i="3"/>
  <c r="I41" i="3"/>
  <c r="AE18" i="3"/>
  <c r="K42" i="3"/>
  <c r="Q5" i="3"/>
  <c r="AQ19" i="3"/>
  <c r="AH35" i="3"/>
  <c r="AG32" i="3"/>
  <c r="AK41" i="3"/>
  <c r="AH10" i="3"/>
  <c r="C40" i="3"/>
  <c r="G48" i="3"/>
  <c r="I35" i="3"/>
  <c r="AH29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U68" i="3" s="1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AJ28" i="3"/>
  <c r="AI18" i="3"/>
  <c r="I24" i="3"/>
  <c r="AD47" i="3"/>
  <c r="O25" i="3"/>
  <c r="AI25" i="3"/>
  <c r="AJ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B32" i="3"/>
  <c r="V14" i="3"/>
  <c r="AN26" i="3"/>
  <c r="V36" i="3"/>
  <c r="P14" i="3"/>
  <c r="P9" i="3"/>
  <c r="AK19" i="3"/>
  <c r="S18" i="3"/>
  <c r="D109" i="2"/>
  <c r="O84" i="2"/>
  <c r="U84" i="2"/>
  <c r="K49" i="2"/>
  <c r="D108" i="2"/>
  <c r="F41" i="2"/>
  <c r="T90" i="2"/>
  <c r="E104" i="2"/>
  <c r="W59" i="2"/>
  <c r="L69" i="2"/>
  <c r="T68" i="2"/>
  <c r="G110" i="2"/>
  <c r="U109" i="2"/>
  <c r="L60" i="2"/>
  <c r="F61" i="2"/>
  <c r="V66" i="2"/>
  <c r="P53" i="2"/>
  <c r="K89" i="2"/>
  <c r="C75" i="2"/>
  <c r="H61" i="2"/>
  <c r="G49" i="2"/>
  <c r="O52" i="2"/>
  <c r="R45" i="2"/>
  <c r="D106" i="2"/>
  <c r="R68" i="2"/>
  <c r="T57" i="2"/>
  <c r="Q73" i="2"/>
  <c r="S54" i="2"/>
  <c r="C108" i="2"/>
  <c r="X84" i="2"/>
  <c r="AB81" i="3"/>
  <c r="AP88" i="3"/>
  <c r="AB75" i="3"/>
  <c r="AB97" i="3"/>
  <c r="AP69" i="3"/>
  <c r="AI6" i="3"/>
  <c r="L32" i="3"/>
  <c r="M17" i="3"/>
  <c r="T24" i="3"/>
  <c r="X31" i="3"/>
  <c r="AH33" i="3"/>
  <c r="AI24" i="3"/>
  <c r="AI16" i="3"/>
  <c r="G42" i="3"/>
  <c r="AI11" i="3"/>
  <c r="S32" i="3"/>
  <c r="P30" i="3"/>
  <c r="K36" i="3"/>
  <c r="I8" i="3"/>
  <c r="AG37" i="3"/>
  <c r="U41" i="3"/>
  <c r="R32" i="3"/>
  <c r="AH22" i="3"/>
  <c r="AN20" i="3"/>
  <c r="P8" i="3"/>
  <c r="Z28" i="3"/>
  <c r="AD32" i="3"/>
  <c r="M25" i="3"/>
  <c r="S11" i="3"/>
  <c r="AM5" i="3"/>
  <c r="AH7" i="3"/>
  <c r="AI38" i="3"/>
  <c r="AK22" i="3"/>
  <c r="AG10" i="3"/>
  <c r="P18" i="3"/>
  <c r="AC8" i="3"/>
  <c r="V25" i="3"/>
  <c r="C30" i="3"/>
  <c r="R26" i="3"/>
  <c r="AP15" i="3"/>
  <c r="AH40" i="3"/>
  <c r="T26" i="3"/>
  <c r="I29" i="3"/>
  <c r="AB42" i="3"/>
  <c r="H32" i="3"/>
  <c r="AM20" i="3"/>
  <c r="W11" i="3"/>
  <c r="Y24" i="3"/>
  <c r="I42" i="3"/>
  <c r="AB33" i="3"/>
  <c r="AE6" i="3"/>
  <c r="AO41" i="3"/>
  <c r="N8" i="3"/>
  <c r="Z26" i="3"/>
  <c r="S21" i="3"/>
  <c r="X21" i="3"/>
  <c r="AH32" i="3"/>
  <c r="AM29" i="3"/>
  <c r="AA13" i="3"/>
  <c r="U26" i="3"/>
  <c r="AB25" i="3"/>
  <c r="P42" i="3"/>
  <c r="AC28" i="3"/>
  <c r="Z22" i="3"/>
  <c r="U34" i="3"/>
  <c r="AB28" i="3"/>
  <c r="AG19" i="3"/>
  <c r="AI39" i="3"/>
  <c r="AO42" i="3"/>
  <c r="I32" i="3"/>
  <c r="P38" i="3"/>
  <c r="AH12" i="3"/>
  <c r="Q11" i="3"/>
  <c r="T111" i="2"/>
  <c r="C92" i="2"/>
  <c r="V85" i="2"/>
  <c r="S57" i="2"/>
  <c r="L90" i="2"/>
  <c r="M97" i="2"/>
  <c r="G44" i="2"/>
  <c r="I92" i="2"/>
  <c r="H86" i="2"/>
  <c r="V92" i="2"/>
  <c r="U45" i="2"/>
  <c r="C43" i="2"/>
  <c r="C57" i="2"/>
  <c r="J84" i="2"/>
  <c r="T47" i="2"/>
  <c r="D55" i="2"/>
  <c r="H62" i="2"/>
  <c r="T89" i="2"/>
  <c r="C93" i="2"/>
  <c r="I111" i="2"/>
  <c r="S47" i="2"/>
  <c r="Q111" i="2"/>
  <c r="T93" i="2"/>
  <c r="V68" i="2"/>
  <c r="P57" i="2"/>
  <c r="S111" i="2"/>
  <c r="L61" i="2"/>
  <c r="I58" i="2"/>
  <c r="X109" i="2"/>
  <c r="W112" i="2"/>
  <c r="F69" i="2"/>
  <c r="AB89" i="3"/>
  <c r="AP83" i="3"/>
  <c r="AB63" i="3"/>
  <c r="C49" i="3"/>
  <c r="AP73" i="3"/>
  <c r="AG39" i="3"/>
  <c r="AC18" i="3"/>
  <c r="T17" i="3"/>
  <c r="J41" i="3"/>
  <c r="AH21" i="3"/>
  <c r="AK37" i="3"/>
  <c r="S36" i="3"/>
  <c r="AH13" i="3"/>
  <c r="AA9" i="3"/>
  <c r="AN9" i="3"/>
  <c r="AA8" i="3"/>
  <c r="X34" i="3"/>
  <c r="AD20" i="3"/>
  <c r="X35" i="3"/>
  <c r="AI15" i="3"/>
  <c r="AB38" i="3"/>
  <c r="Y11" i="3"/>
  <c r="Z35" i="3"/>
  <c r="AA36" i="3"/>
  <c r="AP40" i="3"/>
  <c r="AM26" i="3"/>
  <c r="G40" i="3"/>
  <c r="Q26" i="3"/>
  <c r="AI10" i="3"/>
  <c r="O18" i="3"/>
  <c r="N20" i="3"/>
  <c r="S40" i="3"/>
  <c r="H9" i="3"/>
  <c r="J7" i="3"/>
  <c r="AP9" i="3"/>
  <c r="AK9" i="3"/>
  <c r="AC6" i="3"/>
  <c r="M7" i="3"/>
  <c r="AC33" i="3"/>
  <c r="R28" i="3"/>
  <c r="AQ12" i="3"/>
  <c r="V38" i="3"/>
  <c r="S38" i="3"/>
  <c r="I7" i="3"/>
  <c r="W36" i="3"/>
  <c r="M6" i="3"/>
  <c r="H18" i="3"/>
  <c r="AQ14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Q62" i="2"/>
  <c r="I95" i="2"/>
  <c r="M62" i="2"/>
  <c r="P64" i="2"/>
  <c r="D85" i="2"/>
  <c r="U75" i="2"/>
  <c r="O98" i="2"/>
  <c r="R62" i="2"/>
  <c r="D72" i="2"/>
  <c r="C89" i="2"/>
  <c r="T75" i="2"/>
  <c r="G53" i="2"/>
  <c r="R89" i="2"/>
  <c r="W106" i="2"/>
  <c r="P43" i="2"/>
  <c r="E107" i="2"/>
  <c r="J97" i="2"/>
  <c r="V93" i="2"/>
  <c r="S75" i="2"/>
  <c r="K69" i="2"/>
  <c r="O79" i="2"/>
  <c r="W110" i="2"/>
  <c r="Q60" i="2"/>
  <c r="G85" i="2"/>
  <c r="X86" i="2"/>
  <c r="I88" i="2"/>
  <c r="R59" i="2"/>
  <c r="H77" i="2"/>
  <c r="X54" i="2"/>
  <c r="M108" i="2"/>
  <c r="M47" i="2"/>
  <c r="AP70" i="3"/>
  <c r="AB93" i="3"/>
  <c r="AP92" i="3"/>
  <c r="AP50" i="3"/>
  <c r="AB85" i="3"/>
  <c r="AN8" i="3"/>
  <c r="O39" i="3"/>
  <c r="O23" i="3"/>
  <c r="T25" i="3"/>
  <c r="AL27" i="3"/>
  <c r="AO15" i="3"/>
  <c r="S12" i="3"/>
  <c r="AI41" i="3"/>
  <c r="J12" i="3"/>
  <c r="Z34" i="3"/>
  <c r="AM22" i="3"/>
  <c r="T33" i="3"/>
  <c r="Q35" i="3"/>
  <c r="V12" i="3"/>
  <c r="W34" i="3"/>
  <c r="X36" i="3"/>
  <c r="W12" i="3"/>
  <c r="Y25" i="3"/>
  <c r="AB37" i="3"/>
  <c r="AM39" i="3"/>
  <c r="AN37" i="3"/>
  <c r="AH37" i="3"/>
  <c r="AQ36" i="3"/>
  <c r="AI5" i="3"/>
  <c r="G32" i="3"/>
  <c r="Q23" i="3"/>
  <c r="AN7" i="3"/>
  <c r="AB21" i="3"/>
  <c r="AB10" i="3"/>
  <c r="M26" i="3"/>
  <c r="J17" i="3"/>
  <c r="AO34" i="3"/>
  <c r="AJ20" i="3"/>
  <c r="O6" i="3"/>
  <c r="P35" i="3"/>
  <c r="P21" i="3"/>
  <c r="AP11" i="3"/>
  <c r="AI28" i="3"/>
  <c r="AB6" i="3"/>
  <c r="O7" i="3"/>
  <c r="AB26" i="3"/>
  <c r="H37" i="3"/>
  <c r="AB13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J54" i="2"/>
  <c r="M88" i="2"/>
  <c r="X106" i="2"/>
  <c r="Q108" i="2"/>
  <c r="I41" i="2"/>
  <c r="H74" i="2"/>
  <c r="D88" i="2"/>
  <c r="O57" i="2"/>
  <c r="R57" i="2"/>
  <c r="N82" i="2"/>
  <c r="G57" i="2"/>
  <c r="M60" i="2"/>
  <c r="U73" i="2"/>
  <c r="O63" i="2"/>
  <c r="N43" i="2"/>
  <c r="J87" i="2"/>
  <c r="M107" i="2"/>
  <c r="E88" i="2"/>
  <c r="L66" i="2"/>
  <c r="I55" i="2"/>
  <c r="O111" i="2"/>
  <c r="V53" i="2"/>
  <c r="T86" i="2"/>
  <c r="Q50" i="2"/>
  <c r="V97" i="2"/>
  <c r="S42" i="2"/>
  <c r="G78" i="2"/>
  <c r="R40" i="2"/>
  <c r="F81" i="2"/>
  <c r="N92" i="2"/>
  <c r="C91" i="2"/>
  <c r="AP56" i="3"/>
  <c r="AB90" i="3"/>
  <c r="AP81" i="3"/>
  <c r="AB67" i="3"/>
  <c r="H20" i="3"/>
  <c r="H17" i="3"/>
  <c r="Y22" i="3"/>
  <c r="AO33" i="3"/>
  <c r="S31" i="3"/>
  <c r="AG42" i="3"/>
  <c r="AD37" i="3"/>
  <c r="AE24" i="3"/>
  <c r="Z15" i="3"/>
  <c r="H14" i="3"/>
  <c r="L11" i="3"/>
  <c r="V31" i="3"/>
  <c r="AK29" i="3"/>
  <c r="Y19" i="3"/>
  <c r="L16" i="3"/>
  <c r="AI19" i="3"/>
  <c r="X13" i="3"/>
  <c r="AQ42" i="3"/>
  <c r="AQ30" i="3"/>
  <c r="AE17" i="3"/>
  <c r="AP20" i="3"/>
  <c r="X9" i="3"/>
  <c r="O36" i="3"/>
  <c r="C4" i="3"/>
  <c r="S35" i="3"/>
  <c r="AN35" i="3"/>
  <c r="Y28" i="3"/>
  <c r="C15" i="3"/>
  <c r="H25" i="3"/>
  <c r="L36" i="3"/>
  <c r="AQ40" i="3"/>
  <c r="AA30" i="3"/>
  <c r="C32" i="3"/>
  <c r="AP26" i="3"/>
  <c r="O24" i="3"/>
  <c r="R42" i="3"/>
  <c r="X26" i="3"/>
  <c r="W13" i="3"/>
  <c r="AA11" i="3"/>
  <c r="R23" i="3"/>
  <c r="AL25" i="3"/>
  <c r="AB14" i="3"/>
  <c r="Z42" i="3"/>
  <c r="Y10" i="3"/>
  <c r="Q20" i="3"/>
  <c r="N23" i="3"/>
  <c r="Z14" i="3"/>
  <c r="C18" i="3"/>
  <c r="AN41" i="3"/>
  <c r="Q32" i="3"/>
  <c r="AG25" i="3"/>
  <c r="AA24" i="3"/>
  <c r="AB15" i="3"/>
  <c r="P33" i="3"/>
  <c r="AO40" i="3"/>
  <c r="AC15" i="3"/>
  <c r="Z17" i="3"/>
  <c r="AH20" i="3"/>
  <c r="H33" i="3"/>
  <c r="U13" i="3"/>
  <c r="AK16" i="3"/>
  <c r="V19" i="3"/>
  <c r="K16" i="3"/>
  <c r="AN27" i="3"/>
  <c r="AN17" i="3"/>
  <c r="X29" i="3"/>
  <c r="Y32" i="3"/>
  <c r="R21" i="3"/>
  <c r="Z41" i="3"/>
  <c r="AP24" i="3"/>
  <c r="AO19" i="3"/>
  <c r="T27" i="3"/>
  <c r="Y41" i="3"/>
  <c r="M40" i="3"/>
  <c r="Q14" i="3"/>
  <c r="M24" i="3"/>
  <c r="AK18" i="3"/>
  <c r="W8" i="3"/>
  <c r="V15" i="3"/>
  <c r="X15" i="3"/>
  <c r="O30" i="3"/>
  <c r="R13" i="3"/>
  <c r="K27" i="3"/>
  <c r="R5" i="3"/>
  <c r="AP32" i="3"/>
  <c r="AO5" i="3"/>
  <c r="T31" i="3"/>
  <c r="I12" i="3"/>
  <c r="AC32" i="3"/>
  <c r="AB31" i="3"/>
  <c r="AE14" i="3"/>
  <c r="M37" i="3"/>
  <c r="J40" i="3"/>
  <c r="P28" i="3"/>
  <c r="T15" i="3"/>
  <c r="AG22" i="3"/>
  <c r="AM42" i="3"/>
  <c r="K5" i="3"/>
  <c r="N5" i="3"/>
  <c r="H40" i="3"/>
  <c r="AG26" i="3"/>
  <c r="N36" i="3"/>
  <c r="AQ21" i="3"/>
  <c r="K24" i="3"/>
  <c r="H10" i="3"/>
  <c r="M12" i="3"/>
  <c r="AH25" i="3"/>
  <c r="Q15" i="3"/>
  <c r="Q12" i="3"/>
  <c r="AM31" i="3"/>
  <c r="K12" i="3"/>
  <c r="T18" i="3"/>
  <c r="AE16" i="3"/>
  <c r="H8" i="3"/>
  <c r="G47" i="3"/>
  <c r="O33" i="3"/>
  <c r="W14" i="3"/>
  <c r="AO22" i="3"/>
  <c r="S37" i="3"/>
  <c r="X23" i="3"/>
  <c r="K20" i="3"/>
  <c r="M23" i="3"/>
  <c r="AI32" i="3"/>
  <c r="I10" i="3"/>
  <c r="R41" i="3"/>
  <c r="AL14" i="3"/>
  <c r="L21" i="3"/>
  <c r="AQ7" i="3"/>
  <c r="Q10" i="3"/>
  <c r="J11" i="3"/>
  <c r="AM10" i="3"/>
  <c r="AP29" i="3"/>
  <c r="AJ27" i="3"/>
  <c r="U20" i="3"/>
  <c r="V23" i="3"/>
  <c r="L20" i="3"/>
  <c r="V11" i="3"/>
  <c r="Z38" i="3"/>
  <c r="AE39" i="3"/>
  <c r="L6" i="3"/>
  <c r="J8" i="3"/>
  <c r="AQ23" i="3"/>
  <c r="AK36" i="3"/>
  <c r="S24" i="3"/>
  <c r="P40" i="3"/>
  <c r="J32" i="3"/>
  <c r="AD25" i="3"/>
  <c r="AG31" i="3"/>
  <c r="Y14" i="3"/>
  <c r="L12" i="3"/>
  <c r="C13" i="3"/>
  <c r="V35" i="3"/>
  <c r="AI13" i="3"/>
  <c r="AM36" i="3"/>
  <c r="AB17" i="3"/>
  <c r="AE27" i="3"/>
  <c r="AJ9" i="3"/>
  <c r="AI33" i="3"/>
  <c r="AM13" i="3"/>
  <c r="Y12" i="3"/>
  <c r="O12" i="3"/>
  <c r="M14" i="3"/>
  <c r="AD39" i="3"/>
  <c r="AQ27" i="3"/>
  <c r="AM6" i="3"/>
  <c r="AJ21" i="3"/>
  <c r="AD29" i="3"/>
  <c r="Y30" i="3"/>
  <c r="AP27" i="3"/>
  <c r="AO16" i="3"/>
  <c r="O31" i="3"/>
  <c r="X20" i="3"/>
  <c r="AK15" i="3"/>
  <c r="W24" i="3"/>
  <c r="AL38" i="3"/>
  <c r="Y8" i="3"/>
  <c r="AD23" i="3"/>
  <c r="AJ29" i="3"/>
  <c r="AE15" i="3"/>
  <c r="P31" i="3"/>
  <c r="AM15" i="3"/>
  <c r="AG6" i="3"/>
  <c r="AO35" i="3"/>
  <c r="N33" i="3"/>
  <c r="Z27" i="3"/>
  <c r="M41" i="3"/>
  <c r="AJ16" i="3"/>
  <c r="R40" i="3"/>
  <c r="R17" i="3"/>
  <c r="T16" i="3"/>
  <c r="L18" i="3"/>
  <c r="AK20" i="3"/>
  <c r="R33" i="3"/>
  <c r="Z7" i="3"/>
  <c r="AQ15" i="3"/>
  <c r="L15" i="3"/>
  <c r="X17" i="3"/>
  <c r="AN11" i="3"/>
  <c r="V21" i="3"/>
  <c r="AI40" i="3"/>
  <c r="V17" i="3"/>
  <c r="S25" i="3"/>
  <c r="W30" i="3"/>
  <c r="AG40" i="3"/>
  <c r="S28" i="3"/>
  <c r="AD49" i="3"/>
  <c r="L41" i="3"/>
  <c r="AC24" i="3"/>
  <c r="N41" i="3"/>
  <c r="AA19" i="3"/>
  <c r="AO27" i="3"/>
  <c r="X42" i="3"/>
  <c r="L35" i="3"/>
  <c r="AH36" i="3"/>
  <c r="AB11" i="3"/>
  <c r="L14" i="3"/>
  <c r="R14" i="3"/>
  <c r="Q22" i="3"/>
  <c r="Q40" i="3"/>
  <c r="AE30" i="3"/>
  <c r="Y20" i="3"/>
  <c r="Q37" i="3"/>
  <c r="AH28" i="3"/>
  <c r="AH38" i="3"/>
  <c r="W39" i="3"/>
  <c r="AO8" i="3"/>
  <c r="AO23" i="3"/>
  <c r="Z12" i="3"/>
  <c r="C19" i="3"/>
  <c r="Z9" i="3"/>
  <c r="AG8" i="3"/>
  <c r="AN24" i="3"/>
  <c r="R38" i="3"/>
  <c r="P17" i="3"/>
  <c r="AQ24" i="3"/>
  <c r="Z20" i="3"/>
  <c r="AM34" i="3"/>
  <c r="AP42" i="3"/>
  <c r="AQ31" i="3"/>
  <c r="AG41" i="3"/>
  <c r="AK26" i="3"/>
  <c r="O40" i="3"/>
  <c r="AG9" i="3"/>
  <c r="X41" i="3"/>
  <c r="X18" i="3"/>
  <c r="S14" i="3"/>
  <c r="V40" i="3"/>
  <c r="Q25" i="3"/>
  <c r="W32" i="3"/>
  <c r="J19" i="3"/>
  <c r="AO26" i="3"/>
  <c r="AO32" i="3"/>
  <c r="N9" i="3"/>
  <c r="AL28" i="3"/>
  <c r="AA22" i="3"/>
  <c r="H29" i="3"/>
  <c r="AE22" i="3"/>
  <c r="T5" i="3"/>
  <c r="AH39" i="3"/>
  <c r="V28" i="3"/>
  <c r="I6" i="3"/>
  <c r="V10" i="3"/>
  <c r="Q17" i="3"/>
  <c r="AG35" i="3"/>
  <c r="V20" i="3"/>
  <c r="S15" i="3"/>
  <c r="AL11" i="3"/>
  <c r="AH8" i="3"/>
  <c r="C41" i="3"/>
  <c r="X32" i="3"/>
  <c r="AD34" i="3"/>
  <c r="AN32" i="3"/>
  <c r="V34" i="3"/>
  <c r="I25" i="3"/>
  <c r="L22" i="3"/>
  <c r="L38" i="3"/>
  <c r="AL21" i="3"/>
  <c r="T21" i="3"/>
  <c r="J23" i="3"/>
  <c r="AE36" i="3"/>
  <c r="Z32" i="3"/>
  <c r="AJ35" i="3"/>
  <c r="R31" i="3"/>
  <c r="AQ35" i="3"/>
  <c r="AC11" i="3"/>
  <c r="AE26" i="3"/>
  <c r="AJ40" i="3"/>
  <c r="O34" i="3"/>
  <c r="J22" i="3"/>
  <c r="V37" i="3"/>
  <c r="U17" i="3"/>
  <c r="AI26" i="3"/>
  <c r="AJ6" i="3"/>
  <c r="J14" i="3"/>
  <c r="H22" i="3"/>
  <c r="AD31" i="3"/>
  <c r="C10" i="3"/>
  <c r="U38" i="3"/>
  <c r="AH9" i="3"/>
  <c r="U42" i="3"/>
  <c r="AH18" i="3"/>
  <c r="AN15" i="3"/>
  <c r="N27" i="3"/>
  <c r="K8" i="3"/>
  <c r="AN30" i="3"/>
  <c r="Y29" i="3"/>
  <c r="AO13" i="3"/>
  <c r="AC25" i="3"/>
  <c r="S22" i="3"/>
  <c r="I17" i="3"/>
  <c r="K25" i="3"/>
  <c r="N25" i="3"/>
  <c r="AI78" i="3"/>
  <c r="AI60" i="3"/>
  <c r="H68" i="3"/>
  <c r="L68" i="3"/>
  <c r="H82" i="3"/>
  <c r="T63" i="3"/>
  <c r="W55" i="3"/>
  <c r="N59" i="3"/>
  <c r="AM78" i="3"/>
  <c r="AO86" i="3"/>
  <c r="AG76" i="3"/>
  <c r="AC77" i="3"/>
  <c r="S66" i="3"/>
  <c r="U64" i="3"/>
  <c r="AQ56" i="3"/>
  <c r="I97" i="3"/>
  <c r="AQ88" i="3"/>
  <c r="T50" i="3"/>
  <c r="R61" i="3"/>
  <c r="T62" i="3"/>
  <c r="AM68" i="3"/>
  <c r="U54" i="3"/>
  <c r="K97" i="3"/>
  <c r="I76" i="3"/>
  <c r="L90" i="3"/>
  <c r="J49" i="3"/>
  <c r="N79" i="3"/>
  <c r="N73" i="3"/>
  <c r="AM83" i="3"/>
  <c r="H75" i="3"/>
  <c r="J91" i="3"/>
  <c r="H97" i="3"/>
  <c r="J95" i="3"/>
  <c r="AJ94" i="3"/>
  <c r="Z80" i="3"/>
  <c r="AO97" i="3"/>
  <c r="W86" i="3"/>
  <c r="N77" i="3"/>
  <c r="U48" i="3"/>
  <c r="V92" i="3"/>
  <c r="AG61" i="3"/>
  <c r="V54" i="3"/>
  <c r="S96" i="3"/>
  <c r="U86" i="3"/>
  <c r="AQ87" i="3"/>
  <c r="W78" i="3"/>
  <c r="R93" i="3"/>
  <c r="Z75" i="3"/>
  <c r="K90" i="3"/>
  <c r="T67" i="3"/>
  <c r="R80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C74" i="3"/>
  <c r="L48" i="3"/>
  <c r="H87" i="3"/>
  <c r="AH89" i="3"/>
  <c r="T95" i="3"/>
  <c r="AM80" i="3"/>
  <c r="L66" i="3"/>
  <c r="L59" i="3"/>
  <c r="AI84" i="3"/>
  <c r="J85" i="3"/>
  <c r="H58" i="3"/>
  <c r="AO50" i="3"/>
  <c r="W59" i="3"/>
  <c r="N71" i="3"/>
  <c r="V79" i="3"/>
  <c r="S87" i="3"/>
  <c r="AG73" i="3"/>
  <c r="Z70" i="3"/>
  <c r="S73" i="3"/>
  <c r="AQ72" i="3"/>
  <c r="W75" i="3"/>
  <c r="I80" i="3"/>
  <c r="Z64" i="3"/>
  <c r="K89" i="3"/>
  <c r="AO71" i="3"/>
  <c r="I48" i="3"/>
  <c r="N50" i="3"/>
  <c r="K62" i="3"/>
  <c r="AM67" i="3"/>
  <c r="H92" i="3"/>
  <c r="H76" i="3"/>
  <c r="L82" i="3"/>
  <c r="J80" i="3"/>
  <c r="J56" i="3"/>
  <c r="AJ67" i="3"/>
  <c r="V87" i="3"/>
  <c r="W56" i="3"/>
  <c r="AH56" i="3"/>
  <c r="AG49" i="3"/>
  <c r="Z76" i="3"/>
  <c r="AH64" i="3"/>
  <c r="R54" i="3"/>
  <c r="H47" i="3"/>
  <c r="AC86" i="3"/>
  <c r="S85" i="3"/>
  <c r="AO49" i="3"/>
  <c r="I77" i="3"/>
  <c r="H70" i="3"/>
  <c r="AI90" i="3"/>
  <c r="AC83" i="3"/>
  <c r="Z93" i="3"/>
  <c r="Z73" i="3"/>
  <c r="AO73" i="3"/>
  <c r="N96" i="3"/>
  <c r="Z47" i="3"/>
  <c r="AJ57" i="3"/>
  <c r="AG86" i="3"/>
  <c r="W82" i="3"/>
  <c r="AM71" i="3"/>
  <c r="K86" i="3"/>
  <c r="U74" i="3"/>
  <c r="AC73" i="3"/>
  <c r="K75" i="3"/>
  <c r="AH74" i="3"/>
  <c r="R86" i="3"/>
  <c r="AO63" i="3"/>
  <c r="I68" i="3"/>
  <c r="AQ57" i="3"/>
  <c r="V85" i="3"/>
  <c r="Z55" i="3"/>
  <c r="W85" i="3"/>
  <c r="U79" i="3"/>
  <c r="V49" i="3"/>
  <c r="N93" i="3"/>
  <c r="AM74" i="3"/>
  <c r="H72" i="3"/>
  <c r="J83" i="3"/>
  <c r="AI77" i="3"/>
  <c r="J79" i="3"/>
  <c r="H73" i="3"/>
  <c r="J94" i="3"/>
  <c r="H49" i="3"/>
  <c r="N49" i="3"/>
  <c r="AM47" i="3"/>
  <c r="L92" i="3"/>
  <c r="J86" i="3"/>
  <c r="AI70" i="3"/>
  <c r="AC97" i="3"/>
  <c r="AC78" i="3"/>
  <c r="V57" i="3"/>
  <c r="AC56" i="3"/>
  <c r="AH72" i="3"/>
  <c r="W57" i="3"/>
  <c r="AM76" i="3"/>
  <c r="AJ97" i="3"/>
  <c r="AG67" i="3"/>
  <c r="U65" i="3"/>
  <c r="AO83" i="3"/>
  <c r="K77" i="3"/>
  <c r="AH57" i="3"/>
  <c r="R70" i="3"/>
  <c r="K61" i="3"/>
  <c r="AO79" i="3"/>
  <c r="AQ80" i="3"/>
  <c r="H86" i="3"/>
  <c r="AO67" i="3"/>
  <c r="W64" i="3"/>
  <c r="K59" i="3"/>
  <c r="Z81" i="3"/>
  <c r="AQ84" i="3"/>
  <c r="H71" i="3"/>
  <c r="L47" i="3"/>
  <c r="AM69" i="3"/>
  <c r="L97" i="3"/>
  <c r="L65" i="3"/>
  <c r="AI80" i="3"/>
  <c r="J47" i="3"/>
  <c r="AI89" i="3"/>
  <c r="N94" i="3"/>
  <c r="AM59" i="3"/>
  <c r="L61" i="3"/>
  <c r="J68" i="3"/>
  <c r="L70" i="3"/>
  <c r="AO66" i="3"/>
  <c r="V56" i="3"/>
  <c r="AG62" i="3"/>
  <c r="T55" i="3"/>
  <c r="Z92" i="3"/>
  <c r="N78" i="3"/>
  <c r="AM60" i="3"/>
  <c r="AG93" i="3"/>
  <c r="U47" i="3"/>
  <c r="AJ85" i="3"/>
  <c r="AO48" i="3"/>
  <c r="S55" i="3"/>
  <c r="I50" i="3"/>
  <c r="AI65" i="3"/>
  <c r="N69" i="3"/>
  <c r="L67" i="3"/>
  <c r="H64" i="3"/>
  <c r="L77" i="3"/>
  <c r="H62" i="3"/>
  <c r="H48" i="3"/>
  <c r="U56" i="3"/>
  <c r="AO54" i="3"/>
  <c r="Z74" i="3"/>
  <c r="I79" i="3"/>
  <c r="N47" i="3"/>
  <c r="AM61" i="3"/>
  <c r="AG81" i="3"/>
  <c r="U63" i="3"/>
  <c r="AJ96" i="3"/>
  <c r="AO96" i="3"/>
  <c r="S54" i="3"/>
  <c r="U97" i="3"/>
  <c r="I47" i="3"/>
  <c r="AH68" i="3"/>
  <c r="Z84" i="3"/>
  <c r="AQ47" i="3"/>
  <c r="N95" i="3"/>
  <c r="H63" i="3"/>
  <c r="AI76" i="3"/>
  <c r="H88" i="3"/>
  <c r="L80" i="3"/>
  <c r="H89" i="3"/>
  <c r="J72" i="3"/>
  <c r="AC82" i="3"/>
  <c r="N85" i="3"/>
  <c r="K79" i="3"/>
  <c r="J66" i="3"/>
  <c r="AH76" i="3"/>
  <c r="I56" i="3"/>
  <c r="T58" i="3"/>
  <c r="AQ86" i="3"/>
  <c r="J92" i="3"/>
  <c r="AO77" i="3"/>
  <c r="K54" i="3"/>
  <c r="R89" i="3"/>
  <c r="AI93" i="3"/>
  <c r="H61" i="3"/>
  <c r="H96" i="3"/>
  <c r="AJ63" i="3"/>
  <c r="AC90" i="3"/>
  <c r="Z77" i="3"/>
  <c r="J71" i="3"/>
  <c r="K73" i="3"/>
  <c r="W93" i="3"/>
  <c r="AH85" i="3"/>
  <c r="AC47" i="3"/>
  <c r="K87" i="3"/>
  <c r="AH91" i="3"/>
  <c r="R69" i="3"/>
  <c r="T88" i="3"/>
  <c r="AH65" i="3"/>
  <c r="AO55" i="3"/>
  <c r="I90" i="3"/>
  <c r="AM57" i="3"/>
  <c r="U75" i="3"/>
  <c r="S74" i="3"/>
  <c r="I63" i="3"/>
  <c r="V89" i="3"/>
  <c r="L74" i="3"/>
  <c r="L85" i="3"/>
  <c r="AI62" i="3"/>
  <c r="H59" i="3"/>
  <c r="H83" i="3"/>
  <c r="L87" i="3"/>
  <c r="L71" i="3"/>
  <c r="T81" i="3"/>
  <c r="AH75" i="3"/>
  <c r="K71" i="3"/>
  <c r="AQ89" i="3"/>
  <c r="T82" i="3"/>
  <c r="I61" i="3"/>
  <c r="H57" i="3"/>
  <c r="N63" i="3"/>
  <c r="U55" i="3"/>
  <c r="AH47" i="3"/>
  <c r="AJ68" i="3"/>
  <c r="R85" i="3"/>
  <c r="AJ62" i="3"/>
  <c r="K76" i="3"/>
  <c r="AJ90" i="3"/>
  <c r="N55" i="3"/>
  <c r="K95" i="3"/>
  <c r="Z71" i="3"/>
  <c r="H56" i="3"/>
  <c r="J63" i="3"/>
  <c r="AC62" i="3"/>
  <c r="R57" i="3"/>
  <c r="AQ68" i="3"/>
  <c r="U70" i="3"/>
  <c r="R81" i="3"/>
  <c r="AJ92" i="3"/>
  <c r="AH93" i="3"/>
  <c r="J88" i="3"/>
  <c r="N65" i="3"/>
  <c r="K67" i="3"/>
  <c r="AI72" i="3"/>
  <c r="AG78" i="3"/>
  <c r="T87" i="3"/>
  <c r="AJ49" i="3"/>
  <c r="AQ96" i="3"/>
  <c r="AM81" i="3"/>
  <c r="AI75" i="3"/>
  <c r="AJ72" i="3"/>
  <c r="W77" i="3"/>
  <c r="AC55" i="3"/>
  <c r="AH83" i="3"/>
  <c r="I59" i="3"/>
  <c r="T54" i="3"/>
  <c r="R63" i="3"/>
  <c r="AJ54" i="3"/>
  <c r="V63" i="3"/>
  <c r="I96" i="3"/>
  <c r="AI95" i="3"/>
  <c r="J89" i="3"/>
  <c r="AO65" i="3"/>
  <c r="Z67" i="3"/>
  <c r="AG65" i="3"/>
  <c r="W71" i="3"/>
  <c r="AM90" i="3"/>
  <c r="J64" i="3"/>
  <c r="K84" i="3"/>
  <c r="U81" i="3"/>
  <c r="AC54" i="3"/>
  <c r="K68" i="3"/>
  <c r="AH82" i="3"/>
  <c r="R64" i="3"/>
  <c r="J55" i="3"/>
  <c r="T61" i="3"/>
  <c r="U71" i="3"/>
  <c r="V74" i="3"/>
  <c r="I67" i="3"/>
  <c r="V91" i="3"/>
  <c r="Z94" i="3"/>
  <c r="AM49" i="3"/>
  <c r="R68" i="3"/>
  <c r="AH54" i="3"/>
  <c r="W83" i="3"/>
  <c r="AM65" i="3"/>
  <c r="L55" i="3"/>
  <c r="AJ73" i="3"/>
  <c r="AI48" i="3"/>
  <c r="V68" i="3"/>
  <c r="T77" i="3"/>
  <c r="J65" i="3"/>
  <c r="AH78" i="3"/>
  <c r="AM54" i="3"/>
  <c r="U50" i="3"/>
  <c r="S50" i="3"/>
  <c r="R65" i="3"/>
  <c r="V58" i="3"/>
  <c r="AC89" i="3"/>
  <c r="U89" i="3"/>
  <c r="K57" i="3"/>
  <c r="W95" i="3"/>
  <c r="V75" i="3"/>
  <c r="AO57" i="3"/>
  <c r="AH97" i="3"/>
  <c r="V94" i="3"/>
  <c r="Z91" i="3"/>
  <c r="AC64" i="3"/>
  <c r="AO85" i="3"/>
  <c r="I83" i="3"/>
  <c r="AC49" i="3"/>
  <c r="K65" i="3"/>
  <c r="AG83" i="3"/>
  <c r="L57" i="3"/>
  <c r="AC81" i="3"/>
  <c r="AQ85" i="3"/>
  <c r="AQ75" i="3"/>
  <c r="AH60" i="3"/>
  <c r="N68" i="3"/>
  <c r="Z85" i="3"/>
  <c r="S49" i="3"/>
  <c r="I69" i="3"/>
  <c r="N75" i="3"/>
  <c r="N72" i="3"/>
  <c r="L81" i="3"/>
  <c r="W73" i="3"/>
  <c r="AO91" i="3"/>
  <c r="H91" i="3"/>
  <c r="AQ54" i="3"/>
  <c r="S78" i="3"/>
  <c r="R73" i="3"/>
  <c r="AG48" i="3"/>
  <c r="R87" i="3"/>
  <c r="AG50" i="3"/>
  <c r="S79" i="3"/>
  <c r="AC94" i="3"/>
  <c r="K74" i="3"/>
  <c r="AO70" i="3"/>
  <c r="W72" i="3"/>
  <c r="S62" i="3"/>
  <c r="AI64" i="3"/>
  <c r="H81" i="3"/>
  <c r="J87" i="3"/>
  <c r="W87" i="3"/>
  <c r="T80" i="3"/>
  <c r="U96" i="3"/>
  <c r="V95" i="3"/>
  <c r="R95" i="3"/>
  <c r="AO81" i="3"/>
  <c r="AQ97" i="3"/>
  <c r="H79" i="3"/>
  <c r="L88" i="3"/>
  <c r="N58" i="3"/>
  <c r="AC72" i="3"/>
  <c r="W92" i="3"/>
  <c r="AM72" i="3"/>
  <c r="AG96" i="3"/>
  <c r="U73" i="3"/>
  <c r="J57" i="3"/>
  <c r="T66" i="3"/>
  <c r="K83" i="3"/>
  <c r="AH62" i="3"/>
  <c r="R59" i="3"/>
  <c r="AO60" i="3"/>
  <c r="I60" i="3"/>
  <c r="S67" i="3"/>
  <c r="I95" i="3"/>
  <c r="T60" i="3"/>
  <c r="T90" i="3"/>
  <c r="AH80" i="3"/>
  <c r="K96" i="3"/>
  <c r="AI55" i="3"/>
  <c r="H54" i="3"/>
  <c r="K66" i="3"/>
  <c r="AI59" i="3"/>
  <c r="AI81" i="3"/>
  <c r="AC88" i="3"/>
  <c r="AM79" i="3"/>
  <c r="AG57" i="3"/>
  <c r="S92" i="3"/>
  <c r="I70" i="3"/>
  <c r="AI67" i="3"/>
  <c r="V90" i="3"/>
  <c r="Z69" i="3"/>
  <c r="AM55" i="3"/>
  <c r="S91" i="3"/>
  <c r="T85" i="3"/>
  <c r="AC80" i="3"/>
  <c r="N80" i="3"/>
  <c r="K70" i="3"/>
  <c r="T83" i="3"/>
  <c r="U49" i="3"/>
  <c r="AQ71" i="3"/>
  <c r="T68" i="3"/>
  <c r="V76" i="3"/>
  <c r="W79" i="3"/>
  <c r="AC66" i="3"/>
  <c r="R97" i="3"/>
  <c r="W63" i="3"/>
  <c r="AQ93" i="3"/>
  <c r="Z62" i="3"/>
  <c r="U87" i="3"/>
  <c r="R96" i="3"/>
  <c r="V83" i="3"/>
  <c r="T72" i="3"/>
  <c r="AC92" i="3"/>
  <c r="I73" i="3"/>
  <c r="AI63" i="3"/>
  <c r="K50" i="3"/>
  <c r="AM85" i="3"/>
  <c r="N81" i="3"/>
  <c r="AQ49" i="3"/>
  <c r="U59" i="3"/>
  <c r="W91" i="3"/>
  <c r="AM73" i="3"/>
  <c r="Z79" i="3"/>
  <c r="AG72" i="3"/>
  <c r="I91" i="3"/>
  <c r="AI85" i="3"/>
  <c r="W96" i="3"/>
  <c r="AC65" i="3"/>
  <c r="U62" i="3"/>
  <c r="AG58" i="3"/>
  <c r="I57" i="3"/>
  <c r="U61" i="3"/>
  <c r="AG75" i="3"/>
  <c r="S47" i="3"/>
  <c r="AI97" i="3"/>
  <c r="H66" i="3"/>
  <c r="AC50" i="3"/>
  <c r="AJ87" i="3"/>
  <c r="AC75" i="3"/>
  <c r="AJ84" i="3"/>
  <c r="N76" i="3"/>
  <c r="AO82" i="3"/>
  <c r="Z58" i="3"/>
  <c r="AQ94" i="3"/>
  <c r="N56" i="3"/>
  <c r="AM88" i="3"/>
  <c r="AJ47" i="3"/>
  <c r="AG85" i="3"/>
  <c r="U58" i="3"/>
  <c r="AJ59" i="3"/>
  <c r="AO62" i="3"/>
  <c r="K55" i="3"/>
  <c r="AH96" i="3"/>
  <c r="I49" i="3"/>
  <c r="K64" i="3"/>
  <c r="AJ75" i="3"/>
  <c r="AO84" i="3"/>
  <c r="X94" i="3"/>
  <c r="AQ78" i="3"/>
  <c r="AC57" i="3"/>
  <c r="N48" i="3"/>
  <c r="K91" i="3"/>
  <c r="S76" i="3"/>
  <c r="U57" i="3"/>
  <c r="S48" i="3"/>
  <c r="AH55" i="3"/>
  <c r="AI71" i="3"/>
  <c r="L93" i="3"/>
  <c r="AH49" i="3"/>
  <c r="AK97" i="3"/>
  <c r="AK54" i="3"/>
  <c r="AI94" i="3"/>
  <c r="L62" i="3"/>
  <c r="L78" i="3"/>
  <c r="AJ69" i="3"/>
  <c r="M57" i="3"/>
  <c r="AO78" i="3"/>
  <c r="M72" i="3"/>
  <c r="AH69" i="3"/>
  <c r="I58" i="3"/>
  <c r="S70" i="3"/>
  <c r="O58" i="3"/>
  <c r="AM89" i="3"/>
  <c r="O76" i="3"/>
  <c r="H60" i="3"/>
  <c r="AO88" i="3"/>
  <c r="AM58" i="3"/>
  <c r="AJ58" i="3"/>
  <c r="V47" i="3"/>
  <c r="AQ91" i="3"/>
  <c r="AK65" i="3"/>
  <c r="S63" i="3"/>
  <c r="X83" i="3"/>
  <c r="O64" i="3"/>
  <c r="AJ88" i="3"/>
  <c r="I55" i="3"/>
  <c r="V72" i="3"/>
  <c r="K92" i="3"/>
  <c r="K93" i="3"/>
  <c r="K58" i="3"/>
  <c r="AG82" i="3"/>
  <c r="J74" i="3"/>
  <c r="K85" i="3"/>
  <c r="P55" i="3"/>
  <c r="N86" i="3"/>
  <c r="I78" i="3"/>
  <c r="AQ60" i="3"/>
  <c r="L95" i="3"/>
  <c r="P72" i="3"/>
  <c r="AG91" i="3"/>
  <c r="AH58" i="3"/>
  <c r="S83" i="3"/>
  <c r="J84" i="3"/>
  <c r="AJ82" i="3"/>
  <c r="AI68" i="3"/>
  <c r="H55" i="3"/>
  <c r="AC79" i="3"/>
  <c r="R79" i="3"/>
  <c r="Z57" i="3"/>
  <c r="AQ95" i="3"/>
  <c r="R50" i="3"/>
  <c r="I89" i="3"/>
  <c r="H94" i="3"/>
  <c r="K80" i="3"/>
  <c r="V81" i="3"/>
  <c r="H84" i="3"/>
  <c r="AK82" i="3"/>
  <c r="S61" i="3"/>
  <c r="AH86" i="3"/>
  <c r="S89" i="3"/>
  <c r="J61" i="3"/>
  <c r="K81" i="3"/>
  <c r="V82" i="3"/>
  <c r="P95" i="3"/>
  <c r="AJ86" i="3"/>
  <c r="N74" i="3"/>
  <c r="AQ69" i="3"/>
  <c r="AM95" i="3"/>
  <c r="P81" i="3"/>
  <c r="X87" i="3"/>
  <c r="AK68" i="3"/>
  <c r="L69" i="3"/>
  <c r="O90" i="3"/>
  <c r="Z49" i="3"/>
  <c r="W48" i="3"/>
  <c r="AC76" i="3"/>
  <c r="S81" i="3"/>
  <c r="I81" i="3"/>
  <c r="J54" i="3"/>
  <c r="AG92" i="3"/>
  <c r="S71" i="3"/>
  <c r="X79" i="3"/>
  <c r="AI87" i="3"/>
  <c r="AI69" i="3"/>
  <c r="AJ91" i="3"/>
  <c r="L75" i="3"/>
  <c r="P62" i="3"/>
  <c r="AO64" i="3"/>
  <c r="AO58" i="3"/>
  <c r="Z48" i="3"/>
  <c r="W89" i="3"/>
  <c r="N91" i="3"/>
  <c r="AM91" i="3"/>
  <c r="AG70" i="3"/>
  <c r="U69" i="3"/>
  <c r="AJ66" i="3"/>
  <c r="AO68" i="3"/>
  <c r="S65" i="3"/>
  <c r="AH70" i="3"/>
  <c r="I54" i="3"/>
  <c r="S93" i="3"/>
  <c r="AJ50" i="3"/>
  <c r="V61" i="3"/>
  <c r="X65" i="3"/>
  <c r="AQ82" i="3"/>
  <c r="AE90" i="3"/>
  <c r="AG95" i="3"/>
  <c r="AE56" i="3"/>
  <c r="AJ48" i="3"/>
  <c r="U94" i="3"/>
  <c r="X56" i="3"/>
  <c r="AI49" i="3"/>
  <c r="Z65" i="3"/>
  <c r="N54" i="3"/>
  <c r="N89" i="3"/>
  <c r="AM56" i="3"/>
  <c r="L79" i="3"/>
  <c r="AE83" i="3"/>
  <c r="J97" i="3"/>
  <c r="L58" i="3"/>
  <c r="V67" i="3"/>
  <c r="K94" i="3"/>
  <c r="J59" i="3"/>
  <c r="AH94" i="3"/>
  <c r="N70" i="3"/>
  <c r="R83" i="3"/>
  <c r="AM64" i="3"/>
  <c r="H93" i="3"/>
  <c r="J75" i="3"/>
  <c r="O70" i="3"/>
  <c r="M88" i="3"/>
  <c r="X76" i="3"/>
  <c r="AQ66" i="3"/>
  <c r="R49" i="3"/>
  <c r="AG94" i="3"/>
  <c r="U93" i="3"/>
  <c r="AH87" i="3"/>
  <c r="AO92" i="3"/>
  <c r="AO80" i="3"/>
  <c r="S60" i="3"/>
  <c r="T73" i="3"/>
  <c r="AM63" i="3"/>
  <c r="O92" i="3"/>
  <c r="Z96" i="3"/>
  <c r="W94" i="3"/>
  <c r="I86" i="3"/>
  <c r="Z63" i="3"/>
  <c r="AE58" i="3"/>
  <c r="AI50" i="3"/>
  <c r="AH59" i="3"/>
  <c r="X84" i="3"/>
  <c r="AC70" i="3"/>
  <c r="N57" i="3"/>
  <c r="O79" i="3"/>
  <c r="M84" i="3"/>
  <c r="X85" i="3"/>
  <c r="U90" i="3"/>
  <c r="K56" i="3"/>
  <c r="Z83" i="3"/>
  <c r="AM82" i="3"/>
  <c r="J93" i="3"/>
  <c r="AC60" i="3"/>
  <c r="AI91" i="3"/>
  <c r="AG77" i="3"/>
  <c r="X71" i="3"/>
  <c r="M79" i="3"/>
  <c r="AK62" i="3"/>
  <c r="X78" i="3"/>
  <c r="AG87" i="3"/>
  <c r="Z66" i="3"/>
  <c r="AJ71" i="3"/>
  <c r="V96" i="3"/>
  <c r="M92" i="3"/>
  <c r="M86" i="3"/>
  <c r="R75" i="3"/>
  <c r="AC96" i="3"/>
  <c r="I71" i="3"/>
  <c r="AE62" i="3"/>
  <c r="AH81" i="3"/>
  <c r="I94" i="3"/>
  <c r="P83" i="3"/>
  <c r="P49" i="3"/>
  <c r="X95" i="3"/>
  <c r="AQ90" i="3"/>
  <c r="K88" i="3"/>
  <c r="I82" i="3"/>
  <c r="X48" i="3"/>
  <c r="W54" i="3"/>
  <c r="AH92" i="3"/>
  <c r="Z95" i="3"/>
  <c r="J67" i="3"/>
  <c r="S64" i="3"/>
  <c r="T56" i="3"/>
  <c r="AK56" i="3"/>
  <c r="O95" i="3"/>
  <c r="M91" i="3"/>
  <c r="AO59" i="3"/>
  <c r="N62" i="3"/>
  <c r="AG68" i="3"/>
  <c r="V80" i="3"/>
  <c r="AH77" i="3"/>
  <c r="Z87" i="3"/>
  <c r="S88" i="3"/>
  <c r="AH73" i="3"/>
  <c r="AC93" i="3"/>
  <c r="AI56" i="3"/>
  <c r="AI57" i="3"/>
  <c r="AI73" i="3"/>
  <c r="H85" i="3"/>
  <c r="L56" i="3"/>
  <c r="T86" i="3"/>
  <c r="J81" i="3"/>
  <c r="AE47" i="3"/>
  <c r="T64" i="3"/>
  <c r="S95" i="3"/>
  <c r="AC71" i="3"/>
  <c r="W81" i="3"/>
  <c r="N97" i="3"/>
  <c r="AM96" i="3"/>
  <c r="Z97" i="3"/>
  <c r="AG90" i="3"/>
  <c r="R78" i="3"/>
  <c r="AJ76" i="3"/>
  <c r="V66" i="3"/>
  <c r="S75" i="3"/>
  <c r="U84" i="3"/>
  <c r="I93" i="3"/>
  <c r="AH50" i="3"/>
  <c r="Z72" i="3"/>
  <c r="AQ92" i="3"/>
  <c r="Z68" i="3"/>
  <c r="J73" i="3"/>
  <c r="W76" i="3"/>
  <c r="Z82" i="3"/>
  <c r="X86" i="3"/>
  <c r="I87" i="3"/>
  <c r="T47" i="3"/>
  <c r="AI54" i="3"/>
  <c r="P66" i="3"/>
  <c r="J70" i="3"/>
  <c r="AI96" i="3"/>
  <c r="N64" i="3"/>
  <c r="L84" i="3"/>
  <c r="P47" i="3"/>
  <c r="H67" i="3"/>
  <c r="P56" i="3"/>
  <c r="X90" i="3"/>
  <c r="AO76" i="3"/>
  <c r="AH84" i="3"/>
  <c r="Z54" i="3"/>
  <c r="V69" i="3"/>
  <c r="X97" i="3"/>
  <c r="AH79" i="3"/>
  <c r="AJ81" i="3"/>
  <c r="U95" i="3"/>
  <c r="AG71" i="3"/>
  <c r="S84" i="3"/>
  <c r="M74" i="3"/>
  <c r="W84" i="3"/>
  <c r="U80" i="3"/>
  <c r="T76" i="3"/>
  <c r="T78" i="3"/>
  <c r="K49" i="3"/>
  <c r="R66" i="3"/>
  <c r="N61" i="3"/>
  <c r="U78" i="3"/>
  <c r="U77" i="3"/>
  <c r="T92" i="3"/>
  <c r="AG54" i="3"/>
  <c r="L49" i="3"/>
  <c r="J78" i="3"/>
  <c r="AK79" i="3"/>
  <c r="AO61" i="3"/>
  <c r="K69" i="3"/>
  <c r="V62" i="3"/>
  <c r="R94" i="3"/>
  <c r="AG79" i="3"/>
  <c r="U82" i="3"/>
  <c r="T89" i="3"/>
  <c r="W70" i="3"/>
  <c r="AO47" i="3"/>
  <c r="M85" i="3"/>
  <c r="L83" i="3"/>
  <c r="L91" i="3"/>
  <c r="J58" i="3"/>
  <c r="W88" i="3"/>
  <c r="S77" i="3"/>
  <c r="AQ63" i="3"/>
  <c r="R67" i="3"/>
  <c r="AE63" i="3"/>
  <c r="T91" i="3"/>
  <c r="R56" i="3"/>
  <c r="O48" i="3"/>
  <c r="O62" i="3"/>
  <c r="W66" i="3"/>
  <c r="Z78" i="3"/>
  <c r="AC59" i="3"/>
  <c r="R58" i="3"/>
  <c r="AG63" i="3"/>
  <c r="AC61" i="3"/>
  <c r="P90" i="3"/>
  <c r="AO56" i="3"/>
  <c r="M61" i="3"/>
  <c r="H69" i="3"/>
  <c r="O84" i="3"/>
  <c r="J50" i="3"/>
  <c r="W60" i="3"/>
  <c r="H95" i="3"/>
  <c r="AO75" i="3"/>
  <c r="AK70" i="3"/>
  <c r="J62" i="3"/>
  <c r="U72" i="3"/>
  <c r="AM84" i="3"/>
  <c r="P92" i="3"/>
  <c r="O88" i="3"/>
  <c r="S72" i="3"/>
  <c r="N83" i="3"/>
  <c r="AG88" i="3"/>
  <c r="V55" i="3"/>
  <c r="AQ59" i="3"/>
  <c r="U66" i="3"/>
  <c r="J82" i="3"/>
  <c r="AQ58" i="3"/>
  <c r="U88" i="3"/>
  <c r="AH48" i="3"/>
  <c r="T79" i="3"/>
  <c r="AK80" i="3"/>
  <c r="O97" i="3"/>
  <c r="AI47" i="3"/>
  <c r="AI92" i="3"/>
  <c r="O83" i="3"/>
  <c r="L73" i="3"/>
  <c r="AI66" i="3"/>
  <c r="J90" i="3"/>
  <c r="O91" i="3"/>
  <c r="V78" i="3"/>
  <c r="J60" i="3"/>
  <c r="U85" i="3"/>
  <c r="T65" i="3"/>
  <c r="W74" i="3"/>
  <c r="N84" i="3"/>
  <c r="AM75" i="3"/>
  <c r="AC58" i="3"/>
  <c r="AG47" i="3"/>
  <c r="R55" i="3"/>
  <c r="V64" i="3"/>
  <c r="S59" i="3"/>
  <c r="U67" i="3"/>
  <c r="I66" i="3"/>
  <c r="Z89" i="3"/>
  <c r="AQ81" i="3"/>
  <c r="AJ79" i="3"/>
  <c r="W80" i="3"/>
  <c r="V71" i="3"/>
  <c r="Z86" i="3"/>
  <c r="AO89" i="3"/>
  <c r="AK59" i="3"/>
  <c r="AI83" i="3"/>
  <c r="AM62" i="3"/>
  <c r="L60" i="3"/>
  <c r="H65" i="3"/>
  <c r="AJ55" i="3"/>
  <c r="H74" i="3"/>
  <c r="P80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I74" i="3"/>
  <c r="AQ48" i="3"/>
  <c r="AG55" i="3"/>
  <c r="N66" i="3"/>
  <c r="X61" i="3"/>
  <c r="M66" i="3"/>
  <c r="W61" i="3"/>
  <c r="U92" i="3"/>
  <c r="AH90" i="3"/>
  <c r="W47" i="3"/>
  <c r="K78" i="3"/>
  <c r="AC85" i="3"/>
  <c r="AG84" i="3"/>
  <c r="R90" i="3"/>
  <c r="I62" i="3"/>
  <c r="R82" i="3"/>
  <c r="X60" i="3"/>
  <c r="AK94" i="3"/>
  <c r="H90" i="3"/>
  <c r="K47" i="3"/>
  <c r="T93" i="3"/>
  <c r="M82" i="3"/>
  <c r="V50" i="3"/>
  <c r="I75" i="3"/>
  <c r="P85" i="3"/>
  <c r="AG80" i="3"/>
  <c r="J76" i="3"/>
  <c r="I65" i="3"/>
  <c r="AO93" i="3"/>
  <c r="N90" i="3"/>
  <c r="V48" i="3"/>
  <c r="P97" i="3"/>
  <c r="P89" i="3"/>
  <c r="P70" i="3"/>
  <c r="O56" i="3"/>
  <c r="W58" i="3"/>
  <c r="S86" i="3"/>
  <c r="AI86" i="3"/>
  <c r="AH63" i="3"/>
  <c r="AQ79" i="3"/>
  <c r="R72" i="3"/>
  <c r="AK72" i="3"/>
  <c r="AJ80" i="3"/>
  <c r="J96" i="3"/>
  <c r="W49" i="3"/>
  <c r="P75" i="3"/>
  <c r="S57" i="3"/>
  <c r="I88" i="3"/>
  <c r="AK66" i="3"/>
  <c r="R92" i="3"/>
  <c r="O49" i="3"/>
  <c r="AK90" i="3"/>
  <c r="W90" i="3"/>
  <c r="S90" i="3"/>
  <c r="Z50" i="3"/>
  <c r="I64" i="3"/>
  <c r="X73" i="3"/>
  <c r="AH67" i="3"/>
  <c r="AM94" i="3"/>
  <c r="Z59" i="3"/>
  <c r="AJ78" i="3"/>
  <c r="V59" i="3"/>
  <c r="AG89" i="3"/>
  <c r="AJ61" i="3"/>
  <c r="AE67" i="3"/>
  <c r="AK85" i="3"/>
  <c r="AH66" i="3"/>
  <c r="K72" i="3"/>
  <c r="O71" i="3"/>
  <c r="Z88" i="3"/>
  <c r="T48" i="3"/>
  <c r="W65" i="3"/>
  <c r="AG56" i="3"/>
  <c r="S69" i="3"/>
  <c r="H78" i="3"/>
  <c r="R74" i="3"/>
  <c r="AK61" i="3"/>
  <c r="AM66" i="3"/>
  <c r="P57" i="3"/>
  <c r="L50" i="3"/>
  <c r="T75" i="3"/>
  <c r="M71" i="3"/>
  <c r="V70" i="3"/>
  <c r="AE69" i="3"/>
  <c r="T96" i="3"/>
  <c r="W67" i="3"/>
  <c r="N92" i="3"/>
  <c r="T69" i="3"/>
  <c r="AG59" i="3"/>
  <c r="V86" i="3"/>
  <c r="S82" i="3"/>
  <c r="U91" i="3"/>
  <c r="AQ73" i="3"/>
  <c r="AQ70" i="3"/>
  <c r="X62" i="3"/>
  <c r="AC63" i="3"/>
  <c r="P54" i="3"/>
  <c r="W97" i="3"/>
  <c r="T94" i="3"/>
  <c r="AJ89" i="3"/>
  <c r="V77" i="3"/>
  <c r="AJ64" i="3"/>
  <c r="AI61" i="3"/>
  <c r="O94" i="3"/>
  <c r="AE54" i="3"/>
  <c r="V88" i="3"/>
  <c r="AK86" i="3"/>
  <c r="AE97" i="3"/>
  <c r="V84" i="3"/>
  <c r="M54" i="3"/>
  <c r="T57" i="3"/>
  <c r="AQ64" i="3"/>
  <c r="K82" i="3"/>
  <c r="AQ55" i="3"/>
  <c r="M73" i="3"/>
  <c r="O93" i="3"/>
  <c r="I72" i="3"/>
  <c r="V93" i="3"/>
  <c r="AM77" i="3"/>
  <c r="S56" i="3"/>
  <c r="R76" i="3"/>
  <c r="T70" i="3"/>
  <c r="AQ65" i="3"/>
  <c r="AQ74" i="3"/>
  <c r="O72" i="3"/>
  <c r="S68" i="3"/>
  <c r="V73" i="3"/>
  <c r="T84" i="3"/>
  <c r="AQ76" i="3"/>
  <c r="T97" i="3"/>
  <c r="L89" i="3"/>
  <c r="AE48" i="3"/>
  <c r="R60" i="3"/>
  <c r="AJ77" i="3"/>
  <c r="AE94" i="3"/>
  <c r="AH71" i="3"/>
  <c r="O74" i="3"/>
  <c r="P79" i="3"/>
  <c r="Z90" i="3"/>
  <c r="K48" i="3"/>
  <c r="N60" i="3"/>
  <c r="AQ50" i="3"/>
  <c r="AO87" i="3"/>
  <c r="AI58" i="3"/>
  <c r="T49" i="3"/>
  <c r="J48" i="3"/>
  <c r="AK48" i="3"/>
  <c r="U60" i="3"/>
  <c r="K63" i="3"/>
  <c r="AQ62" i="3"/>
  <c r="J69" i="3"/>
  <c r="AC95" i="3"/>
  <c r="AJ65" i="3"/>
  <c r="W50" i="3"/>
  <c r="AQ67" i="3"/>
  <c r="X80" i="3"/>
  <c r="AM93" i="3"/>
  <c r="S58" i="3"/>
  <c r="AK57" i="3"/>
  <c r="L94" i="3"/>
  <c r="AJ70" i="3"/>
  <c r="O67" i="3"/>
  <c r="L63" i="3"/>
  <c r="H80" i="3"/>
  <c r="AE49" i="3"/>
  <c r="Z60" i="3"/>
  <c r="AO72" i="3"/>
  <c r="W69" i="3"/>
  <c r="N82" i="3"/>
  <c r="AG60" i="3"/>
  <c r="X82" i="3"/>
  <c r="U76" i="3"/>
  <c r="AQ61" i="3"/>
  <c r="R71" i="3"/>
  <c r="AQ77" i="3"/>
  <c r="AI79" i="3"/>
  <c r="AJ56" i="3"/>
  <c r="AO90" i="3"/>
  <c r="AH88" i="3"/>
  <c r="T71" i="3"/>
  <c r="Z61" i="3"/>
  <c r="AG97" i="3"/>
  <c r="AQ83" i="3"/>
  <c r="AG69" i="3"/>
  <c r="AO94" i="3"/>
  <c r="R77" i="3"/>
  <c r="O77" i="3"/>
  <c r="V65" i="3"/>
  <c r="AH95" i="3"/>
  <c r="AM97" i="3"/>
  <c r="P71" i="3"/>
  <c r="L72" i="3"/>
  <c r="AI74" i="3"/>
  <c r="AC68" i="3"/>
  <c r="AM92" i="3"/>
  <c r="R48" i="3"/>
  <c r="S94" i="3"/>
  <c r="R47" i="3"/>
  <c r="AJ83" i="3"/>
  <c r="T59" i="3"/>
  <c r="H77" i="3"/>
  <c r="N87" i="3"/>
  <c r="AJ74" i="3"/>
  <c r="R91" i="3"/>
  <c r="AC69" i="3"/>
  <c r="P82" i="3"/>
  <c r="L64" i="3"/>
  <c r="AK83" i="3"/>
  <c r="P88" i="3"/>
  <c r="L86" i="3"/>
  <c r="P84" i="3"/>
  <c r="AJ93" i="3"/>
  <c r="AC91" i="3"/>
  <c r="AI88" i="3"/>
  <c r="AJ60" i="3"/>
  <c r="M83" i="3"/>
  <c r="AO74" i="3"/>
  <c r="W68" i="3"/>
  <c r="N88" i="3"/>
  <c r="M49" i="3"/>
  <c r="V60" i="3"/>
  <c r="AG64" i="3"/>
  <c r="AG66" i="3"/>
  <c r="X55" i="3"/>
  <c r="M94" i="3"/>
  <c r="AJ95" i="3"/>
  <c r="P86" i="3"/>
  <c r="AC84" i="3"/>
  <c r="AM86" i="3"/>
  <c r="R88" i="3"/>
  <c r="S97" i="3"/>
  <c r="V97" i="3"/>
  <c r="AK58" i="3"/>
  <c r="AM50" i="3"/>
  <c r="I85" i="3"/>
  <c r="AM70" i="3"/>
  <c r="R84" i="3" l="1"/>
  <c r="P94" i="3"/>
  <c r="P74" i="3"/>
  <c r="AV192" i="1" s="1"/>
  <c r="AW192" i="1" s="1"/>
  <c r="P93" i="3"/>
  <c r="P64" i="3"/>
  <c r="AV204" i="1" s="1"/>
  <c r="AW204" i="1" s="1"/>
  <c r="P96" i="3"/>
  <c r="AV218" i="1" s="1"/>
  <c r="AW218" i="1" s="1"/>
  <c r="P76" i="3"/>
  <c r="AV198" i="1" s="1"/>
  <c r="P50" i="3"/>
  <c r="AV129" i="1" s="1"/>
  <c r="P60" i="3"/>
  <c r="AV177" i="1" s="1"/>
  <c r="AW177" i="1" s="1"/>
  <c r="P73" i="3"/>
  <c r="P61" i="3"/>
  <c r="P91" i="3"/>
  <c r="AV209" i="1" s="1"/>
  <c r="AW209" i="1" s="1"/>
  <c r="P68" i="3"/>
  <c r="AV186" i="1" s="1"/>
  <c r="P77" i="3"/>
  <c r="AV195" i="1" s="1"/>
  <c r="P65" i="3"/>
  <c r="AV205" i="1" s="1"/>
  <c r="AW205" i="1" s="1"/>
  <c r="P69" i="3"/>
  <c r="AV187" i="1" s="1"/>
  <c r="P78" i="3"/>
  <c r="AV197" i="1" s="1"/>
  <c r="AW197" i="1" s="1"/>
  <c r="P58" i="3"/>
  <c r="AV174" i="1" s="1"/>
  <c r="P48" i="3"/>
  <c r="P63" i="3"/>
  <c r="AV180" i="1" s="1"/>
  <c r="AW180" i="1" s="1"/>
  <c r="P59" i="3"/>
  <c r="P87" i="3"/>
  <c r="AV207" i="1" s="1"/>
  <c r="AW207" i="1" s="1"/>
  <c r="AA83" i="3"/>
  <c r="AA65" i="3"/>
  <c r="AA69" i="3"/>
  <c r="AA78" i="3"/>
  <c r="AA79" i="3"/>
  <c r="AA93" i="3"/>
  <c r="AA84" i="3"/>
  <c r="AA54" i="3"/>
  <c r="AA96" i="3"/>
  <c r="AA90" i="3"/>
  <c r="AA60" i="3"/>
  <c r="AA50" i="3"/>
  <c r="BG129" i="1" s="1"/>
  <c r="AA49" i="3"/>
  <c r="BG128" i="1" s="1"/>
  <c r="AA64" i="3"/>
  <c r="AA70" i="3"/>
  <c r="AA82" i="3"/>
  <c r="AA72" i="3"/>
  <c r="AA59" i="3"/>
  <c r="AA94" i="3"/>
  <c r="AA48" i="3"/>
  <c r="AA56" i="3"/>
  <c r="AA77" i="3"/>
  <c r="AA74" i="3"/>
  <c r="AA61" i="3"/>
  <c r="AA62" i="3"/>
  <c r="AA73" i="3"/>
  <c r="AA92" i="3"/>
  <c r="AA88" i="3"/>
  <c r="AA81" i="3"/>
  <c r="AA76" i="3"/>
  <c r="AA95" i="3"/>
  <c r="AA80" i="3"/>
  <c r="AA87" i="3"/>
  <c r="AA67" i="3"/>
  <c r="AA71" i="3"/>
  <c r="AA66" i="3"/>
  <c r="AA75" i="3"/>
  <c r="AA86" i="3"/>
  <c r="AA63" i="3"/>
  <c r="AA89" i="3"/>
  <c r="AA58" i="3"/>
  <c r="AA97" i="3"/>
  <c r="AA55" i="3"/>
  <c r="AA47" i="3"/>
  <c r="AA91" i="3"/>
  <c r="AA57" i="3"/>
  <c r="AA68" i="3"/>
  <c r="AA85" i="3"/>
  <c r="X67" i="3"/>
  <c r="X70" i="3"/>
  <c r="BD188" i="1" s="1"/>
  <c r="X69" i="3"/>
  <c r="BD187" i="1" s="1"/>
  <c r="X88" i="3"/>
  <c r="BD182" i="1" s="1"/>
  <c r="BE182" i="1" s="1"/>
  <c r="X47" i="3"/>
  <c r="X91" i="3"/>
  <c r="BD209" i="1" s="1"/>
  <c r="BE209" i="1" s="1"/>
  <c r="X72" i="3"/>
  <c r="BD190" i="1" s="1"/>
  <c r="BE190" i="1" s="1"/>
  <c r="X96" i="3"/>
  <c r="BD218" i="1" s="1"/>
  <c r="BE218" i="1" s="1"/>
  <c r="X63" i="3"/>
  <c r="BD180" i="1" s="1"/>
  <c r="BE180" i="1" s="1"/>
  <c r="X77" i="3"/>
  <c r="BD195" i="1" s="1"/>
  <c r="BE195" i="1" s="1"/>
  <c r="X59" i="3"/>
  <c r="X54" i="3"/>
  <c r="X64" i="3"/>
  <c r="BD204" i="1" s="1"/>
  <c r="BE204" i="1" s="1"/>
  <c r="X66" i="3"/>
  <c r="BD206" i="1" s="1"/>
  <c r="BE206" i="1" s="1"/>
  <c r="X57" i="3"/>
  <c r="BD173" i="1" s="1"/>
  <c r="BE173" i="1" s="1"/>
  <c r="X58" i="3"/>
  <c r="BD174" i="1" s="1"/>
  <c r="X89" i="3"/>
  <c r="BD208" i="1" s="1"/>
  <c r="X75" i="3"/>
  <c r="X92" i="3"/>
  <c r="BD210" i="1" s="1"/>
  <c r="BE210" i="1" s="1"/>
  <c r="X49" i="3"/>
  <c r="BD128" i="1" s="1"/>
  <c r="X81" i="3"/>
  <c r="BD199" i="1" s="1"/>
  <c r="X93" i="3"/>
  <c r="X74" i="3"/>
  <c r="BD192" i="1" s="1"/>
  <c r="BE192" i="1" s="1"/>
  <c r="O59" i="3"/>
  <c r="O87" i="3"/>
  <c r="O73" i="3"/>
  <c r="O50" i="3"/>
  <c r="AU129" i="1" s="1"/>
  <c r="O86" i="3"/>
  <c r="O65" i="3"/>
  <c r="O63" i="3"/>
  <c r="O60" i="3"/>
  <c r="O96" i="3"/>
  <c r="O81" i="3"/>
  <c r="O69" i="3"/>
  <c r="O54" i="3"/>
  <c r="O80" i="3"/>
  <c r="O89" i="3"/>
  <c r="O66" i="3"/>
  <c r="O78" i="3"/>
  <c r="O57" i="3"/>
  <c r="O47" i="3"/>
  <c r="O82" i="3"/>
  <c r="O75" i="3"/>
  <c r="O85" i="3"/>
  <c r="O68" i="3"/>
  <c r="O61" i="3"/>
  <c r="AE75" i="3"/>
  <c r="AE50" i="3"/>
  <c r="BK129" i="1" s="1"/>
  <c r="AE55" i="3"/>
  <c r="AE77" i="3"/>
  <c r="AE81" i="3"/>
  <c r="AE66" i="3"/>
  <c r="AE88" i="3"/>
  <c r="AE95" i="3"/>
  <c r="AE61" i="3"/>
  <c r="AE93" i="3"/>
  <c r="AE80" i="3"/>
  <c r="AE71" i="3"/>
  <c r="AE72" i="3"/>
  <c r="AE60" i="3"/>
  <c r="AE65" i="3"/>
  <c r="AE76" i="3"/>
  <c r="AE59" i="3"/>
  <c r="AE89" i="3"/>
  <c r="AE64" i="3"/>
  <c r="AE74" i="3"/>
  <c r="AE73" i="3"/>
  <c r="AE84" i="3"/>
  <c r="AE96" i="3"/>
  <c r="AE79" i="3"/>
  <c r="AE82" i="3"/>
  <c r="AE68" i="3"/>
  <c r="AE91" i="3"/>
  <c r="AE57" i="3"/>
  <c r="AE78" i="3"/>
  <c r="AE70" i="3"/>
  <c r="AE87" i="3"/>
  <c r="AE92" i="3"/>
  <c r="AE85" i="3"/>
  <c r="AE86" i="3"/>
  <c r="AK84" i="3"/>
  <c r="AK92" i="3"/>
  <c r="AK47" i="3"/>
  <c r="AK60" i="3"/>
  <c r="AK55" i="3"/>
  <c r="AK77" i="3"/>
  <c r="AK95" i="3"/>
  <c r="AK71" i="3"/>
  <c r="AK93" i="3"/>
  <c r="AK64" i="3"/>
  <c r="AK74" i="3"/>
  <c r="AK88" i="3"/>
  <c r="AK49" i="3"/>
  <c r="BQ128" i="1" s="1"/>
  <c r="AK63" i="3"/>
  <c r="AK69" i="3"/>
  <c r="AK91" i="3"/>
  <c r="AK67" i="3"/>
  <c r="AK73" i="3"/>
  <c r="AK78" i="3"/>
  <c r="AK76" i="3"/>
  <c r="AK75" i="3"/>
  <c r="AK81" i="3"/>
  <c r="AK50" i="3"/>
  <c r="BQ129" i="1" s="1"/>
  <c r="AK96" i="3"/>
  <c r="AK89" i="3"/>
  <c r="AK87" i="3"/>
  <c r="M48" i="3"/>
  <c r="M65" i="3"/>
  <c r="M50" i="3"/>
  <c r="AS129" i="1" s="1"/>
  <c r="M58" i="3"/>
  <c r="M75" i="3"/>
  <c r="M47" i="3"/>
  <c r="M96" i="3"/>
  <c r="M56" i="3"/>
  <c r="M89" i="3"/>
  <c r="M77" i="3"/>
  <c r="M67" i="3"/>
  <c r="M90" i="3"/>
  <c r="M76" i="3"/>
  <c r="M95" i="3"/>
  <c r="M55" i="3"/>
  <c r="M59" i="3"/>
  <c r="M93" i="3"/>
  <c r="M68" i="3"/>
  <c r="M78" i="3"/>
  <c r="M62" i="3"/>
  <c r="M63" i="3"/>
  <c r="M60" i="3"/>
  <c r="M80" i="3"/>
  <c r="M97" i="3"/>
  <c r="M87" i="3"/>
  <c r="M64" i="3"/>
  <c r="M81" i="3"/>
  <c r="M69" i="3"/>
  <c r="M70" i="3"/>
  <c r="AN95" i="3"/>
  <c r="BT219" i="1" s="1"/>
  <c r="BU219" i="1" s="1"/>
  <c r="AN86" i="3"/>
  <c r="AN64" i="3"/>
  <c r="BT204" i="1" s="1"/>
  <c r="BU204" i="1" s="1"/>
  <c r="AN81" i="3"/>
  <c r="BT199" i="1" s="1"/>
  <c r="AN90" i="3"/>
  <c r="BT181" i="1" s="1"/>
  <c r="BU181" i="1" s="1"/>
  <c r="AN49" i="3"/>
  <c r="BT128" i="1" s="1"/>
  <c r="AN56" i="3"/>
  <c r="BT172" i="1" s="1"/>
  <c r="BU172" i="1" s="1"/>
  <c r="AN48" i="3"/>
  <c r="AN67" i="3"/>
  <c r="AN71" i="3"/>
  <c r="AN60" i="3"/>
  <c r="BT177" i="1" s="1"/>
  <c r="BU177" i="1" s="1"/>
  <c r="AN47" i="3"/>
  <c r="AN97" i="3"/>
  <c r="AN88" i="3"/>
  <c r="BT182" i="1" s="1"/>
  <c r="BU182" i="1" s="1"/>
  <c r="AN89" i="3"/>
  <c r="BT208" i="1" s="1"/>
  <c r="AN55" i="3"/>
  <c r="AN73" i="3"/>
  <c r="AN96" i="3"/>
  <c r="BT218" i="1" s="1"/>
  <c r="BU218" i="1" s="1"/>
  <c r="AN94" i="3"/>
  <c r="AN79" i="3"/>
  <c r="BT198" i="1" s="1"/>
  <c r="AN63" i="3"/>
  <c r="BT180" i="1" s="1"/>
  <c r="BU180" i="1" s="1"/>
  <c r="AN82" i="3"/>
  <c r="BT200" i="1" s="1"/>
  <c r="AN93" i="3"/>
  <c r="AN83" i="3"/>
  <c r="BT215" i="1" s="1"/>
  <c r="AN72" i="3"/>
  <c r="BT190" i="1" s="1"/>
  <c r="BU190" i="1" s="1"/>
  <c r="AN57" i="3"/>
  <c r="BT173" i="1" s="1"/>
  <c r="BU173" i="1" s="1"/>
  <c r="AN54" i="3"/>
  <c r="AN76" i="3"/>
  <c r="AN70" i="3"/>
  <c r="BT188" i="1" s="1"/>
  <c r="AN58" i="3"/>
  <c r="BT174" i="1" s="1"/>
  <c r="AN74" i="3"/>
  <c r="BT192" i="1" s="1"/>
  <c r="BU192" i="1" s="1"/>
  <c r="AN85" i="3"/>
  <c r="BT202" i="1" s="1"/>
  <c r="BU202" i="1" s="1"/>
  <c r="AN92" i="3"/>
  <c r="BT210" i="1" s="1"/>
  <c r="BU210" i="1" s="1"/>
  <c r="AN87" i="3"/>
  <c r="BT207" i="1" s="1"/>
  <c r="BU207" i="1" s="1"/>
  <c r="AN77" i="3"/>
  <c r="BT195" i="1" s="1"/>
  <c r="AN61" i="3"/>
  <c r="AN59" i="3"/>
  <c r="AN80" i="3"/>
  <c r="BT214" i="1" s="1"/>
  <c r="AN84" i="3"/>
  <c r="BT201" i="1" s="1"/>
  <c r="BU201" i="1" s="1"/>
  <c r="AN66" i="3"/>
  <c r="BT206" i="1" s="1"/>
  <c r="BU206" i="1" s="1"/>
  <c r="AN91" i="3"/>
  <c r="BT209" i="1" s="1"/>
  <c r="BU209" i="1" s="1"/>
  <c r="AN62" i="3"/>
  <c r="BT179" i="1" s="1"/>
  <c r="AN69" i="3"/>
  <c r="BT187" i="1" s="1"/>
  <c r="AN78" i="3"/>
  <c r="BT197" i="1" s="1"/>
  <c r="BU197" i="1" s="1"/>
  <c r="AN68" i="3"/>
  <c r="BT186" i="1" s="1"/>
  <c r="AN50" i="3"/>
  <c r="BT129" i="1" s="1"/>
  <c r="AN75" i="3"/>
  <c r="AN65" i="3"/>
  <c r="BT205" i="1" s="1"/>
  <c r="BU205" i="1" s="1"/>
  <c r="Q86" i="3"/>
  <c r="Q77" i="3"/>
  <c r="Q87" i="3"/>
  <c r="Q89" i="3"/>
  <c r="Q72" i="3"/>
  <c r="Q67" i="3"/>
  <c r="Q47" i="3"/>
  <c r="Q97" i="3"/>
  <c r="Q78" i="3"/>
  <c r="Q74" i="3"/>
  <c r="Q81" i="3"/>
  <c r="Q82" i="3"/>
  <c r="Q85" i="3"/>
  <c r="Q63" i="3"/>
  <c r="Q75" i="3"/>
  <c r="Q96" i="3"/>
  <c r="Q70" i="3"/>
  <c r="Q66" i="3"/>
  <c r="Q60" i="3"/>
  <c r="Q59" i="3"/>
  <c r="Q94" i="3"/>
  <c r="Q58" i="3"/>
  <c r="Q90" i="3"/>
  <c r="Q88" i="3"/>
  <c r="Q79" i="3"/>
  <c r="Q64" i="3"/>
  <c r="Q73" i="3"/>
  <c r="Q49" i="3"/>
  <c r="AW128" i="1" s="1"/>
  <c r="Q55" i="3"/>
  <c r="Q68" i="3"/>
  <c r="Q91" i="3"/>
  <c r="Q92" i="3"/>
  <c r="Q61" i="3"/>
  <c r="Q84" i="3"/>
  <c r="Q50" i="3"/>
  <c r="AW129" i="1" s="1"/>
  <c r="Q95" i="3"/>
  <c r="Q57" i="3"/>
  <c r="Q80" i="3"/>
  <c r="Q54" i="3"/>
  <c r="Q83" i="3"/>
  <c r="Q56" i="3"/>
  <c r="Q65" i="3"/>
  <c r="Q93" i="3"/>
  <c r="Q71" i="3"/>
  <c r="Q76" i="3"/>
  <c r="Q48" i="3"/>
  <c r="Q62" i="3"/>
  <c r="Q69" i="3"/>
  <c r="Y57" i="3"/>
  <c r="Y50" i="3"/>
  <c r="BE129" i="1" s="1"/>
  <c r="Y63" i="3"/>
  <c r="Y62" i="3"/>
  <c r="Y81" i="3"/>
  <c r="Y89" i="3"/>
  <c r="Y88" i="3"/>
  <c r="Y68" i="3"/>
  <c r="Y71" i="3"/>
  <c r="Y64" i="3"/>
  <c r="Y79" i="3"/>
  <c r="Y87" i="3"/>
  <c r="Y83" i="3"/>
  <c r="Y67" i="3"/>
  <c r="Y60" i="3"/>
  <c r="Y48" i="3"/>
  <c r="Y94" i="3"/>
  <c r="Y93" i="3"/>
  <c r="Y72" i="3"/>
  <c r="Y92" i="3"/>
  <c r="Y55" i="3"/>
  <c r="Y82" i="3"/>
  <c r="Y65" i="3"/>
  <c r="Y91" i="3"/>
  <c r="Y96" i="3"/>
  <c r="Y66" i="3"/>
  <c r="Y95" i="3"/>
  <c r="Y84" i="3"/>
  <c r="Y56" i="3"/>
  <c r="Y73" i="3"/>
  <c r="Y85" i="3"/>
  <c r="Y80" i="3"/>
  <c r="Y78" i="3"/>
  <c r="Y70" i="3"/>
  <c r="Y58" i="3"/>
  <c r="Y61" i="3"/>
  <c r="Y54" i="3"/>
  <c r="Y69" i="3"/>
  <c r="Y86" i="3"/>
  <c r="Y75" i="3"/>
  <c r="Y74" i="3"/>
  <c r="Y49" i="3"/>
  <c r="BE128" i="1" s="1"/>
  <c r="Y77" i="3"/>
  <c r="Y47" i="3"/>
  <c r="Y90" i="3"/>
  <c r="Y59" i="3"/>
  <c r="Y76" i="3"/>
  <c r="Y97" i="3"/>
  <c r="AL79" i="3"/>
  <c r="BR198" i="1" s="1"/>
  <c r="AL78" i="3"/>
  <c r="BR197" i="1" s="1"/>
  <c r="BS197" i="1" s="1"/>
  <c r="AL59" i="3"/>
  <c r="AL87" i="3"/>
  <c r="BR207" i="1" s="1"/>
  <c r="BS207" i="1" s="1"/>
  <c r="AL60" i="3"/>
  <c r="BR177" i="1" s="1"/>
  <c r="BS177" i="1" s="1"/>
  <c r="AL96" i="3"/>
  <c r="BR218" i="1" s="1"/>
  <c r="BS218" i="1" s="1"/>
  <c r="AL82" i="3"/>
  <c r="BR200" i="1" s="1"/>
  <c r="AL69" i="3"/>
  <c r="BR187" i="1" s="1"/>
  <c r="AL72" i="3"/>
  <c r="BR190" i="1" s="1"/>
  <c r="BS190" i="1" s="1"/>
  <c r="AL88" i="3"/>
  <c r="BR182" i="1" s="1"/>
  <c r="BS182" i="1" s="1"/>
  <c r="AL80" i="3"/>
  <c r="BR214" i="1" s="1"/>
  <c r="AL47" i="3"/>
  <c r="AL95" i="3"/>
  <c r="BR219" i="1" s="1"/>
  <c r="BS219" i="1" s="1"/>
  <c r="AL86" i="3"/>
  <c r="AL57" i="3"/>
  <c r="BR173" i="1" s="1"/>
  <c r="BS173" i="1" s="1"/>
  <c r="AL81" i="3"/>
  <c r="BR199" i="1" s="1"/>
  <c r="AL63" i="3"/>
  <c r="BR180" i="1" s="1"/>
  <c r="BS180" i="1" s="1"/>
  <c r="AL74" i="3"/>
  <c r="BR192" i="1" s="1"/>
  <c r="BS192" i="1" s="1"/>
  <c r="AL65" i="3"/>
  <c r="BR205" i="1" s="1"/>
  <c r="BS205" i="1" s="1"/>
  <c r="AL62" i="3"/>
  <c r="BR179" i="1" s="1"/>
  <c r="BS179" i="1" s="1"/>
  <c r="AL66" i="3"/>
  <c r="BR206" i="1" s="1"/>
  <c r="BS206" i="1" s="1"/>
  <c r="AL90" i="3"/>
  <c r="BR181" i="1" s="1"/>
  <c r="BS181" i="1" s="1"/>
  <c r="AL71" i="3"/>
  <c r="AL94" i="3"/>
  <c r="AL49" i="3"/>
  <c r="BR128" i="1" s="1"/>
  <c r="AL92" i="3"/>
  <c r="BR210" i="1" s="1"/>
  <c r="BS210" i="1" s="1"/>
  <c r="AL75" i="3"/>
  <c r="AL70" i="3"/>
  <c r="BR188" i="1" s="1"/>
  <c r="AL68" i="3"/>
  <c r="BR186" i="1" s="1"/>
  <c r="AL67" i="3"/>
  <c r="AL64" i="3"/>
  <c r="BR204" i="1" s="1"/>
  <c r="BS204" i="1" s="1"/>
  <c r="AL58" i="3"/>
  <c r="BR174" i="1" s="1"/>
  <c r="AL48" i="3"/>
  <c r="AL56" i="3"/>
  <c r="BR172" i="1" s="1"/>
  <c r="AL84" i="3"/>
  <c r="BR201" i="1" s="1"/>
  <c r="BS201" i="1" s="1"/>
  <c r="AL54" i="3"/>
  <c r="AL77" i="3"/>
  <c r="BR195" i="1" s="1"/>
  <c r="AL97" i="3"/>
  <c r="AL85" i="3"/>
  <c r="BR202" i="1" s="1"/>
  <c r="BS202" i="1" s="1"/>
  <c r="AL76" i="3"/>
  <c r="AL61" i="3"/>
  <c r="AL55" i="3"/>
  <c r="AL89" i="3"/>
  <c r="BR208" i="1" s="1"/>
  <c r="AL93" i="3"/>
  <c r="AL83" i="3"/>
  <c r="BR215" i="1" s="1"/>
  <c r="AL73" i="3"/>
  <c r="AL91" i="3"/>
  <c r="BR209" i="1" s="1"/>
  <c r="BS209" i="1" s="1"/>
  <c r="AL50" i="3"/>
  <c r="BR129" i="1" s="1"/>
  <c r="AT91" i="1"/>
  <c r="AQ91" i="1"/>
  <c r="AO79" i="1"/>
  <c r="BI91" i="1"/>
  <c r="BE94" i="1"/>
  <c r="BT75" i="1"/>
  <c r="BN78" i="1"/>
  <c r="BA106" i="1"/>
  <c r="AI68" i="1"/>
  <c r="AP77" i="1"/>
  <c r="BP63" i="1"/>
  <c r="BP286" i="1" s="1"/>
  <c r="BO102" i="1"/>
  <c r="BA79" i="1"/>
  <c r="AU100" i="1"/>
  <c r="BK102" i="1"/>
  <c r="BI70" i="1"/>
  <c r="BW101" i="1"/>
  <c r="BP101" i="1"/>
  <c r="AP90" i="1"/>
  <c r="AZ80" i="1"/>
  <c r="BR80" i="1"/>
  <c r="AO91" i="1"/>
  <c r="BB100" i="1"/>
  <c r="BJ100" i="1"/>
  <c r="BR70" i="1"/>
  <c r="AY75" i="1"/>
  <c r="BB64" i="1"/>
  <c r="BM101" i="1"/>
  <c r="AW79" i="1"/>
  <c r="BB68" i="1"/>
  <c r="AO63" i="1"/>
  <c r="AO286" i="1" s="1"/>
  <c r="BB87" i="1"/>
  <c r="AN94" i="1"/>
  <c r="BR87" i="1"/>
  <c r="BU102" i="1"/>
  <c r="AW91" i="1"/>
  <c r="AY77" i="1"/>
  <c r="BD78" i="1"/>
  <c r="BQ102" i="1"/>
  <c r="BV106" i="1"/>
  <c r="BS100" i="1"/>
  <c r="BF64" i="1"/>
  <c r="AV79" i="1"/>
  <c r="BF69" i="1"/>
  <c r="BU90" i="1"/>
  <c r="BU63" i="1"/>
  <c r="BU286" i="1" s="1"/>
  <c r="BN87" i="1"/>
  <c r="BN249" i="1" s="1"/>
  <c r="BE64" i="1"/>
  <c r="AX77" i="1"/>
  <c r="AR77" i="1"/>
  <c r="BH70" i="1"/>
  <c r="AR101" i="1"/>
  <c r="BD106" i="1"/>
  <c r="BJ128" i="1"/>
  <c r="AY87" i="1"/>
  <c r="AY249" i="1" s="1"/>
  <c r="AY91" i="1"/>
  <c r="BB79" i="1"/>
  <c r="BB80" i="1"/>
  <c r="BT70" i="1"/>
  <c r="BD79" i="1"/>
  <c r="AR75" i="1"/>
  <c r="BW75" i="1"/>
  <c r="BQ64" i="1"/>
  <c r="AR78" i="1"/>
  <c r="AZ76" i="1"/>
  <c r="AX79" i="1"/>
  <c r="BP76" i="1"/>
  <c r="BU101" i="1"/>
  <c r="BM63" i="1"/>
  <c r="BS75" i="1"/>
  <c r="BK75" i="1"/>
  <c r="BP94" i="1"/>
  <c r="BJ90" i="1"/>
  <c r="BQ75" i="1"/>
  <c r="BD64" i="1"/>
  <c r="BU76" i="1"/>
  <c r="BJ94" i="1"/>
  <c r="BP80" i="1"/>
  <c r="BS63" i="1"/>
  <c r="BS286" i="1" s="1"/>
  <c r="AS77" i="1"/>
  <c r="AU69" i="1"/>
  <c r="BE69" i="1"/>
  <c r="BH79" i="1"/>
  <c r="BB101" i="1"/>
  <c r="AR69" i="1"/>
  <c r="BE77" i="1"/>
  <c r="BJ91" i="1"/>
  <c r="BJ307" i="1" s="1"/>
  <c r="BW90" i="1"/>
  <c r="AR63" i="1"/>
  <c r="AR286" i="1" s="1"/>
  <c r="BB70" i="1"/>
  <c r="AR64" i="1"/>
  <c r="AR65" i="1" s="1"/>
  <c r="BB90" i="1"/>
  <c r="BA64" i="1"/>
  <c r="BV94" i="1"/>
  <c r="BS68" i="1"/>
  <c r="AP70" i="1"/>
  <c r="AW68" i="1"/>
  <c r="AR80" i="1"/>
  <c r="BR77" i="1"/>
  <c r="AO68" i="1"/>
  <c r="AS90" i="1"/>
  <c r="AQ64" i="1"/>
  <c r="BD90" i="1"/>
  <c r="BC77" i="1"/>
  <c r="BK76" i="1"/>
  <c r="AZ78" i="1"/>
  <c r="AQ69" i="1"/>
  <c r="AW69" i="1"/>
  <c r="AW75" i="1"/>
  <c r="BN91" i="1"/>
  <c r="AS69" i="1"/>
  <c r="AN68" i="1"/>
  <c r="BW80" i="1"/>
  <c r="BM102" i="1"/>
  <c r="BS106" i="1"/>
  <c r="AZ75" i="1"/>
  <c r="AV87" i="1"/>
  <c r="AV249" i="1" s="1"/>
  <c r="BK77" i="1"/>
  <c r="AO69" i="1"/>
  <c r="BD75" i="1"/>
  <c r="BB75" i="1"/>
  <c r="BQ78" i="1"/>
  <c r="AW77" i="1"/>
  <c r="AX80" i="1"/>
  <c r="BD94" i="1"/>
  <c r="BT79" i="1"/>
  <c r="AQ76" i="1"/>
  <c r="BQ76" i="1"/>
  <c r="BN64" i="1"/>
  <c r="BF79" i="1"/>
  <c r="BI75" i="1"/>
  <c r="BH75" i="1"/>
  <c r="BM91" i="1"/>
  <c r="AI78" i="1"/>
  <c r="BF77" i="1"/>
  <c r="AT90" i="1"/>
  <c r="AW64" i="1"/>
  <c r="BE68" i="1"/>
  <c r="BF106" i="1"/>
  <c r="BH77" i="1"/>
  <c r="BR91" i="1"/>
  <c r="AX90" i="1"/>
  <c r="BG70" i="1"/>
  <c r="BD102" i="1"/>
  <c r="AX106" i="1"/>
  <c r="BV102" i="1"/>
  <c r="AN91" i="1"/>
  <c r="AI75" i="1"/>
  <c r="BE87" i="1"/>
  <c r="BE249" i="1" s="1"/>
  <c r="BT101" i="1"/>
  <c r="AY101" i="1"/>
  <c r="BV64" i="1"/>
  <c r="BK79" i="1"/>
  <c r="BW106" i="1"/>
  <c r="AR76" i="1"/>
  <c r="BQ94" i="1"/>
  <c r="AR70" i="1"/>
  <c r="AN77" i="1"/>
  <c r="BF75" i="1"/>
  <c r="BM106" i="1"/>
  <c r="AN79" i="1"/>
  <c r="AN64" i="1"/>
  <c r="BV199" i="1"/>
  <c r="BH181" i="1"/>
  <c r="BI181" i="1" s="1"/>
  <c r="BV172" i="1"/>
  <c r="BW172" i="1" s="1"/>
  <c r="F215" i="1"/>
  <c r="R173" i="1"/>
  <c r="P204" i="1"/>
  <c r="S190" i="1"/>
  <c r="S186" i="1" s="1"/>
  <c r="L133" i="1"/>
  <c r="I181" i="1"/>
  <c r="I209" i="1" s="1"/>
  <c r="M174" i="1"/>
  <c r="N187" i="1"/>
  <c r="T198" i="1"/>
  <c r="F210" i="1"/>
  <c r="Q210" i="1"/>
  <c r="N210" i="1"/>
  <c r="H172" i="1"/>
  <c r="P134" i="1"/>
  <c r="W132" i="1"/>
  <c r="I208" i="1"/>
  <c r="I238" i="1" s="1"/>
  <c r="AX69" i="1"/>
  <c r="BH76" i="1"/>
  <c r="AS76" i="1"/>
  <c r="BR101" i="1"/>
  <c r="BW100" i="1"/>
  <c r="BF76" i="1"/>
  <c r="BM76" i="1"/>
  <c r="BE75" i="1"/>
  <c r="BG94" i="1"/>
  <c r="BB102" i="1"/>
  <c r="AX100" i="1"/>
  <c r="BI69" i="1"/>
  <c r="BC90" i="1"/>
  <c r="AP63" i="1"/>
  <c r="BN102" i="1"/>
  <c r="BC106" i="1"/>
  <c r="BQ101" i="1"/>
  <c r="BP78" i="1"/>
  <c r="BU87" i="1"/>
  <c r="BS90" i="1"/>
  <c r="AM128" i="1"/>
  <c r="AN75" i="1"/>
  <c r="AI63" i="1"/>
  <c r="AL153" i="1" s="1"/>
  <c r="AL154" i="1" s="1"/>
  <c r="AL159" i="1" s="1"/>
  <c r="BP69" i="1"/>
  <c r="BK87" i="1"/>
  <c r="AT87" i="1"/>
  <c r="AT249" i="1" s="1"/>
  <c r="AT94" i="1"/>
  <c r="BA63" i="1"/>
  <c r="AJ129" i="1"/>
  <c r="BH102" i="1"/>
  <c r="BH63" i="1"/>
  <c r="BH286" i="1" s="1"/>
  <c r="BO87" i="1"/>
  <c r="BO249" i="1" s="1"/>
  <c r="BV70" i="1"/>
  <c r="AV80" i="1"/>
  <c r="AV101" i="1"/>
  <c r="AU63" i="1"/>
  <c r="BP64" i="1"/>
  <c r="BU100" i="1"/>
  <c r="AP79" i="1"/>
  <c r="AS102" i="1"/>
  <c r="BH68" i="1"/>
  <c r="BH80" i="1"/>
  <c r="AW90" i="1"/>
  <c r="AM102" i="1"/>
  <c r="BE91" i="1"/>
  <c r="BC69" i="1"/>
  <c r="BC100" i="1"/>
  <c r="BB69" i="1"/>
  <c r="AW101" i="1"/>
  <c r="BF100" i="1"/>
  <c r="AP69" i="1"/>
  <c r="AY69" i="1"/>
  <c r="BU75" i="1"/>
  <c r="AZ91" i="1"/>
  <c r="AU90" i="1"/>
  <c r="BH202" i="1"/>
  <c r="BI202" i="1" s="1"/>
  <c r="BV129" i="1"/>
  <c r="BV210" i="1"/>
  <c r="BW210" i="1" s="1"/>
  <c r="BV188" i="1"/>
  <c r="L179" i="1"/>
  <c r="L134" i="1"/>
  <c r="W208" i="1"/>
  <c r="G200" i="1"/>
  <c r="G235" i="1" s="1"/>
  <c r="W190" i="1"/>
  <c r="W186" i="1" s="1"/>
  <c r="F225" i="1"/>
  <c r="V122" i="1"/>
  <c r="N201" i="1"/>
  <c r="R214" i="1"/>
  <c r="U227" i="1"/>
  <c r="D133" i="1"/>
  <c r="O174" i="1"/>
  <c r="V132" i="1"/>
  <c r="S214" i="1"/>
  <c r="C197" i="1"/>
  <c r="T214" i="1"/>
  <c r="C225" i="1"/>
  <c r="O188" i="1"/>
  <c r="H226" i="1"/>
  <c r="AT76" i="1"/>
  <c r="AP87" i="1"/>
  <c r="BG78" i="1"/>
  <c r="BK101" i="1"/>
  <c r="BE101" i="1"/>
  <c r="BT80" i="1"/>
  <c r="AI64" i="1"/>
  <c r="BR102" i="1"/>
  <c r="AR106" i="1"/>
  <c r="BR94" i="1"/>
  <c r="AN90" i="1"/>
  <c r="AP64" i="1"/>
  <c r="BF90" i="1"/>
  <c r="AU102" i="1"/>
  <c r="BI76" i="1"/>
  <c r="BW77" i="1"/>
  <c r="AN78" i="1"/>
  <c r="AS63" i="1"/>
  <c r="BW69" i="1"/>
  <c r="AX87" i="1"/>
  <c r="AX249" i="1" s="1"/>
  <c r="BI63" i="1"/>
  <c r="AT64" i="1"/>
  <c r="AU78" i="1"/>
  <c r="BO68" i="1"/>
  <c r="AW102" i="1"/>
  <c r="BS102" i="1"/>
  <c r="BF101" i="1"/>
  <c r="BE70" i="1"/>
  <c r="BO75" i="1"/>
  <c r="BD101" i="1"/>
  <c r="BJ64" i="1"/>
  <c r="BJ65" i="1" s="1"/>
  <c r="BJ71" i="1" s="1"/>
  <c r="BD100" i="1"/>
  <c r="BN80" i="1"/>
  <c r="AZ79" i="1"/>
  <c r="BI78" i="1"/>
  <c r="AI128" i="1"/>
  <c r="BH180" i="1"/>
  <c r="BI180" i="1" s="1"/>
  <c r="BV215" i="1"/>
  <c r="BH208" i="1"/>
  <c r="V128" i="1"/>
  <c r="O210" i="1"/>
  <c r="U191" i="1"/>
  <c r="S227" i="1"/>
  <c r="R179" i="1"/>
  <c r="B227" i="1"/>
  <c r="S179" i="1"/>
  <c r="B210" i="1"/>
  <c r="B174" i="1"/>
  <c r="T177" i="1"/>
  <c r="G190" i="1"/>
  <c r="G186" i="1" s="1"/>
  <c r="R210" i="1"/>
  <c r="U225" i="1"/>
  <c r="AW70" i="1"/>
  <c r="BN69" i="1"/>
  <c r="BU106" i="1"/>
  <c r="BH87" i="1"/>
  <c r="BA100" i="1"/>
  <c r="BI87" i="1"/>
  <c r="AV106" i="1"/>
  <c r="BH91" i="1"/>
  <c r="BA102" i="1"/>
  <c r="BS94" i="1"/>
  <c r="BD80" i="1"/>
  <c r="AY80" i="1"/>
  <c r="BF102" i="1"/>
  <c r="BK63" i="1"/>
  <c r="AO106" i="1"/>
  <c r="BC70" i="1"/>
  <c r="BS64" i="1"/>
  <c r="BH106" i="1"/>
  <c r="AO94" i="1"/>
  <c r="AZ102" i="1"/>
  <c r="BV75" i="1"/>
  <c r="AX102" i="1"/>
  <c r="BB91" i="1"/>
  <c r="AV78" i="1"/>
  <c r="BM68" i="1"/>
  <c r="AY70" i="1"/>
  <c r="AS91" i="1"/>
  <c r="AS307" i="1" s="1"/>
  <c r="BF87" i="1"/>
  <c r="BF249" i="1" s="1"/>
  <c r="BT64" i="1"/>
  <c r="BO70" i="1"/>
  <c r="AM106" i="1"/>
  <c r="BO76" i="1"/>
  <c r="AS79" i="1"/>
  <c r="BO63" i="1"/>
  <c r="BV187" i="1"/>
  <c r="BV182" i="1"/>
  <c r="BW182" i="1" s="1"/>
  <c r="BH199" i="1"/>
  <c r="B134" i="1"/>
  <c r="R208" i="1"/>
  <c r="R238" i="1" s="1"/>
  <c r="P198" i="1"/>
  <c r="S210" i="1"/>
  <c r="Q191" i="1"/>
  <c r="C132" i="1"/>
  <c r="Q177" i="1"/>
  <c r="N206" i="1"/>
  <c r="F218" i="1"/>
  <c r="B214" i="1"/>
  <c r="F122" i="1"/>
  <c r="S191" i="1"/>
  <c r="D118" i="1"/>
  <c r="E172" i="1"/>
  <c r="C134" i="1"/>
  <c r="J218" i="1"/>
  <c r="AY78" i="1"/>
  <c r="AV77" i="1"/>
  <c r="BT102" i="1"/>
  <c r="BB77" i="1"/>
  <c r="BR90" i="1"/>
  <c r="AJ128" i="1"/>
  <c r="BM69" i="1"/>
  <c r="BT78" i="1"/>
  <c r="AQ70" i="1"/>
  <c r="BO91" i="1"/>
  <c r="AU91" i="1"/>
  <c r="AU307" i="1" s="1"/>
  <c r="BO78" i="1"/>
  <c r="BP87" i="1"/>
  <c r="BP249" i="1" s="1"/>
  <c r="AI70" i="1"/>
  <c r="BM70" i="1"/>
  <c r="BW79" i="1"/>
  <c r="BW64" i="1"/>
  <c r="AI101" i="1"/>
  <c r="BM94" i="1"/>
  <c r="AP101" i="1"/>
  <c r="AX76" i="1"/>
  <c r="AI76" i="1"/>
  <c r="BD70" i="1"/>
  <c r="AX70" i="1"/>
  <c r="BM77" i="1"/>
  <c r="AQ100" i="1"/>
  <c r="AZ94" i="1"/>
  <c r="BC64" i="1"/>
  <c r="AQ79" i="1"/>
  <c r="BC79" i="1"/>
  <c r="BG64" i="1"/>
  <c r="AY94" i="1"/>
  <c r="BE102" i="1"/>
  <c r="BP102" i="1"/>
  <c r="AI77" i="1"/>
  <c r="BS79" i="1"/>
  <c r="BO64" i="1"/>
  <c r="AV90" i="1"/>
  <c r="AX68" i="1"/>
  <c r="AT106" i="1"/>
  <c r="BK64" i="1"/>
  <c r="BO106" i="1"/>
  <c r="BN94" i="1"/>
  <c r="AO101" i="1"/>
  <c r="BN68" i="1"/>
  <c r="BN101" i="1"/>
  <c r="AQ106" i="1"/>
  <c r="BK78" i="1"/>
  <c r="AX64" i="1"/>
  <c r="BP77" i="1"/>
  <c r="AI79" i="1"/>
  <c r="AW94" i="1"/>
  <c r="BB78" i="1"/>
  <c r="BE78" i="1"/>
  <c r="BD68" i="1"/>
  <c r="AY106" i="1"/>
  <c r="AN63" i="1"/>
  <c r="AU79" i="1"/>
  <c r="BQ69" i="1"/>
  <c r="AV68" i="1"/>
  <c r="AT75" i="1"/>
  <c r="BV214" i="1"/>
  <c r="BV209" i="1"/>
  <c r="BW209" i="1" s="1"/>
  <c r="BH190" i="1"/>
  <c r="BI190" i="1" s="1"/>
  <c r="L173" i="1"/>
  <c r="L182" i="1"/>
  <c r="C200" i="1"/>
  <c r="C235" i="1" s="1"/>
  <c r="G206" i="1"/>
  <c r="D208" i="1"/>
  <c r="D238" i="1" s="1"/>
  <c r="W179" i="1"/>
  <c r="I206" i="1"/>
  <c r="I172" i="1"/>
  <c r="C227" i="1"/>
  <c r="F174" i="1"/>
  <c r="BQ91" i="1"/>
  <c r="BG101" i="1"/>
  <c r="BV80" i="1"/>
  <c r="AI102" i="1"/>
  <c r="BA76" i="1"/>
  <c r="AQ102" i="1"/>
  <c r="BO77" i="1"/>
  <c r="BK69" i="1"/>
  <c r="AS80" i="1"/>
  <c r="BW76" i="1"/>
  <c r="BW68" i="1"/>
  <c r="AT69" i="1"/>
  <c r="AV102" i="1"/>
  <c r="BI101" i="1"/>
  <c r="BJ106" i="1"/>
  <c r="AU77" i="1"/>
  <c r="BW91" i="1"/>
  <c r="AI94" i="1"/>
  <c r="BA78" i="1"/>
  <c r="AT63" i="1"/>
  <c r="BQ106" i="1"/>
  <c r="AW63" i="1"/>
  <c r="BB63" i="1"/>
  <c r="BH101" i="1"/>
  <c r="BI102" i="1"/>
  <c r="AV70" i="1"/>
  <c r="BA90" i="1"/>
  <c r="BG90" i="1"/>
  <c r="BV78" i="1"/>
  <c r="BR100" i="1"/>
  <c r="AO77" i="1"/>
  <c r="AO80" i="1"/>
  <c r="AV76" i="1"/>
  <c r="BO90" i="1"/>
  <c r="AM129" i="1"/>
  <c r="BC76" i="1"/>
  <c r="BM80" i="1"/>
  <c r="BH69" i="1"/>
  <c r="BG80" i="1"/>
  <c r="BK106" i="1"/>
  <c r="BT100" i="1"/>
  <c r="BP75" i="1"/>
  <c r="AT101" i="1"/>
  <c r="BU77" i="1"/>
  <c r="AT68" i="1"/>
  <c r="BS69" i="1"/>
  <c r="BM87" i="1"/>
  <c r="BK100" i="1"/>
  <c r="BO80" i="1"/>
  <c r="AV91" i="1"/>
  <c r="BK80" i="1"/>
  <c r="AN87" i="1"/>
  <c r="AN249" i="1" s="1"/>
  <c r="BC87" i="1"/>
  <c r="BC249" i="1" s="1"/>
  <c r="AT102" i="1"/>
  <c r="BO69" i="1"/>
  <c r="BV204" i="1"/>
  <c r="BW204" i="1" s="1"/>
  <c r="BV202" i="1"/>
  <c r="BW202" i="1" s="1"/>
  <c r="B187" i="1"/>
  <c r="C173" i="1"/>
  <c r="B182" i="1"/>
  <c r="T225" i="1"/>
  <c r="W202" i="1"/>
  <c r="M122" i="1"/>
  <c r="V190" i="1"/>
  <c r="V186" i="1" s="1"/>
  <c r="P197" i="1"/>
  <c r="R122" i="1"/>
  <c r="E188" i="1"/>
  <c r="K202" i="1"/>
  <c r="U179" i="1"/>
  <c r="J197" i="1"/>
  <c r="S180" i="1"/>
  <c r="N181" i="1"/>
  <c r="N209" i="1" s="1"/>
  <c r="V214" i="1"/>
  <c r="C177" i="1"/>
  <c r="F179" i="1"/>
  <c r="K227" i="1"/>
  <c r="L225" i="1"/>
  <c r="BO94" i="1"/>
  <c r="BP68" i="1"/>
  <c r="BS87" i="1"/>
  <c r="AS87" i="1"/>
  <c r="BQ63" i="1"/>
  <c r="BA94" i="1"/>
  <c r="BR78" i="1"/>
  <c r="BT68" i="1"/>
  <c r="AO64" i="1"/>
  <c r="BA101" i="1"/>
  <c r="AU68" i="1"/>
  <c r="BG77" i="1"/>
  <c r="AW87" i="1"/>
  <c r="BN100" i="1"/>
  <c r="AP94" i="1"/>
  <c r="AY90" i="1"/>
  <c r="BI77" i="1"/>
  <c r="BU94" i="1"/>
  <c r="AP80" i="1"/>
  <c r="BI90" i="1"/>
  <c r="BD91" i="1"/>
  <c r="BU68" i="1"/>
  <c r="BR106" i="1"/>
  <c r="AQ80" i="1"/>
  <c r="BM90" i="1"/>
  <c r="BA87" i="1"/>
  <c r="AP75" i="1"/>
  <c r="BC63" i="1"/>
  <c r="AZ87" i="1"/>
  <c r="AT80" i="1"/>
  <c r="AQ90" i="1"/>
  <c r="BV76" i="1"/>
  <c r="AU75" i="1"/>
  <c r="AU101" i="1"/>
  <c r="AZ101" i="1"/>
  <c r="BS77" i="1"/>
  <c r="BD87" i="1"/>
  <c r="BD249" i="1" s="1"/>
  <c r="BC78" i="1"/>
  <c r="BG69" i="1"/>
  <c r="AX101" i="1"/>
  <c r="AS100" i="1"/>
  <c r="AS68" i="1"/>
  <c r="BV128" i="1"/>
  <c r="BV173" i="1"/>
  <c r="BW173" i="1" s="1"/>
  <c r="B181" i="1"/>
  <c r="J132" i="1"/>
  <c r="I226" i="1"/>
  <c r="B202" i="1"/>
  <c r="G132" i="1"/>
  <c r="W174" i="1"/>
  <c r="G173" i="1"/>
  <c r="E128" i="1"/>
  <c r="K182" i="1"/>
  <c r="E190" i="1"/>
  <c r="E186" i="1" s="1"/>
  <c r="V218" i="1"/>
  <c r="T195" i="1"/>
  <c r="N133" i="1"/>
  <c r="K208" i="1"/>
  <c r="K238" i="1" s="1"/>
  <c r="BF94" i="1"/>
  <c r="AZ69" i="1"/>
  <c r="BC101" i="1"/>
  <c r="AK129" i="1"/>
  <c r="BP70" i="1"/>
  <c r="AR87" i="1"/>
  <c r="BA69" i="1"/>
  <c r="AV63" i="1"/>
  <c r="BP90" i="1"/>
  <c r="BT91" i="1"/>
  <c r="BG106" i="1"/>
  <c r="AI69" i="1"/>
  <c r="AX75" i="1"/>
  <c r="BW63" i="1"/>
  <c r="BZ153" i="1" s="1"/>
  <c r="BZ154" i="1" s="1"/>
  <c r="BD77" i="1"/>
  <c r="BC80" i="1"/>
  <c r="BF91" i="1"/>
  <c r="BD69" i="1"/>
  <c r="BK68" i="1"/>
  <c r="AX78" i="1"/>
  <c r="AS101" i="1"/>
  <c r="AX94" i="1"/>
  <c r="BH206" i="1"/>
  <c r="BI206" i="1" s="1"/>
  <c r="BV219" i="1"/>
  <c r="BW219" i="1" s="1"/>
  <c r="BV205" i="1"/>
  <c r="BW205" i="1" s="1"/>
  <c r="BH214" i="1"/>
  <c r="D173" i="1"/>
  <c r="N134" i="1"/>
  <c r="V206" i="1"/>
  <c r="V201" i="1"/>
  <c r="C182" i="1"/>
  <c r="H205" i="1"/>
  <c r="G202" i="1"/>
  <c r="R129" i="1"/>
  <c r="M190" i="1"/>
  <c r="M186" i="1" s="1"/>
  <c r="F204" i="1"/>
  <c r="B186" i="1"/>
  <c r="M206" i="1"/>
  <c r="H182" i="1"/>
  <c r="V219" i="1"/>
  <c r="S173" i="1"/>
  <c r="E129" i="1"/>
  <c r="H218" i="1"/>
  <c r="D132" i="1"/>
  <c r="R198" i="1"/>
  <c r="O201" i="1"/>
  <c r="G129" i="1"/>
  <c r="W195" i="1"/>
  <c r="BC75" i="1"/>
  <c r="BC94" i="1"/>
  <c r="BM79" i="1"/>
  <c r="BE63" i="1"/>
  <c r="BE286" i="1" s="1"/>
  <c r="AO90" i="1"/>
  <c r="AV100" i="1"/>
  <c r="AY76" i="1"/>
  <c r="BH209" i="1"/>
  <c r="BI209" i="1" s="1"/>
  <c r="BH200" i="1"/>
  <c r="BH129" i="1"/>
  <c r="BH197" i="1"/>
  <c r="BI197" i="1" s="1"/>
  <c r="T129" i="1"/>
  <c r="W225" i="1"/>
  <c r="B226" i="1"/>
  <c r="U177" i="1"/>
  <c r="O182" i="1"/>
  <c r="J172" i="1"/>
  <c r="D198" i="1"/>
  <c r="Q198" i="1"/>
  <c r="G179" i="1"/>
  <c r="I190" i="1"/>
  <c r="I186" i="1" s="1"/>
  <c r="P133" i="1"/>
  <c r="I188" i="1"/>
  <c r="B119" i="1"/>
  <c r="F227" i="1"/>
  <c r="BD63" i="1"/>
  <c r="BN63" i="1"/>
  <c r="BQ87" i="1"/>
  <c r="BQ249" i="1" s="1"/>
  <c r="BE80" i="1"/>
  <c r="AZ63" i="1"/>
  <c r="AZ286" i="1" s="1"/>
  <c r="AP102" i="1"/>
  <c r="AV69" i="1"/>
  <c r="AM100" i="1"/>
  <c r="BO79" i="1"/>
  <c r="BG75" i="1"/>
  <c r="AR100" i="1"/>
  <c r="AT79" i="1"/>
  <c r="BP106" i="1"/>
  <c r="BC91" i="1"/>
  <c r="BE106" i="1"/>
  <c r="AN102" i="1"/>
  <c r="AS106" i="1"/>
  <c r="BT106" i="1"/>
  <c r="BF78" i="1"/>
  <c r="BM64" i="1"/>
  <c r="BM65" i="1" s="1"/>
  <c r="BW102" i="1"/>
  <c r="BF80" i="1"/>
  <c r="AR79" i="1"/>
  <c r="BU69" i="1"/>
  <c r="AV75" i="1"/>
  <c r="BA77" i="1"/>
  <c r="BA91" i="1"/>
  <c r="AQ68" i="1"/>
  <c r="BJ80" i="1"/>
  <c r="BJ81" i="1" s="1"/>
  <c r="BM100" i="1"/>
  <c r="AQ63" i="1"/>
  <c r="BT94" i="1"/>
  <c r="AO78" i="1"/>
  <c r="BV79" i="1"/>
  <c r="AZ70" i="1"/>
  <c r="BM78" i="1"/>
  <c r="BR75" i="1"/>
  <c r="AZ68" i="1"/>
  <c r="BV87" i="1"/>
  <c r="BV249" i="1" s="1"/>
  <c r="BR68" i="1"/>
  <c r="BQ70" i="1"/>
  <c r="AO75" i="1"/>
  <c r="BT90" i="1"/>
  <c r="AP78" i="1"/>
  <c r="AU76" i="1"/>
  <c r="BH78" i="1"/>
  <c r="AM101" i="1"/>
  <c r="AQ101" i="1"/>
  <c r="BV90" i="1"/>
  <c r="BN79" i="1"/>
  <c r="BG100" i="1"/>
  <c r="AU87" i="1"/>
  <c r="AU80" i="1"/>
  <c r="AU94" i="1"/>
  <c r="AP76" i="1"/>
  <c r="BA80" i="1"/>
  <c r="AN100" i="1"/>
  <c r="BV208" i="1"/>
  <c r="BH207" i="1"/>
  <c r="BI207" i="1" s="1"/>
  <c r="M200" i="1"/>
  <c r="M235" i="1" s="1"/>
  <c r="P179" i="1"/>
  <c r="T134" i="1"/>
  <c r="J219" i="1"/>
  <c r="F173" i="1"/>
  <c r="U134" i="1"/>
  <c r="V199" i="1"/>
  <c r="V234" i="1" s="1"/>
  <c r="Q174" i="1"/>
  <c r="V215" i="1"/>
  <c r="H173" i="1"/>
  <c r="C195" i="1"/>
  <c r="Q202" i="1"/>
  <c r="L190" i="1"/>
  <c r="L186" i="1" s="1"/>
  <c r="W134" i="1"/>
  <c r="J206" i="1"/>
  <c r="N191" i="1"/>
  <c r="N226" i="1"/>
  <c r="BI68" i="1"/>
  <c r="AO70" i="1"/>
  <c r="BS101" i="1"/>
  <c r="BT76" i="1"/>
  <c r="BI80" i="1"/>
  <c r="AZ64" i="1"/>
  <c r="BO101" i="1"/>
  <c r="BT87" i="1"/>
  <c r="BT249" i="1" s="1"/>
  <c r="AY102" i="1"/>
  <c r="BR69" i="1"/>
  <c r="BK94" i="1"/>
  <c r="BQ68" i="1"/>
  <c r="AO100" i="1"/>
  <c r="AZ77" i="1"/>
  <c r="AQ75" i="1"/>
  <c r="BQ100" i="1"/>
  <c r="BT77" i="1"/>
  <c r="AR102" i="1"/>
  <c r="BE76" i="1"/>
  <c r="AI106" i="1"/>
  <c r="BU70" i="1"/>
  <c r="BT63" i="1"/>
  <c r="BV77" i="1"/>
  <c r="AY79" i="1"/>
  <c r="AN80" i="1"/>
  <c r="BN77" i="1"/>
  <c r="BV100" i="1"/>
  <c r="BH100" i="1"/>
  <c r="AN70" i="1"/>
  <c r="BU64" i="1"/>
  <c r="AW76" i="1"/>
  <c r="BI64" i="1"/>
  <c r="BI65" i="1" s="1"/>
  <c r="AI87" i="1"/>
  <c r="AI249" i="1" s="1"/>
  <c r="BV195" i="1"/>
  <c r="BW195" i="1" s="1"/>
  <c r="BX257" i="1" s="1"/>
  <c r="BV197" i="1"/>
  <c r="BW197" i="1" s="1"/>
  <c r="BH173" i="1"/>
  <c r="BI173" i="1" s="1"/>
  <c r="K215" i="1"/>
  <c r="W191" i="1"/>
  <c r="P205" i="1"/>
  <c r="J200" i="1"/>
  <c r="J235" i="1" s="1"/>
  <c r="S218" i="1"/>
  <c r="S206" i="1"/>
  <c r="I218" i="1"/>
  <c r="J210" i="1"/>
  <c r="P202" i="1"/>
  <c r="J195" i="1"/>
  <c r="C226" i="1"/>
  <c r="R180" i="1"/>
  <c r="S201" i="1"/>
  <c r="O197" i="1"/>
  <c r="D174" i="1"/>
  <c r="N198" i="1"/>
  <c r="T208" i="1"/>
  <c r="T238" i="1" s="1"/>
  <c r="U173" i="1"/>
  <c r="BW70" i="1"/>
  <c r="BW87" i="1"/>
  <c r="BW249" i="1" s="1"/>
  <c r="BG102" i="1"/>
  <c r="AN69" i="1"/>
  <c r="AY64" i="1"/>
  <c r="AQ87" i="1"/>
  <c r="BQ90" i="1"/>
  <c r="BS78" i="1"/>
  <c r="BV101" i="1"/>
  <c r="AT70" i="1"/>
  <c r="AZ106" i="1"/>
  <c r="BG76" i="1"/>
  <c r="BU78" i="1"/>
  <c r="AQ78" i="1"/>
  <c r="AS78" i="1"/>
  <c r="AR68" i="1"/>
  <c r="AT78" i="1"/>
  <c r="AP68" i="1"/>
  <c r="AW78" i="1"/>
  <c r="BI100" i="1"/>
  <c r="AY68" i="1"/>
  <c r="BG87" i="1"/>
  <c r="BB106" i="1"/>
  <c r="AW106" i="1"/>
  <c r="AQ77" i="1"/>
  <c r="AW80" i="1"/>
  <c r="BA68" i="1"/>
  <c r="AY63" i="1"/>
  <c r="BQ77" i="1"/>
  <c r="BR63" i="1"/>
  <c r="BJ102" i="1"/>
  <c r="BR79" i="1"/>
  <c r="AN76" i="1"/>
  <c r="BK90" i="1"/>
  <c r="BU79" i="1"/>
  <c r="BE90" i="1"/>
  <c r="AV94" i="1"/>
  <c r="BG68" i="1"/>
  <c r="BC68" i="1"/>
  <c r="BH94" i="1"/>
  <c r="BP100" i="1"/>
  <c r="BU91" i="1"/>
  <c r="AN101" i="1"/>
  <c r="AU70" i="1"/>
  <c r="AR90" i="1"/>
  <c r="AI100" i="1"/>
  <c r="AU64" i="1"/>
  <c r="AU65" i="1" s="1"/>
  <c r="AP100" i="1"/>
  <c r="AU106" i="1"/>
  <c r="BD76" i="1"/>
  <c r="AP106" i="1"/>
  <c r="BI106" i="1"/>
  <c r="BM75" i="1"/>
  <c r="BH90" i="1"/>
  <c r="BS80" i="1"/>
  <c r="BT69" i="1"/>
  <c r="AS75" i="1"/>
  <c r="AS70" i="1"/>
  <c r="BE79" i="1"/>
  <c r="BJ129" i="1"/>
  <c r="BR64" i="1"/>
  <c r="AI90" i="1"/>
  <c r="AZ90" i="1"/>
  <c r="BH188" i="1"/>
  <c r="BV179" i="1"/>
  <c r="BW179" i="1" s="1"/>
  <c r="S122" i="1"/>
  <c r="F205" i="1"/>
  <c r="B201" i="1"/>
  <c r="B205" i="1"/>
  <c r="C214" i="1"/>
  <c r="J225" i="1"/>
  <c r="F208" i="1"/>
  <c r="F238" i="1" s="1"/>
  <c r="F182" i="1"/>
  <c r="N188" i="1"/>
  <c r="J191" i="1"/>
  <c r="I129" i="1"/>
  <c r="N205" i="1"/>
  <c r="Q227" i="1"/>
  <c r="R227" i="1"/>
  <c r="C201" i="1"/>
  <c r="J226" i="1"/>
  <c r="B218" i="1"/>
  <c r="E226" i="1"/>
  <c r="D206" i="1"/>
  <c r="D226" i="1"/>
  <c r="BV174" i="1"/>
  <c r="BH186" i="1"/>
  <c r="M179" i="1"/>
  <c r="T188" i="1"/>
  <c r="D215" i="1"/>
  <c r="M187" i="1"/>
  <c r="D181" i="1"/>
  <c r="D209" i="1" s="1"/>
  <c r="O180" i="1"/>
  <c r="J198" i="1"/>
  <c r="H214" i="1"/>
  <c r="E177" i="1"/>
  <c r="Q133" i="1"/>
  <c r="R182" i="1"/>
  <c r="D129" i="1"/>
  <c r="L191" i="1"/>
  <c r="W181" i="1"/>
  <c r="W209" i="1" s="1"/>
  <c r="R219" i="1"/>
  <c r="M201" i="1"/>
  <c r="C118" i="1"/>
  <c r="D182" i="1"/>
  <c r="W133" i="1"/>
  <c r="W182" i="1"/>
  <c r="H174" i="1"/>
  <c r="E174" i="1"/>
  <c r="T200" i="1"/>
  <c r="T235" i="1" s="1"/>
  <c r="S172" i="1"/>
  <c r="V192" i="1"/>
  <c r="P201" i="1"/>
  <c r="W205" i="1"/>
  <c r="G201" i="1"/>
  <c r="T219" i="1"/>
  <c r="J192" i="1"/>
  <c r="H179" i="1"/>
  <c r="E191" i="1"/>
  <c r="C199" i="1"/>
  <c r="C234" i="1" s="1"/>
  <c r="W129" i="1"/>
  <c r="T215" i="1"/>
  <c r="D192" i="1"/>
  <c r="E197" i="1"/>
  <c r="G172" i="1"/>
  <c r="R134" i="1"/>
  <c r="H133" i="1"/>
  <c r="G226" i="1"/>
  <c r="P191" i="1"/>
  <c r="O181" i="1"/>
  <c r="O209" i="1" s="1"/>
  <c r="I210" i="1"/>
  <c r="I179" i="1"/>
  <c r="B195" i="1"/>
  <c r="B197" i="1"/>
  <c r="E195" i="1"/>
  <c r="I202" i="1"/>
  <c r="H199" i="1"/>
  <c r="H234" i="1" s="1"/>
  <c r="R190" i="1"/>
  <c r="R186" i="1" s="1"/>
  <c r="V198" i="1"/>
  <c r="H219" i="1"/>
  <c r="G128" i="1"/>
  <c r="C204" i="1"/>
  <c r="N208" i="1"/>
  <c r="N238" i="1" s="1"/>
  <c r="W204" i="1"/>
  <c r="Q226" i="1"/>
  <c r="I204" i="1"/>
  <c r="J199" i="1"/>
  <c r="J234" i="1" s="1"/>
  <c r="N172" i="1"/>
  <c r="L122" i="1"/>
  <c r="U133" i="1"/>
  <c r="W198" i="1"/>
  <c r="K226" i="1"/>
  <c r="L227" i="1"/>
  <c r="H134" i="1"/>
  <c r="L180" i="1"/>
  <c r="S177" i="1"/>
  <c r="T210" i="1"/>
  <c r="V180" i="1"/>
  <c r="F206" i="1"/>
  <c r="J205" i="1"/>
  <c r="K134" i="1"/>
  <c r="D205" i="1"/>
  <c r="C208" i="1"/>
  <c r="C238" i="1" s="1"/>
  <c r="T181" i="1"/>
  <c r="T209" i="1" s="1"/>
  <c r="P227" i="1"/>
  <c r="Q188" i="1"/>
  <c r="U195" i="1"/>
  <c r="K177" i="1"/>
  <c r="G225" i="1"/>
  <c r="Q205" i="1"/>
  <c r="O179" i="1"/>
  <c r="L215" i="1"/>
  <c r="J181" i="1"/>
  <c r="J209" i="1" s="1"/>
  <c r="B173" i="1"/>
  <c r="D201" i="1"/>
  <c r="L177" i="1"/>
  <c r="U202" i="1"/>
  <c r="U198" i="1"/>
  <c r="C122" i="1"/>
  <c r="K204" i="1"/>
  <c r="Q182" i="1"/>
  <c r="W227" i="1"/>
  <c r="T191" i="1"/>
  <c r="O133" i="1"/>
  <c r="E210" i="1"/>
  <c r="K128" i="1"/>
  <c r="D188" i="1"/>
  <c r="H202" i="1"/>
  <c r="U214" i="1"/>
  <c r="M204" i="1"/>
  <c r="H132" i="1"/>
  <c r="O191" i="1"/>
  <c r="Q190" i="1"/>
  <c r="Q186" i="1" s="1"/>
  <c r="J204" i="1"/>
  <c r="H215" i="1"/>
  <c r="M188" i="1"/>
  <c r="E204" i="1"/>
  <c r="C215" i="1"/>
  <c r="C202" i="1"/>
  <c r="K190" i="1"/>
  <c r="K186" i="1" s="1"/>
  <c r="N200" i="1"/>
  <c r="N235" i="1" s="1"/>
  <c r="BA75" i="1"/>
  <c r="BG91" i="1"/>
  <c r="BF63" i="1"/>
  <c r="AX91" i="1"/>
  <c r="AW100" i="1"/>
  <c r="BH192" i="1"/>
  <c r="BI192" i="1" s="1"/>
  <c r="BH128" i="1"/>
  <c r="BV207" i="1"/>
  <c r="BW207" i="1" s="1"/>
  <c r="BH218" i="1"/>
  <c r="BI218" i="1" s="1"/>
  <c r="BH195" i="1"/>
  <c r="BI195" i="1" s="1"/>
  <c r="BJ257" i="1" s="1"/>
  <c r="BV218" i="1"/>
  <c r="BW218" i="1" s="1"/>
  <c r="BV186" i="1"/>
  <c r="U201" i="1"/>
  <c r="F219" i="1"/>
  <c r="N179" i="1"/>
  <c r="D200" i="1"/>
  <c r="J187" i="1"/>
  <c r="M192" i="1"/>
  <c r="C172" i="1"/>
  <c r="W215" i="1"/>
  <c r="F192" i="1"/>
  <c r="E200" i="1"/>
  <c r="E235" i="1" s="1"/>
  <c r="T174" i="1"/>
  <c r="G187" i="1"/>
  <c r="B215" i="1"/>
  <c r="C192" i="1"/>
  <c r="V177" i="1"/>
  <c r="J128" i="1"/>
  <c r="B118" i="1"/>
  <c r="O227" i="1"/>
  <c r="I180" i="1"/>
  <c r="P173" i="1"/>
  <c r="T132" i="1"/>
  <c r="K188" i="1"/>
  <c r="B206" i="1"/>
  <c r="L197" i="1"/>
  <c r="Q197" i="1"/>
  <c r="W199" i="1"/>
  <c r="G195" i="1"/>
  <c r="R197" i="1"/>
  <c r="I198" i="1"/>
  <c r="Q219" i="1"/>
  <c r="Q129" i="1"/>
  <c r="V202" i="1"/>
  <c r="N190" i="1"/>
  <c r="N186" i="1" s="1"/>
  <c r="E205" i="1"/>
  <c r="D195" i="1"/>
  <c r="T187" i="1"/>
  <c r="I201" i="1"/>
  <c r="I187" i="1"/>
  <c r="V133" i="1"/>
  <c r="D225" i="1"/>
  <c r="K200" i="1"/>
  <c r="K235" i="1" s="1"/>
  <c r="S202" i="1"/>
  <c r="M197" i="1"/>
  <c r="V191" i="1"/>
  <c r="R187" i="1"/>
  <c r="V181" i="1"/>
  <c r="V209" i="1" s="1"/>
  <c r="P199" i="1"/>
  <c r="P234" i="1" s="1"/>
  <c r="K205" i="1"/>
  <c r="H129" i="1"/>
  <c r="N215" i="1"/>
  <c r="S204" i="1"/>
  <c r="C187" i="1"/>
  <c r="M128" i="1"/>
  <c r="S226" i="1"/>
  <c r="S174" i="1"/>
  <c r="L210" i="1"/>
  <c r="C186" i="1"/>
  <c r="O187" i="1"/>
  <c r="D190" i="1"/>
  <c r="S215" i="1"/>
  <c r="D186" i="1"/>
  <c r="V227" i="1"/>
  <c r="V134" i="1"/>
  <c r="T197" i="1"/>
  <c r="W219" i="1"/>
  <c r="I174" i="1"/>
  <c r="J208" i="1"/>
  <c r="J238" i="1" s="1"/>
  <c r="R132" i="1"/>
  <c r="S134" i="1"/>
  <c r="L195" i="1"/>
  <c r="U192" i="1"/>
  <c r="O204" i="1"/>
  <c r="BI94" i="1"/>
  <c r="BU80" i="1"/>
  <c r="AO102" i="1"/>
  <c r="BF70" i="1"/>
  <c r="BA70" i="1"/>
  <c r="AR94" i="1"/>
  <c r="AT77" i="1"/>
  <c r="BN76" i="1"/>
  <c r="BJ101" i="1"/>
  <c r="AO87" i="1"/>
  <c r="AK128" i="1"/>
  <c r="BV68" i="1"/>
  <c r="BN90" i="1"/>
  <c r="BH219" i="1"/>
  <c r="BI219" i="1" s="1"/>
  <c r="BH204" i="1"/>
  <c r="BI204" i="1" s="1"/>
  <c r="BV200" i="1"/>
  <c r="BV180" i="1"/>
  <c r="BW180" i="1" s="1"/>
  <c r="BH215" i="1"/>
  <c r="E227" i="1"/>
  <c r="R188" i="1"/>
  <c r="O177" i="1"/>
  <c r="K192" i="1"/>
  <c r="W128" i="1"/>
  <c r="O200" i="1"/>
  <c r="O235" i="1" s="1"/>
  <c r="D180" i="1"/>
  <c r="F188" i="1"/>
  <c r="F190" i="1"/>
  <c r="F186" i="1" s="1"/>
  <c r="N192" i="1"/>
  <c r="H122" i="1"/>
  <c r="P190" i="1"/>
  <c r="P186" i="1" s="1"/>
  <c r="I200" i="1"/>
  <c r="I235" i="1" s="1"/>
  <c r="D202" i="1"/>
  <c r="F181" i="1"/>
  <c r="F209" i="1" s="1"/>
  <c r="S195" i="1"/>
  <c r="S182" i="1"/>
  <c r="H181" i="1"/>
  <c r="H209" i="1" s="1"/>
  <c r="E201" i="1"/>
  <c r="L226" i="1"/>
  <c r="L174" i="1"/>
  <c r="D227" i="1"/>
  <c r="U182" i="1"/>
  <c r="V172" i="1"/>
  <c r="I173" i="1"/>
  <c r="D219" i="1"/>
  <c r="J180" i="1"/>
  <c r="N122" i="1"/>
  <c r="K201" i="1"/>
  <c r="M134" i="1"/>
  <c r="I191" i="1"/>
  <c r="W173" i="1"/>
  <c r="G182" i="1"/>
  <c r="H190" i="1"/>
  <c r="H186" i="1" s="1"/>
  <c r="Q128" i="1"/>
  <c r="C190" i="1"/>
  <c r="V208" i="1"/>
  <c r="V238" i="1" s="1"/>
  <c r="V173" i="1"/>
  <c r="Q187" i="1"/>
  <c r="B179" i="1"/>
  <c r="E218" i="1"/>
  <c r="Q181" i="1"/>
  <c r="Q209" i="1" s="1"/>
  <c r="O172" i="1"/>
  <c r="K172" i="1"/>
  <c r="E132" i="1"/>
  <c r="N132" i="1"/>
  <c r="R201" i="1"/>
  <c r="E173" i="1"/>
  <c r="H200" i="1"/>
  <c r="H235" i="1" s="1"/>
  <c r="R174" i="1"/>
  <c r="K180" i="1"/>
  <c r="O173" i="1"/>
  <c r="Q180" i="1"/>
  <c r="J134" i="1"/>
  <c r="U197" i="1"/>
  <c r="B192" i="1"/>
  <c r="I227" i="1"/>
  <c r="P187" i="1"/>
  <c r="H225" i="1"/>
  <c r="I195" i="1"/>
  <c r="G122" i="1"/>
  <c r="U218" i="1"/>
  <c r="E134" i="1"/>
  <c r="B172" i="1"/>
  <c r="M177" i="1"/>
  <c r="P225" i="1"/>
  <c r="F195" i="1"/>
  <c r="T202" i="1"/>
  <c r="O199" i="1"/>
  <c r="O234" i="1" s="1"/>
  <c r="S199" i="1"/>
  <c r="S234" i="1" s="1"/>
  <c r="O219" i="1"/>
  <c r="R202" i="1"/>
  <c r="N129" i="1"/>
  <c r="BI79" i="1"/>
  <c r="AN106" i="1"/>
  <c r="BO100" i="1"/>
  <c r="BR76" i="1"/>
  <c r="AX63" i="1"/>
  <c r="BG63" i="1"/>
  <c r="BN70" i="1"/>
  <c r="AI91" i="1"/>
  <c r="BV63" i="1"/>
  <c r="AS64" i="1"/>
  <c r="AY100" i="1"/>
  <c r="BN106" i="1"/>
  <c r="BW78" i="1"/>
  <c r="AT100" i="1"/>
  <c r="AQ94" i="1"/>
  <c r="BJ87" i="1"/>
  <c r="AS94" i="1"/>
  <c r="BH64" i="1"/>
  <c r="BQ80" i="1"/>
  <c r="AR91" i="1"/>
  <c r="AR307" i="1" s="1"/>
  <c r="BF68" i="1"/>
  <c r="BS76" i="1"/>
  <c r="BH201" i="1"/>
  <c r="BI201" i="1" s="1"/>
  <c r="BH187" i="1"/>
  <c r="BH172" i="1"/>
  <c r="BI172" i="1" s="1"/>
  <c r="BH179" i="1"/>
  <c r="BI179" i="1" s="1"/>
  <c r="BV198" i="1"/>
  <c r="BW198" i="1" s="1"/>
  <c r="BH210" i="1"/>
  <c r="BI210" i="1" s="1"/>
  <c r="BH174" i="1"/>
  <c r="BH205" i="1"/>
  <c r="BI205" i="1" s="1"/>
  <c r="W177" i="1"/>
  <c r="S187" i="1"/>
  <c r="H198" i="1"/>
  <c r="I192" i="1"/>
  <c r="N204" i="1"/>
  <c r="F199" i="1"/>
  <c r="F234" i="1" s="1"/>
  <c r="L192" i="1"/>
  <c r="D128" i="1"/>
  <c r="C191" i="1"/>
  <c r="I205" i="1"/>
  <c r="U200" i="1"/>
  <c r="U235" i="1" s="1"/>
  <c r="J215" i="1"/>
  <c r="L205" i="1"/>
  <c r="G191" i="1"/>
  <c r="G192" i="1"/>
  <c r="E182" i="1"/>
  <c r="Q195" i="1"/>
  <c r="W180" i="1"/>
  <c r="H177" i="1"/>
  <c r="M129" i="1"/>
  <c r="L201" i="1"/>
  <c r="M132" i="1"/>
  <c r="Q199" i="1"/>
  <c r="Q234" i="1" s="1"/>
  <c r="D204" i="1"/>
  <c r="S219" i="1"/>
  <c r="C128" i="1"/>
  <c r="B132" i="1"/>
  <c r="R195" i="1"/>
  <c r="C181" i="1"/>
  <c r="C209" i="1" s="1"/>
  <c r="O134" i="1"/>
  <c r="I199" i="1"/>
  <c r="I234" i="1" s="1"/>
  <c r="R133" i="1"/>
  <c r="R218" i="1"/>
  <c r="T192" i="1"/>
  <c r="W122" i="1"/>
  <c r="J173" i="1"/>
  <c r="T179" i="1"/>
  <c r="W197" i="1"/>
  <c r="V226" i="1"/>
  <c r="D172" i="1"/>
  <c r="W201" i="1"/>
  <c r="N219" i="1"/>
  <c r="F180" i="1"/>
  <c r="E181" i="1"/>
  <c r="E209" i="1" s="1"/>
  <c r="I214" i="1"/>
  <c r="J177" i="1"/>
  <c r="Q122" i="1"/>
  <c r="Q201" i="1"/>
  <c r="P181" i="1"/>
  <c r="P209" i="1" s="1"/>
  <c r="Q132" i="1"/>
  <c r="L199" i="1"/>
  <c r="L234" i="1" s="1"/>
  <c r="S192" i="1"/>
  <c r="V210" i="1"/>
  <c r="I215" i="1"/>
  <c r="F198" i="1"/>
  <c r="R200" i="1"/>
  <c r="R235" i="1" s="1"/>
  <c r="Q215" i="1"/>
  <c r="V187" i="1"/>
  <c r="I182" i="1"/>
  <c r="F133" i="1"/>
  <c r="W214" i="1"/>
  <c r="G188" i="1"/>
  <c r="S200" i="1"/>
  <c r="S235" i="1" s="1"/>
  <c r="S188" i="1"/>
  <c r="D122" i="1"/>
  <c r="K225" i="1"/>
  <c r="M205" i="1"/>
  <c r="N180" i="1"/>
  <c r="Q192" i="1"/>
  <c r="U132" i="1"/>
  <c r="G133" i="1"/>
  <c r="R172" i="1"/>
  <c r="T128" i="1"/>
  <c r="D119" i="1"/>
  <c r="E208" i="1"/>
  <c r="E238" i="1" s="1"/>
  <c r="M226" i="1"/>
  <c r="S181" i="1"/>
  <c r="S209" i="1" s="1"/>
  <c r="S132" i="1"/>
  <c r="R177" i="1"/>
  <c r="D134" i="1"/>
  <c r="U204" i="1"/>
  <c r="K210" i="1"/>
  <c r="W226" i="1"/>
  <c r="B177" i="1"/>
  <c r="R191" i="1"/>
  <c r="F128" i="1"/>
  <c r="G181" i="1"/>
  <c r="G209" i="1" s="1"/>
  <c r="K122" i="1"/>
  <c r="U122" i="1"/>
  <c r="V182" i="1"/>
  <c r="Q225" i="1"/>
  <c r="C119" i="1"/>
  <c r="P226" i="1"/>
  <c r="L129" i="1"/>
  <c r="T182" i="1"/>
  <c r="R128" i="1"/>
  <c r="P200" i="1"/>
  <c r="P235" i="1" s="1"/>
  <c r="E206" i="1"/>
  <c r="V200" i="1"/>
  <c r="V235" i="1" s="1"/>
  <c r="P218" i="1"/>
  <c r="C210" i="1"/>
  <c r="P192" i="1"/>
  <c r="U174" i="1"/>
  <c r="M215" i="1"/>
  <c r="K206" i="1"/>
  <c r="B225" i="1"/>
  <c r="R225" i="1"/>
  <c r="J201" i="1"/>
  <c r="E202" i="1"/>
  <c r="R205" i="1"/>
  <c r="J227" i="1"/>
  <c r="F200" i="1"/>
  <c r="F235" i="1" s="1"/>
  <c r="J190" i="1"/>
  <c r="J186" i="1" s="1"/>
  <c r="D187" i="1"/>
  <c r="R192" i="1"/>
  <c r="O198" i="1"/>
  <c r="F197" i="1"/>
  <c r="D214" i="1"/>
  <c r="O205" i="1"/>
  <c r="G205" i="1"/>
  <c r="T218" i="1"/>
  <c r="P174" i="1"/>
  <c r="J129" i="1"/>
  <c r="BH182" i="1"/>
  <c r="BI182" i="1" s="1"/>
  <c r="C133" i="1"/>
  <c r="J188" i="1"/>
  <c r="G227" i="1"/>
  <c r="M208" i="1"/>
  <c r="M238" i="1" s="1"/>
  <c r="O206" i="1"/>
  <c r="T122" i="1"/>
  <c r="S128" i="1"/>
  <c r="L187" i="1"/>
  <c r="F202" i="1"/>
  <c r="B219" i="1"/>
  <c r="M218" i="1"/>
  <c r="O190" i="1"/>
  <c r="O186" i="1" s="1"/>
  <c r="L214" i="1"/>
  <c r="B200" i="1"/>
  <c r="B235" i="1" s="1"/>
  <c r="W206" i="1"/>
  <c r="F187" i="1"/>
  <c r="L219" i="1"/>
  <c r="E133" i="1"/>
  <c r="P214" i="1"/>
  <c r="P216" i="1" s="1"/>
  <c r="Q264" i="1" s="1"/>
  <c r="U187" i="1"/>
  <c r="D191" i="1"/>
  <c r="L128" i="1"/>
  <c r="F191" i="1"/>
  <c r="L172" i="1"/>
  <c r="U199" i="1"/>
  <c r="G197" i="1"/>
  <c r="E180" i="1"/>
  <c r="S133" i="1"/>
  <c r="P132" i="1"/>
  <c r="Q200" i="1"/>
  <c r="Q235" i="1" s="1"/>
  <c r="C206" i="1"/>
  <c r="M199" i="1"/>
  <c r="M234" i="1" s="1"/>
  <c r="U129" i="1"/>
  <c r="V179" i="1"/>
  <c r="R215" i="1"/>
  <c r="K129" i="1"/>
  <c r="K197" i="1"/>
  <c r="J202" i="1"/>
  <c r="L208" i="1"/>
  <c r="L238" i="1" s="1"/>
  <c r="V195" i="1"/>
  <c r="V129" i="1"/>
  <c r="M133" i="1"/>
  <c r="O195" i="1"/>
  <c r="O192" i="1"/>
  <c r="C219" i="1"/>
  <c r="F177" i="1"/>
  <c r="N218" i="1"/>
  <c r="W218" i="1"/>
  <c r="N199" i="1"/>
  <c r="N234" i="1" s="1"/>
  <c r="H192" i="1"/>
  <c r="F132" i="1"/>
  <c r="I128" i="1"/>
  <c r="K214" i="1"/>
  <c r="I133" i="1"/>
  <c r="T173" i="1"/>
  <c r="T201" i="1"/>
  <c r="J133" i="1"/>
  <c r="O225" i="1"/>
  <c r="P219" i="1"/>
  <c r="J214" i="1"/>
  <c r="N182" i="1"/>
  <c r="L132" i="1"/>
  <c r="BB94" i="1"/>
  <c r="AV64" i="1"/>
  <c r="BK70" i="1"/>
  <c r="AP91" i="1"/>
  <c r="BG79" i="1"/>
  <c r="BQ79" i="1"/>
  <c r="BE100" i="1"/>
  <c r="AZ100" i="1"/>
  <c r="BN75" i="1"/>
  <c r="BS70" i="1"/>
  <c r="BK91" i="1"/>
  <c r="AO76" i="1"/>
  <c r="BS91" i="1"/>
  <c r="BP91" i="1"/>
  <c r="BW94" i="1"/>
  <c r="BC102" i="1"/>
  <c r="BV91" i="1"/>
  <c r="BP79" i="1"/>
  <c r="BB76" i="1"/>
  <c r="BV69" i="1"/>
  <c r="AI80" i="1"/>
  <c r="BV177" i="1"/>
  <c r="BW177" i="1" s="1"/>
  <c r="BV190" i="1"/>
  <c r="BW190" i="1" s="1"/>
  <c r="BV192" i="1"/>
  <c r="BW192" i="1" s="1"/>
  <c r="BV181" i="1"/>
  <c r="BW181" i="1" s="1"/>
  <c r="BV206" i="1"/>
  <c r="BW206" i="1" s="1"/>
  <c r="BV201" i="1"/>
  <c r="BW201" i="1" s="1"/>
  <c r="U226" i="1"/>
  <c r="T205" i="1"/>
  <c r="U219" i="1"/>
  <c r="M210" i="1"/>
  <c r="R226" i="1"/>
  <c r="H201" i="1"/>
  <c r="C129" i="1"/>
  <c r="H227" i="1"/>
  <c r="L188" i="1"/>
  <c r="G210" i="1"/>
  <c r="V188" i="1"/>
  <c r="B122" i="1"/>
  <c r="O218" i="1"/>
  <c r="C174" i="1"/>
  <c r="C198" i="1"/>
  <c r="M214" i="1"/>
  <c r="I225" i="1"/>
  <c r="C188" i="1"/>
  <c r="B191" i="1"/>
  <c r="N202" i="1"/>
  <c r="P128" i="1"/>
  <c r="K198" i="1"/>
  <c r="K218" i="1"/>
  <c r="P188" i="1"/>
  <c r="Q179" i="1"/>
  <c r="R199" i="1"/>
  <c r="R234" i="1" s="1"/>
  <c r="D210" i="1"/>
  <c r="N177" i="1"/>
  <c r="K199" i="1"/>
  <c r="K234" i="1" s="1"/>
  <c r="T204" i="1"/>
  <c r="G198" i="1"/>
  <c r="U208" i="1"/>
  <c r="U238" i="1" s="1"/>
  <c r="H187" i="1"/>
  <c r="L218" i="1"/>
  <c r="V225" i="1"/>
  <c r="P180" i="1"/>
  <c r="Q214" i="1"/>
  <c r="I122" i="1"/>
  <c r="C218" i="1"/>
  <c r="Q134" i="1"/>
  <c r="V197" i="1"/>
  <c r="S225" i="1"/>
  <c r="J179" i="1"/>
  <c r="U205" i="1"/>
  <c r="M180" i="1"/>
  <c r="U215" i="1"/>
  <c r="O128" i="1"/>
  <c r="D179" i="1"/>
  <c r="S197" i="1"/>
  <c r="E219" i="1"/>
  <c r="D218" i="1"/>
  <c r="K191" i="1"/>
  <c r="B198" i="1"/>
  <c r="W210" i="1"/>
  <c r="F129" i="1"/>
  <c r="C180" i="1"/>
  <c r="S205" i="1"/>
  <c r="H208" i="1"/>
  <c r="H238" i="1" s="1"/>
  <c r="U181" i="1"/>
  <c r="U209" i="1" s="1"/>
  <c r="L202" i="1"/>
  <c r="H180" i="1"/>
  <c r="L181" i="1"/>
  <c r="L209" i="1" s="1"/>
  <c r="B204" i="1"/>
  <c r="H191" i="1"/>
  <c r="G214" i="1"/>
  <c r="K133" i="1"/>
  <c r="M191" i="1"/>
  <c r="S198" i="1"/>
  <c r="H188" i="1"/>
  <c r="F134" i="1"/>
  <c r="H210" i="1"/>
  <c r="G174" i="1"/>
  <c r="P129" i="1"/>
  <c r="T206" i="1"/>
  <c r="G219" i="1"/>
  <c r="M219" i="1"/>
  <c r="L198" i="1"/>
  <c r="H128" i="1"/>
  <c r="P172" i="1"/>
  <c r="R204" i="1"/>
  <c r="M198" i="1"/>
  <c r="J122" i="1"/>
  <c r="L206" i="1"/>
  <c r="H204" i="1"/>
  <c r="I132" i="1"/>
  <c r="U180" i="1"/>
  <c r="L200" i="1"/>
  <c r="L235" i="1" s="1"/>
  <c r="O202" i="1"/>
  <c r="K195" i="1"/>
  <c r="K179" i="1"/>
  <c r="E199" i="1"/>
  <c r="E234" i="1" s="1"/>
  <c r="N225" i="1"/>
  <c r="M172" i="1"/>
  <c r="O214" i="1"/>
  <c r="S208" i="1"/>
  <c r="S238" i="1" s="1"/>
  <c r="O132" i="1"/>
  <c r="O208" i="1"/>
  <c r="O238" i="1" s="1"/>
  <c r="N174" i="1"/>
  <c r="T180" i="1"/>
  <c r="Q173" i="1"/>
  <c r="P195" i="1"/>
  <c r="I219" i="1"/>
  <c r="V174" i="1"/>
  <c r="E187" i="1"/>
  <c r="H195" i="1"/>
  <c r="T199" i="1"/>
  <c r="T234" i="1" s="1"/>
  <c r="N214" i="1"/>
  <c r="U188" i="1"/>
  <c r="E122" i="1"/>
  <c r="M182" i="1"/>
  <c r="P122" i="1"/>
  <c r="Q206" i="1"/>
  <c r="M225" i="1"/>
  <c r="Q172" i="1"/>
  <c r="E198" i="1"/>
  <c r="R181" i="1"/>
  <c r="R209" i="1" s="1"/>
  <c r="F214" i="1"/>
  <c r="V204" i="1"/>
  <c r="P177" i="1"/>
  <c r="M181" i="1"/>
  <c r="M209" i="1" s="1"/>
  <c r="U210" i="1"/>
  <c r="BH198" i="1"/>
  <c r="BI198" i="1" s="1"/>
  <c r="BH177" i="1"/>
  <c r="BI177" i="1" s="1"/>
  <c r="K219" i="1"/>
  <c r="E192" i="1"/>
  <c r="Q204" i="1"/>
  <c r="G199" i="1"/>
  <c r="G234" i="1" s="1"/>
  <c r="T133" i="1"/>
  <c r="F201" i="1"/>
  <c r="G177" i="1"/>
  <c r="I177" i="1"/>
  <c r="K173" i="1"/>
  <c r="O122" i="1"/>
  <c r="M195" i="1"/>
  <c r="K132" i="1"/>
  <c r="T190" i="1"/>
  <c r="T186" i="1" s="1"/>
  <c r="E225" i="1"/>
  <c r="G134" i="1"/>
  <c r="R206" i="1"/>
  <c r="T227" i="1"/>
  <c r="M173" i="1"/>
  <c r="N128" i="1"/>
  <c r="N227" i="1"/>
  <c r="D197" i="1"/>
  <c r="B208" i="1"/>
  <c r="B238" i="1" s="1"/>
  <c r="U128" i="1"/>
  <c r="U172" i="1"/>
  <c r="T226" i="1"/>
  <c r="B190" i="1"/>
  <c r="V205" i="1"/>
  <c r="W192" i="1"/>
  <c r="B133" i="1"/>
  <c r="Q218" i="1"/>
  <c r="F226" i="1"/>
  <c r="N197" i="1"/>
  <c r="M202" i="1"/>
  <c r="G204" i="1"/>
  <c r="I134" i="1"/>
  <c r="H197" i="1"/>
  <c r="B188" i="1"/>
  <c r="U190" i="1"/>
  <c r="U186" i="1" s="1"/>
  <c r="O215" i="1"/>
  <c r="B199" i="1"/>
  <c r="B234" i="1" s="1"/>
  <c r="N173" i="1"/>
  <c r="K174" i="1"/>
  <c r="U206" i="1"/>
  <c r="P206" i="1"/>
  <c r="N195" i="1"/>
  <c r="T172" i="1"/>
  <c r="H206" i="1"/>
  <c r="W188" i="1"/>
  <c r="G215" i="1"/>
  <c r="L204" i="1"/>
  <c r="M227" i="1"/>
  <c r="B180" i="1"/>
  <c r="G180" i="1"/>
  <c r="I197" i="1"/>
  <c r="E215" i="1"/>
  <c r="E216" i="1" s="1"/>
  <c r="F264" i="1" s="1"/>
  <c r="D199" i="1"/>
  <c r="D234" i="1" s="1"/>
  <c r="K181" i="1"/>
  <c r="K209" i="1" s="1"/>
  <c r="S129" i="1"/>
  <c r="E179" i="1"/>
  <c r="K187" i="1"/>
  <c r="C205" i="1"/>
  <c r="W200" i="1"/>
  <c r="O226" i="1"/>
  <c r="O129" i="1"/>
  <c r="F172" i="1"/>
  <c r="J182" i="1"/>
  <c r="X257" i="1"/>
  <c r="AX195" i="1"/>
  <c r="AY195" i="1" s="1"/>
  <c r="AZ208" i="1"/>
  <c r="AZ209" i="1"/>
  <c r="BA209" i="1" s="1"/>
  <c r="BP210" i="1"/>
  <c r="BQ210" i="1" s="1"/>
  <c r="BP128" i="1"/>
  <c r="BF180" i="1"/>
  <c r="BG180" i="1" s="1"/>
  <c r="AP201" i="1"/>
  <c r="AQ201" i="1" s="1"/>
  <c r="BI128" i="1"/>
  <c r="AX199" i="1"/>
  <c r="BF129" i="1"/>
  <c r="AZ207" i="1"/>
  <c r="BA207" i="1" s="1"/>
  <c r="AZ172" i="1"/>
  <c r="BA172" i="1" s="1"/>
  <c r="BN219" i="1"/>
  <c r="BO219" i="1" s="1"/>
  <c r="BF202" i="1"/>
  <c r="BG202" i="1" s="1"/>
  <c r="BN174" i="1"/>
  <c r="AX173" i="1"/>
  <c r="AY173" i="1" s="1"/>
  <c r="BW129" i="1"/>
  <c r="BN181" i="1"/>
  <c r="BO181" i="1" s="1"/>
  <c r="AX206" i="1"/>
  <c r="AY206" i="1" s="1"/>
  <c r="AP180" i="1"/>
  <c r="AQ180" i="1" s="1"/>
  <c r="AT186" i="1"/>
  <c r="AZ186" i="1"/>
  <c r="BF209" i="1"/>
  <c r="BG209" i="1" s="1"/>
  <c r="BD202" i="1"/>
  <c r="BE202" i="1" s="1"/>
  <c r="AP198" i="1"/>
  <c r="AQ198" i="1" s="1"/>
  <c r="AV190" i="1"/>
  <c r="AW190" i="1" s="1"/>
  <c r="BB190" i="1"/>
  <c r="BC190" i="1" s="1"/>
  <c r="AN172" i="1"/>
  <c r="AR219" i="1"/>
  <c r="AS219" i="1" s="1"/>
  <c r="AQ128" i="1"/>
  <c r="AT206" i="1"/>
  <c r="AU206" i="1" s="1"/>
  <c r="AX129" i="1"/>
  <c r="BA128" i="1"/>
  <c r="BF206" i="1"/>
  <c r="BG206" i="1" s="1"/>
  <c r="BN177" i="1"/>
  <c r="BO177" i="1" s="1"/>
  <c r="BP182" i="1"/>
  <c r="BQ182" i="1" s="1"/>
  <c r="BF179" i="1"/>
  <c r="BG179" i="1" s="1"/>
  <c r="BF218" i="1"/>
  <c r="BG218" i="1" s="1"/>
  <c r="AZ215" i="1"/>
  <c r="BP181" i="1"/>
  <c r="BQ181" i="1" s="1"/>
  <c r="BD207" i="1"/>
  <c r="BE207" i="1" s="1"/>
  <c r="AZ197" i="1"/>
  <c r="BA197" i="1" s="1"/>
  <c r="BD215" i="1"/>
  <c r="BN207" i="1"/>
  <c r="BO207" i="1" s="1"/>
  <c r="BM129" i="1"/>
  <c r="BN182" i="1"/>
  <c r="BO182" i="1" s="1"/>
  <c r="BP199" i="1"/>
  <c r="AT214" i="1"/>
  <c r="BF219" i="1"/>
  <c r="BG219" i="1" s="1"/>
  <c r="AZ190" i="1"/>
  <c r="BA190" i="1" s="1"/>
  <c r="BP179" i="1"/>
  <c r="BQ179" i="1" s="1"/>
  <c r="BP197" i="1"/>
  <c r="BQ197" i="1" s="1"/>
  <c r="AR198" i="1"/>
  <c r="AS198" i="1" s="1"/>
  <c r="BF173" i="1"/>
  <c r="BG173" i="1" s="1"/>
  <c r="AX128" i="1"/>
  <c r="AX202" i="1"/>
  <c r="AY202" i="1" s="1"/>
  <c r="AX207" i="1"/>
  <c r="AY207" i="1" s="1"/>
  <c r="BB179" i="1"/>
  <c r="BF172" i="1"/>
  <c r="BG172" i="1" s="1"/>
  <c r="AZ202" i="1"/>
  <c r="BA202" i="1" s="1"/>
  <c r="BP186" i="1"/>
  <c r="AV199" i="1"/>
  <c r="BW128" i="1"/>
  <c r="BN210" i="1"/>
  <c r="BO210" i="1" s="1"/>
  <c r="BP174" i="1"/>
  <c r="BB129" i="1"/>
  <c r="BD129" i="1"/>
  <c r="AT180" i="1"/>
  <c r="AU180" i="1" s="1"/>
  <c r="BN180" i="1"/>
  <c r="BO180" i="1" s="1"/>
  <c r="BB201" i="1"/>
  <c r="BC201" i="1" s="1"/>
  <c r="BF187" i="1"/>
  <c r="AT177" i="1"/>
  <c r="AU177" i="1" s="1"/>
  <c r="BB187" i="1"/>
  <c r="AN177" i="1"/>
  <c r="AO177" i="1" s="1"/>
  <c r="BB181" i="1"/>
  <c r="BC181" i="1" s="1"/>
  <c r="BP195" i="1"/>
  <c r="BQ195" i="1" s="1"/>
  <c r="AP195" i="1"/>
  <c r="AN173" i="1"/>
  <c r="AO173" i="1" s="1"/>
  <c r="AN129" i="1"/>
  <c r="AX177" i="1"/>
  <c r="AY177" i="1" s="1"/>
  <c r="AX215" i="1"/>
  <c r="BB174" i="1"/>
  <c r="AZ200" i="1"/>
  <c r="AP174" i="1"/>
  <c r="AT188" i="1"/>
  <c r="AX205" i="1"/>
  <c r="AY205" i="1" s="1"/>
  <c r="BN201" i="1"/>
  <c r="BO201" i="1" s="1"/>
  <c r="BN187" i="1"/>
  <c r="AY129" i="1"/>
  <c r="BB215" i="1"/>
  <c r="BD186" i="1"/>
  <c r="BA129" i="1"/>
  <c r="BB182" i="1"/>
  <c r="BC182" i="1" s="1"/>
  <c r="BP200" i="1"/>
  <c r="AT199" i="1"/>
  <c r="BC128" i="1"/>
  <c r="BN197" i="1"/>
  <c r="BO197" i="1" s="1"/>
  <c r="AZ199" i="1"/>
  <c r="AP179" i="1"/>
  <c r="AQ179" i="1" s="1"/>
  <c r="BP172" i="1"/>
  <c r="BQ172" i="1" s="1"/>
  <c r="BD181" i="1"/>
  <c r="BE181" i="1" s="1"/>
  <c r="BP187" i="1"/>
  <c r="AP205" i="1"/>
  <c r="AQ205" i="1" s="1"/>
  <c r="BD219" i="1"/>
  <c r="BE219" i="1" s="1"/>
  <c r="AV214" i="1"/>
  <c r="AV172" i="1"/>
  <c r="AW172" i="1" s="1"/>
  <c r="AR174" i="1"/>
  <c r="AR197" i="1"/>
  <c r="AS197" i="1" s="1"/>
  <c r="AZ195" i="1"/>
  <c r="BA195" i="1" s="1"/>
  <c r="AP218" i="1"/>
  <c r="AQ218" i="1" s="1"/>
  <c r="AP197" i="1"/>
  <c r="AN192" i="1"/>
  <c r="AO192" i="1" s="1"/>
  <c r="AV181" i="1"/>
  <c r="AW181" i="1" s="1"/>
  <c r="AR209" i="1"/>
  <c r="AS209" i="1" s="1"/>
  <c r="AV188" i="1"/>
  <c r="AR173" i="1"/>
  <c r="AS173" i="1" s="1"/>
  <c r="AR207" i="1"/>
  <c r="AS207" i="1" s="1"/>
  <c r="BP214" i="1"/>
  <c r="AN205" i="1"/>
  <c r="AO205" i="1" s="1"/>
  <c r="AR179" i="1"/>
  <c r="AN215" i="1"/>
  <c r="AV219" i="1"/>
  <c r="AW219" i="1" s="1"/>
  <c r="AR208" i="1"/>
  <c r="AN181" i="1"/>
  <c r="AO181" i="1" s="1"/>
  <c r="AR177" i="1"/>
  <c r="AS177" i="1" s="1"/>
  <c r="AR201" i="1"/>
  <c r="AS201" i="1" s="1"/>
  <c r="BB186" i="1"/>
  <c r="AV128" i="1"/>
  <c r="AU128" i="1"/>
  <c r="AR215" i="1"/>
  <c r="AV208" i="1"/>
  <c r="AT204" i="1"/>
  <c r="AU204" i="1" s="1"/>
  <c r="AT208" i="1"/>
  <c r="AR128" i="1"/>
  <c r="BO129" i="1"/>
  <c r="AP188" i="1"/>
  <c r="BF205" i="1"/>
  <c r="BG205" i="1" s="1"/>
  <c r="BN128" i="1"/>
  <c r="AV215" i="1"/>
  <c r="AR199" i="1"/>
  <c r="BP204" i="1"/>
  <c r="BQ204" i="1" s="1"/>
  <c r="AV206" i="1"/>
  <c r="AW206" i="1" s="1"/>
  <c r="AR202" i="1"/>
  <c r="AS202" i="1" s="1"/>
  <c r="BB200" i="1"/>
  <c r="AT173" i="1"/>
  <c r="AU173" i="1" s="1"/>
  <c r="BO128" i="1"/>
  <c r="AX218" i="1"/>
  <c r="AY218" i="1" s="1"/>
  <c r="BB195" i="1"/>
  <c r="BC195" i="1" s="1"/>
  <c r="BD172" i="1"/>
  <c r="BB208" i="1"/>
  <c r="BF215" i="1"/>
  <c r="BP208" i="1"/>
  <c r="AX210" i="1"/>
  <c r="AY210" i="1" s="1"/>
  <c r="BN214" i="1"/>
  <c r="AZ181" i="1"/>
  <c r="BA181" i="1" s="1"/>
  <c r="AX186" i="1"/>
  <c r="BN199" i="1"/>
  <c r="BF200" i="1"/>
  <c r="BS128" i="1"/>
  <c r="AT190" i="1"/>
  <c r="AU190" i="1" s="1"/>
  <c r="AT181" i="1"/>
  <c r="AU181" i="1" s="1"/>
  <c r="AZ177" i="1"/>
  <c r="BA177" i="1" s="1"/>
  <c r="BD177" i="1"/>
  <c r="BE177" i="1" s="1"/>
  <c r="BB209" i="1"/>
  <c r="BC209" i="1" s="1"/>
  <c r="BF186" i="1"/>
  <c r="AX174" i="1"/>
  <c r="AX190" i="1"/>
  <c r="AY190" i="1" s="1"/>
  <c r="AX200" i="1"/>
  <c r="AZ188" i="1"/>
  <c r="AZ210" i="1"/>
  <c r="BA210" i="1" s="1"/>
  <c r="BF208" i="1"/>
  <c r="BF190" i="1"/>
  <c r="BG190" i="1" s="1"/>
  <c r="BD205" i="1"/>
  <c r="BE205" i="1" s="1"/>
  <c r="BN205" i="1"/>
  <c r="BO205" i="1" s="1"/>
  <c r="AQ129" i="1"/>
  <c r="AZ182" i="1"/>
  <c r="BA182" i="1" s="1"/>
  <c r="BD201" i="1"/>
  <c r="BE201" i="1" s="1"/>
  <c r="BD179" i="1"/>
  <c r="BE179" i="1" s="1"/>
  <c r="BP129" i="1"/>
  <c r="BN129" i="1"/>
  <c r="AN219" i="1"/>
  <c r="AO219" i="1" s="1"/>
  <c r="AT205" i="1"/>
  <c r="AO128" i="1"/>
  <c r="AX204" i="1"/>
  <c r="AX187" i="1"/>
  <c r="AX192" i="1"/>
  <c r="AY192" i="1" s="1"/>
  <c r="BN188" i="1"/>
  <c r="BN218" i="1"/>
  <c r="BO218" i="1" s="1"/>
  <c r="BN179" i="1"/>
  <c r="BN200" i="1"/>
  <c r="BN209" i="1"/>
  <c r="BO209" i="1" s="1"/>
  <c r="AY128" i="1"/>
  <c r="BB204" i="1"/>
  <c r="BC204" i="1" s="1"/>
  <c r="BB206" i="1"/>
  <c r="BC206" i="1" s="1"/>
  <c r="AZ206" i="1"/>
  <c r="BA206" i="1" s="1"/>
  <c r="BF197" i="1"/>
  <c r="BG197" i="1" s="1"/>
  <c r="BD200" i="1"/>
  <c r="BP198" i="1"/>
  <c r="BQ198" i="1" s="1"/>
  <c r="BP206" i="1"/>
  <c r="BQ206" i="1" s="1"/>
  <c r="AP173" i="1"/>
  <c r="AQ173" i="1" s="1"/>
  <c r="AZ173" i="1"/>
  <c r="BA173" i="1" s="1"/>
  <c r="AX181" i="1"/>
  <c r="AY181" i="1" s="1"/>
  <c r="AX197" i="1"/>
  <c r="AY197" i="1" s="1"/>
  <c r="BN202" i="1"/>
  <c r="BO202" i="1" s="1"/>
  <c r="BB177" i="1"/>
  <c r="BC177" i="1" s="1"/>
  <c r="AZ187" i="1"/>
  <c r="AP204" i="1"/>
  <c r="AQ204" i="1" s="1"/>
  <c r="AS128" i="1"/>
  <c r="AT182" i="1"/>
  <c r="AU182" i="1" s="1"/>
  <c r="AT200" i="1"/>
  <c r="AT210" i="1"/>
  <c r="AU210" i="1" s="1"/>
  <c r="AT201" i="1"/>
  <c r="AU201" i="1" s="1"/>
  <c r="AT209" i="1"/>
  <c r="AU209" i="1" s="1"/>
  <c r="AT172" i="1"/>
  <c r="BB205" i="1"/>
  <c r="BC205" i="1" s="1"/>
  <c r="AZ218" i="1"/>
  <c r="BA218" i="1" s="1"/>
  <c r="AZ205" i="1"/>
  <c r="BA205" i="1" s="1"/>
  <c r="BF174" i="1"/>
  <c r="AP129" i="1"/>
  <c r="BF177" i="1"/>
  <c r="BG177" i="1" s="1"/>
  <c r="AZ219" i="1"/>
  <c r="BA219" i="1" s="1"/>
  <c r="BF195" i="1"/>
  <c r="BG195" i="1" s="1"/>
  <c r="BD197" i="1"/>
  <c r="BE197" i="1" s="1"/>
  <c r="BP177" i="1"/>
  <c r="BQ177" i="1" s="1"/>
  <c r="BK128" i="1"/>
  <c r="AP177" i="1"/>
  <c r="AQ177" i="1" s="1"/>
  <c r="AT198" i="1"/>
  <c r="AU198" i="1" s="1"/>
  <c r="AT174" i="1"/>
  <c r="BN208" i="1"/>
  <c r="BB188" i="1"/>
  <c r="BB197" i="1"/>
  <c r="BC197" i="1" s="1"/>
  <c r="AZ204" i="1"/>
  <c r="BA204" i="1" s="1"/>
  <c r="BP201" i="1"/>
  <c r="BQ201" i="1" s="1"/>
  <c r="AN201" i="1"/>
  <c r="AO201" i="1" s="1"/>
  <c r="BF181" i="1"/>
  <c r="BG181" i="1" s="1"/>
  <c r="AN214" i="1"/>
  <c r="AZ192" i="1"/>
  <c r="BA192" i="1" s="1"/>
  <c r="AP181" i="1"/>
  <c r="AQ181" i="1" s="1"/>
  <c r="AP199" i="1"/>
  <c r="AN207" i="1"/>
  <c r="AO207" i="1" s="1"/>
  <c r="BP180" i="1"/>
  <c r="BQ180" i="1" s="1"/>
  <c r="AV201" i="1"/>
  <c r="AW201" i="1" s="1"/>
  <c r="AR180" i="1"/>
  <c r="AS180" i="1" s="1"/>
  <c r="AR129" i="1"/>
  <c r="BP207" i="1"/>
  <c r="BQ207" i="1" s="1"/>
  <c r="AN218" i="1"/>
  <c r="AO218" i="1" s="1"/>
  <c r="AP182" i="1"/>
  <c r="AQ182" i="1" s="1"/>
  <c r="AV173" i="1"/>
  <c r="AW173" i="1" s="1"/>
  <c r="AR172" i="1"/>
  <c r="AV179" i="1"/>
  <c r="AP208" i="1"/>
  <c r="BP188" i="1"/>
  <c r="AN202" i="1"/>
  <c r="AO202" i="1" s="1"/>
  <c r="AR192" i="1"/>
  <c r="AS192" i="1" s="1"/>
  <c r="BI129" i="1"/>
  <c r="AR205" i="1"/>
  <c r="AS205" i="1" s="1"/>
  <c r="AP215" i="1"/>
  <c r="AN209" i="1"/>
  <c r="AO209" i="1" s="1"/>
  <c r="AV182" i="1"/>
  <c r="AW182" i="1" s="1"/>
  <c r="BP209" i="1"/>
  <c r="BQ209" i="1" s="1"/>
  <c r="AN206" i="1"/>
  <c r="AO206" i="1" s="1"/>
  <c r="AN190" i="1"/>
  <c r="AO190" i="1" s="1"/>
  <c r="AR182" i="1"/>
  <c r="AS182" i="1" s="1"/>
  <c r="BS129" i="1"/>
  <c r="AR204" i="1"/>
  <c r="AS204" i="1" s="1"/>
  <c r="AP128" i="1"/>
  <c r="AN198" i="1"/>
  <c r="AO198" i="1" s="1"/>
  <c r="AN187" i="1"/>
  <c r="AR218" i="1"/>
  <c r="AS218" i="1" s="1"/>
  <c r="AV200" i="1"/>
  <c r="AN197" i="1"/>
  <c r="AR181" i="1"/>
  <c r="AS181" i="1" s="1"/>
  <c r="AX208" i="1"/>
  <c r="BB128" i="1"/>
  <c r="AZ201" i="1"/>
  <c r="BA201" i="1" s="1"/>
  <c r="BD214" i="1"/>
  <c r="AX172" i="1"/>
  <c r="AX209" i="1"/>
  <c r="AY209" i="1" s="1"/>
  <c r="BB180" i="1"/>
  <c r="BC180" i="1" s="1"/>
  <c r="BF199" i="1"/>
  <c r="AX179" i="1"/>
  <c r="AP210" i="1"/>
  <c r="AQ210" i="1" s="1"/>
  <c r="AT219" i="1"/>
  <c r="AU219" i="1" s="1"/>
  <c r="AT207" i="1"/>
  <c r="AU207" i="1" s="1"/>
  <c r="BC129" i="1"/>
  <c r="AZ179" i="1"/>
  <c r="BA179" i="1" s="1"/>
  <c r="BF207" i="1"/>
  <c r="BG207" i="1" s="1"/>
  <c r="AT129" i="1"/>
  <c r="BB199" i="1"/>
  <c r="BB202" i="1"/>
  <c r="BC202" i="1" s="1"/>
  <c r="AN195" i="1"/>
  <c r="BP205" i="1"/>
  <c r="BQ205" i="1" s="1"/>
  <c r="AN188" i="1"/>
  <c r="AP200" i="1"/>
  <c r="AX214" i="1"/>
  <c r="AX219" i="1"/>
  <c r="AY219" i="1" s="1"/>
  <c r="AX180" i="1"/>
  <c r="AY180" i="1" s="1"/>
  <c r="BB218" i="1"/>
  <c r="BC218" i="1" s="1"/>
  <c r="BU128" i="1"/>
  <c r="AZ129" i="1"/>
  <c r="BF201" i="1"/>
  <c r="BG201" i="1" s="1"/>
  <c r="BF182" i="1"/>
  <c r="BG182" i="1" s="1"/>
  <c r="BN195" i="1"/>
  <c r="BB219" i="1"/>
  <c r="BC219" i="1" s="1"/>
  <c r="AZ174" i="1"/>
  <c r="BF204" i="1"/>
  <c r="BG204" i="1" s="1"/>
  <c r="BP215" i="1"/>
  <c r="AP187" i="1"/>
  <c r="BN186" i="1"/>
  <c r="AX188" i="1"/>
  <c r="BN215" i="1"/>
  <c r="BN173" i="1"/>
  <c r="BO173" i="1" s="1"/>
  <c r="BN204" i="1"/>
  <c r="BO204" i="1" s="1"/>
  <c r="BB214" i="1"/>
  <c r="BF188" i="1"/>
  <c r="BP218" i="1"/>
  <c r="BQ218" i="1" s="1"/>
  <c r="BP202" i="1"/>
  <c r="BQ202" i="1" s="1"/>
  <c r="BM128" i="1"/>
  <c r="AX182" i="1"/>
  <c r="AY182" i="1" s="1"/>
  <c r="BN206" i="1"/>
  <c r="BO206" i="1" s="1"/>
  <c r="BN172" i="1"/>
  <c r="BO172" i="1" s="1"/>
  <c r="BB210" i="1"/>
  <c r="BC210" i="1" s="1"/>
  <c r="AZ214" i="1"/>
  <c r="AP206" i="1"/>
  <c r="AQ206" i="1" s="1"/>
  <c r="AT195" i="1"/>
  <c r="AU195" i="1" s="1"/>
  <c r="AT215" i="1"/>
  <c r="AT179" i="1"/>
  <c r="AU179" i="1" s="1"/>
  <c r="AT197" i="1"/>
  <c r="BN190" i="1"/>
  <c r="BO190" i="1" s="1"/>
  <c r="BB207" i="1"/>
  <c r="BC207" i="1" s="1"/>
  <c r="BU129" i="1"/>
  <c r="AZ180" i="1"/>
  <c r="BA180" i="1" s="1"/>
  <c r="BF210" i="1"/>
  <c r="BG210" i="1" s="1"/>
  <c r="BP173" i="1"/>
  <c r="BQ173" i="1" s="1"/>
  <c r="BF214" i="1"/>
  <c r="BF128" i="1"/>
  <c r="AP207" i="1"/>
  <c r="AQ207" i="1" s="1"/>
  <c r="AT218" i="1"/>
  <c r="AU218" i="1" s="1"/>
  <c r="AT202" i="1"/>
  <c r="AU202" i="1" s="1"/>
  <c r="BB173" i="1"/>
  <c r="BC173" i="1" s="1"/>
  <c r="AZ128" i="1"/>
  <c r="AP219" i="1"/>
  <c r="AQ219" i="1" s="1"/>
  <c r="BB172" i="1"/>
  <c r="AN200" i="1"/>
  <c r="BP190" i="1"/>
  <c r="BQ190" i="1" s="1"/>
  <c r="AP190" i="1"/>
  <c r="AQ190" i="1" s="1"/>
  <c r="AN179" i="1"/>
  <c r="BP219" i="1"/>
  <c r="BQ219" i="1" s="1"/>
  <c r="AP172" i="1"/>
  <c r="AQ172" i="1" s="1"/>
  <c r="AN174" i="1"/>
  <c r="AR190" i="1"/>
  <c r="AS190" i="1" s="1"/>
  <c r="AR195" i="1"/>
  <c r="AS195" i="1" s="1"/>
  <c r="AR188" i="1"/>
  <c r="AP214" i="1"/>
  <c r="AP202" i="1"/>
  <c r="AQ202" i="1" s="1"/>
  <c r="AN208" i="1"/>
  <c r="AV210" i="1"/>
  <c r="AW210" i="1" s="1"/>
  <c r="AP186" i="1"/>
  <c r="AR187" i="1"/>
  <c r="AR186" i="1"/>
  <c r="AR214" i="1"/>
  <c r="AN199" i="1"/>
  <c r="AR200" i="1"/>
  <c r="AN204" i="1"/>
  <c r="AO204" i="1" s="1"/>
  <c r="AR210" i="1"/>
  <c r="AS210" i="1" s="1"/>
  <c r="AP209" i="1"/>
  <c r="AQ209" i="1" s="1"/>
  <c r="AN182" i="1"/>
  <c r="AO182" i="1" s="1"/>
  <c r="AN210" i="1"/>
  <c r="AO210" i="1" s="1"/>
  <c r="AR206" i="1"/>
  <c r="AS206" i="1" s="1"/>
  <c r="AN186" i="1"/>
  <c r="AT187" i="1"/>
  <c r="AT128" i="1"/>
  <c r="AN128" i="1"/>
  <c r="AN180" i="1"/>
  <c r="AO180" i="1" s="1"/>
  <c r="AO129" i="1"/>
  <c r="AV202" i="1"/>
  <c r="AW202" i="1" s="1"/>
  <c r="AP192" i="1"/>
  <c r="AQ192" i="1" s="1"/>
  <c r="BF192" i="1"/>
  <c r="BG192" i="1" s="1"/>
  <c r="AT192" i="1"/>
  <c r="AU192" i="1" s="1"/>
  <c r="BP192" i="1"/>
  <c r="BQ192" i="1" s="1"/>
  <c r="BN192" i="1"/>
  <c r="BO192" i="1" s="1"/>
  <c r="BB192" i="1"/>
  <c r="BC192" i="1" s="1"/>
  <c r="BB198" i="1"/>
  <c r="BF198" i="1"/>
  <c r="AX198" i="1"/>
  <c r="BD198" i="1"/>
  <c r="AZ198" i="1"/>
  <c r="BN198" i="1"/>
  <c r="BB249" i="1"/>
  <c r="BM286" i="1"/>
  <c r="BM307" i="1"/>
  <c r="BB286" i="1"/>
  <c r="CQ189" i="1"/>
  <c r="DB132" i="1"/>
  <c r="CY120" i="1"/>
  <c r="CZ118" i="1"/>
  <c r="AX201" i="1" l="1"/>
  <c r="AY201" i="1" s="1"/>
  <c r="BV216" i="1"/>
  <c r="BW264" i="1" s="1"/>
  <c r="AW65" i="1"/>
  <c r="BB308" i="1"/>
  <c r="D120" i="1"/>
  <c r="R216" i="1"/>
  <c r="W257" i="1"/>
  <c r="K216" i="1"/>
  <c r="AT234" i="1"/>
  <c r="AU234" i="1" s="1"/>
  <c r="AR238" i="1"/>
  <c r="BE65" i="1"/>
  <c r="BU249" i="1"/>
  <c r="BK249" i="1"/>
  <c r="BK88" i="1"/>
  <c r="BK258" i="1"/>
  <c r="BK256" i="1" s="1"/>
  <c r="AU286" i="1"/>
  <c r="BN65" i="1"/>
  <c r="BE308" i="1"/>
  <c r="BF65" i="1"/>
  <c r="BM92" i="1"/>
  <c r="AT238" i="1"/>
  <c r="AU238" i="1" s="1"/>
  <c r="F216" i="1"/>
  <c r="P175" i="1"/>
  <c r="BO307" i="1"/>
  <c r="AO65" i="1"/>
  <c r="S257" i="1"/>
  <c r="BS65" i="1"/>
  <c r="BS71" i="1" s="1"/>
  <c r="O189" i="1"/>
  <c r="O193" i="1" s="1"/>
  <c r="BS307" i="1"/>
  <c r="G175" i="1"/>
  <c r="M216" i="1"/>
  <c r="N264" i="1" s="1"/>
  <c r="J175" i="1"/>
  <c r="BG65" i="1"/>
  <c r="BB65" i="1"/>
  <c r="L257" i="1"/>
  <c r="AW307" i="1"/>
  <c r="BI257" i="1"/>
  <c r="BH257" i="1"/>
  <c r="AZ307" i="1"/>
  <c r="BH65" i="1"/>
  <c r="D216" i="1"/>
  <c r="E264" i="1" s="1"/>
  <c r="AW81" i="1"/>
  <c r="AW82" i="1" s="1"/>
  <c r="AI65" i="1"/>
  <c r="AL299" i="1" s="1"/>
  <c r="BE307" i="1"/>
  <c r="BH235" i="1"/>
  <c r="BI235" i="1" s="1"/>
  <c r="AI286" i="1"/>
  <c r="AI234" i="1"/>
  <c r="AI235" i="1"/>
  <c r="Q189" i="1"/>
  <c r="Q88" i="1" s="1"/>
  <c r="G228" i="1"/>
  <c r="AW286" i="1"/>
  <c r="G257" i="1"/>
  <c r="K189" i="1"/>
  <c r="K88" i="1" s="1"/>
  <c r="C120" i="1"/>
  <c r="C121" i="1" s="1"/>
  <c r="AZ65" i="1"/>
  <c r="AV307" i="1"/>
  <c r="AZ238" i="1"/>
  <c r="BA238" i="1" s="1"/>
  <c r="Q257" i="1"/>
  <c r="V257" i="1"/>
  <c r="V216" i="1"/>
  <c r="W264" i="1" s="1"/>
  <c r="BH307" i="1"/>
  <c r="O203" i="1"/>
  <c r="O237" i="1" s="1"/>
  <c r="O236" i="1" s="1"/>
  <c r="U189" i="1"/>
  <c r="U88" i="1" s="1"/>
  <c r="C189" i="1"/>
  <c r="C88" i="1" s="1"/>
  <c r="B175" i="1"/>
  <c r="B109" i="1" s="1"/>
  <c r="BH175" i="1"/>
  <c r="BH147" i="1" s="1"/>
  <c r="BH151" i="1" s="1"/>
  <c r="C228" i="1"/>
  <c r="AT65" i="1"/>
  <c r="AT71" i="1" s="1"/>
  <c r="AT72" i="1" s="1"/>
  <c r="BO81" i="1"/>
  <c r="B216" i="1"/>
  <c r="C264" i="1" s="1"/>
  <c r="BC65" i="1"/>
  <c r="BA81" i="1"/>
  <c r="U228" i="1"/>
  <c r="AI81" i="1"/>
  <c r="BP81" i="1"/>
  <c r="BQ307" i="1"/>
  <c r="AM103" i="1"/>
  <c r="AM174" i="1" s="1"/>
  <c r="AM175" i="1" s="1"/>
  <c r="AM184" i="1" s="1"/>
  <c r="BA307" i="1"/>
  <c r="BJ82" i="1"/>
  <c r="AO81" i="1"/>
  <c r="AO82" i="1" s="1"/>
  <c r="AP81" i="1"/>
  <c r="D257" i="1"/>
  <c r="L189" i="1"/>
  <c r="L88" i="1" s="1"/>
  <c r="BT81" i="1"/>
  <c r="U175" i="1"/>
  <c r="BU81" i="1"/>
  <c r="BD81" i="1"/>
  <c r="C216" i="1"/>
  <c r="D264" i="1" s="1"/>
  <c r="D228" i="1"/>
  <c r="BV175" i="1"/>
  <c r="BV303" i="1" s="1"/>
  <c r="D183" i="1"/>
  <c r="D92" i="1" s="1"/>
  <c r="BN81" i="1"/>
  <c r="BN82" i="1" s="1"/>
  <c r="H228" i="1"/>
  <c r="AY153" i="1"/>
  <c r="AY154" i="1" s="1"/>
  <c r="AY157" i="1" s="1"/>
  <c r="AS65" i="1"/>
  <c r="AW66" i="1" s="1"/>
  <c r="BQ81" i="1"/>
  <c r="V228" i="1"/>
  <c r="D175" i="1"/>
  <c r="D109" i="1" s="1"/>
  <c r="F183" i="1"/>
  <c r="F92" i="1" s="1"/>
  <c r="Q216" i="1"/>
  <c r="R264" i="1" s="1"/>
  <c r="Q228" i="1"/>
  <c r="T183" i="1"/>
  <c r="T92" i="1" s="1"/>
  <c r="C175" i="1"/>
  <c r="E189" i="1"/>
  <c r="E193" i="1" s="1"/>
  <c r="T175" i="1"/>
  <c r="T230" i="1" s="1"/>
  <c r="AT235" i="1"/>
  <c r="AU235" i="1" s="1"/>
  <c r="AP234" i="1"/>
  <c r="AQ234" i="1" s="1"/>
  <c r="AP238" i="1"/>
  <c r="AQ238" i="1" s="1"/>
  <c r="AT286" i="1"/>
  <c r="AT308" i="1"/>
  <c r="AT307" i="1"/>
  <c r="BM249" i="1"/>
  <c r="BM88" i="1"/>
  <c r="BM258" i="1"/>
  <c r="BM256" i="1" s="1"/>
  <c r="BM308" i="1"/>
  <c r="BS249" i="1"/>
  <c r="BS308" i="1"/>
  <c r="AS308" i="1"/>
  <c r="AS249" i="1"/>
  <c r="BQ308" i="1"/>
  <c r="BQ65" i="1"/>
  <c r="BQ71" i="1" s="1"/>
  <c r="BQ286" i="1"/>
  <c r="AW249" i="1"/>
  <c r="AW308" i="1"/>
  <c r="BA308" i="1"/>
  <c r="BA249" i="1"/>
  <c r="BC286" i="1"/>
  <c r="BC307" i="1"/>
  <c r="AZ308" i="1"/>
  <c r="AZ249" i="1"/>
  <c r="B209" i="1"/>
  <c r="B211" i="1" s="1"/>
  <c r="B240" i="1" s="1"/>
  <c r="B239" i="1" s="1"/>
  <c r="B183" i="1"/>
  <c r="B92" i="1" s="1"/>
  <c r="AR249" i="1"/>
  <c r="AR308" i="1"/>
  <c r="AV286" i="1"/>
  <c r="AV65" i="1"/>
  <c r="AV71" i="1" s="1"/>
  <c r="AW153" i="1"/>
  <c r="AW154" i="1" s="1"/>
  <c r="AW157" i="1" s="1"/>
  <c r="AV308" i="1"/>
  <c r="D235" i="1"/>
  <c r="D203" i="1"/>
  <c r="D237" i="1" s="1"/>
  <c r="BH216" i="1"/>
  <c r="AO307" i="1"/>
  <c r="BR308" i="1"/>
  <c r="BK81" i="1"/>
  <c r="AR81" i="1"/>
  <c r="AR82" i="1" s="1"/>
  <c r="R175" i="1"/>
  <c r="AV81" i="1"/>
  <c r="W189" i="1"/>
  <c r="W193" i="1" s="1"/>
  <c r="X258" i="1" s="1"/>
  <c r="X256" i="1" s="1"/>
  <c r="BW81" i="1"/>
  <c r="BH211" i="1"/>
  <c r="BH240" i="1" s="1"/>
  <c r="BE81" i="1"/>
  <c r="BC153" i="1"/>
  <c r="BC154" i="1" s="1"/>
  <c r="BC158" i="1" s="1"/>
  <c r="BV81" i="1"/>
  <c r="V189" i="1"/>
  <c r="L228" i="1"/>
  <c r="AQ81" i="1"/>
  <c r="AU81" i="1"/>
  <c r="AU82" i="1" s="1"/>
  <c r="AX81" i="1"/>
  <c r="B189" i="1"/>
  <c r="B193" i="1" s="1"/>
  <c r="B228" i="1"/>
  <c r="F228" i="1"/>
  <c r="BG153" i="1"/>
  <c r="BG154" i="1" s="1"/>
  <c r="AT81" i="1"/>
  <c r="BM81" i="1"/>
  <c r="BM82" i="1" s="1"/>
  <c r="BR81" i="1"/>
  <c r="BV238" i="1"/>
  <c r="BW238" i="1" s="1"/>
  <c r="P183" i="1"/>
  <c r="BT308" i="1"/>
  <c r="S175" i="1"/>
  <c r="T216" i="1"/>
  <c r="E257" i="1"/>
  <c r="I211" i="1"/>
  <c r="I240" i="1" s="1"/>
  <c r="F211" i="1"/>
  <c r="F240" i="1" s="1"/>
  <c r="F239" i="1" s="1"/>
  <c r="O183" i="1"/>
  <c r="O92" i="1" s="1"/>
  <c r="U216" i="1"/>
  <c r="V264" i="1" s="1"/>
  <c r="J211" i="1"/>
  <c r="J240" i="1" s="1"/>
  <c r="BF307" i="1"/>
  <c r="B120" i="1"/>
  <c r="B121" i="1" s="1"/>
  <c r="B124" i="1" s="1"/>
  <c r="B142" i="1" s="1"/>
  <c r="O228" i="1"/>
  <c r="I203" i="1"/>
  <c r="I237" i="1" s="1"/>
  <c r="I236" i="1" s="1"/>
  <c r="S228" i="1"/>
  <c r="S216" i="1"/>
  <c r="P189" i="1"/>
  <c r="V175" i="1"/>
  <c r="J257" i="1"/>
  <c r="P228" i="1"/>
  <c r="AZ153" i="1"/>
  <c r="AZ154" i="1" s="1"/>
  <c r="AZ157" i="1" s="1"/>
  <c r="N211" i="1"/>
  <c r="N240" i="1" s="1"/>
  <c r="N239" i="1" s="1"/>
  <c r="W183" i="1"/>
  <c r="X261" i="1" s="1"/>
  <c r="E211" i="1"/>
  <c r="J189" i="1"/>
  <c r="D189" i="1"/>
  <c r="D88" i="1" s="1"/>
  <c r="L216" i="1"/>
  <c r="M264" i="1" s="1"/>
  <c r="U203" i="1"/>
  <c r="K203" i="1"/>
  <c r="K237" i="1" s="1"/>
  <c r="K236" i="1" s="1"/>
  <c r="J216" i="1"/>
  <c r="N183" i="1"/>
  <c r="BK307" i="1"/>
  <c r="Q183" i="1"/>
  <c r="Q304" i="1" s="1"/>
  <c r="Q306" i="1" s="1"/>
  <c r="V203" i="1"/>
  <c r="V237" i="1" s="1"/>
  <c r="V236" i="1" s="1"/>
  <c r="J183" i="1"/>
  <c r="U211" i="1"/>
  <c r="S203" i="1"/>
  <c r="L203" i="1"/>
  <c r="L251" i="1" s="1"/>
  <c r="M183" i="1"/>
  <c r="M211" i="1"/>
  <c r="N257" i="1"/>
  <c r="E228" i="1"/>
  <c r="E183" i="1"/>
  <c r="F175" i="1"/>
  <c r="AZ235" i="1"/>
  <c r="BA235" i="1" s="1"/>
  <c r="BR234" i="1"/>
  <c r="BS234" i="1" s="1"/>
  <c r="BT238" i="1"/>
  <c r="BU238" i="1" s="1"/>
  <c r="BR235" i="1"/>
  <c r="BS235" i="1" s="1"/>
  <c r="AZ234" i="1"/>
  <c r="BA234" i="1" s="1"/>
  <c r="AX235" i="1"/>
  <c r="AY235" i="1" s="1"/>
  <c r="AX238" i="1"/>
  <c r="AY238" i="1" s="1"/>
  <c r="BF234" i="1"/>
  <c r="BG234" i="1" s="1"/>
  <c r="BB234" i="1"/>
  <c r="BC234" i="1" s="1"/>
  <c r="AP235" i="1"/>
  <c r="AQ235" i="1" s="1"/>
  <c r="BR238" i="1"/>
  <c r="BS238" i="1" s="1"/>
  <c r="AN235" i="1"/>
  <c r="AO235" i="1" s="1"/>
  <c r="AN238" i="1"/>
  <c r="AO238" i="1" s="1"/>
  <c r="AN234" i="1"/>
  <c r="AO234" i="1" s="1"/>
  <c r="AY81" i="1"/>
  <c r="AP286" i="1"/>
  <c r="AP65" i="1"/>
  <c r="AP71" i="1" s="1"/>
  <c r="AP307" i="1"/>
  <c r="AI238" i="1"/>
  <c r="AI240" i="1"/>
  <c r="AI237" i="1"/>
  <c r="BA286" i="1"/>
  <c r="BA65" i="1"/>
  <c r="AP249" i="1"/>
  <c r="AP308" i="1"/>
  <c r="AS286" i="1"/>
  <c r="AU153" i="1"/>
  <c r="AU154" i="1" s="1"/>
  <c r="AU158" i="1" s="1"/>
  <c r="AV153" i="1"/>
  <c r="AV154" i="1" s="1"/>
  <c r="AV157" i="1" s="1"/>
  <c r="BI286" i="1"/>
  <c r="BI307" i="1"/>
  <c r="BL153" i="1"/>
  <c r="BL154" i="1" s="1"/>
  <c r="BK153" i="1"/>
  <c r="BK154" i="1" s="1"/>
  <c r="BK159" i="1" s="1"/>
  <c r="BJ83" i="1"/>
  <c r="BJ84" i="1" s="1"/>
  <c r="BJ72" i="1"/>
  <c r="BH249" i="1"/>
  <c r="BH308" i="1"/>
  <c r="BI249" i="1"/>
  <c r="BI308" i="1"/>
  <c r="BK286" i="1"/>
  <c r="BN153" i="1"/>
  <c r="BN154" i="1" s="1"/>
  <c r="BN159" i="1" s="1"/>
  <c r="BK308" i="1"/>
  <c r="BK65" i="1"/>
  <c r="BK71" i="1" s="1"/>
  <c r="BM153" i="1"/>
  <c r="BM154" i="1" s="1"/>
  <c r="BM159" i="1" s="1"/>
  <c r="BO286" i="1"/>
  <c r="BO65" i="1"/>
  <c r="BO308" i="1"/>
  <c r="AN153" i="1"/>
  <c r="AN154" i="1" s="1"/>
  <c r="AO153" i="1"/>
  <c r="AO154" i="1" s="1"/>
  <c r="AO157" i="1" s="1"/>
  <c r="AP153" i="1"/>
  <c r="AP154" i="1" s="1"/>
  <c r="AP157" i="1" s="1"/>
  <c r="AN308" i="1"/>
  <c r="AQ153" i="1"/>
  <c r="AQ154" i="1" s="1"/>
  <c r="AQ159" i="1" s="1"/>
  <c r="AN307" i="1"/>
  <c r="AN286" i="1"/>
  <c r="AN65" i="1"/>
  <c r="BN286" i="1"/>
  <c r="BO153" i="1"/>
  <c r="BO154" i="1" s="1"/>
  <c r="BO157" i="1" s="1"/>
  <c r="BN307" i="1"/>
  <c r="AQ286" i="1"/>
  <c r="AR153" i="1"/>
  <c r="AR154" i="1" s="1"/>
  <c r="AR157" i="1" s="1"/>
  <c r="AQ307" i="1"/>
  <c r="AS153" i="1"/>
  <c r="AS154" i="1" s="1"/>
  <c r="AS157" i="1" s="1"/>
  <c r="AU249" i="1"/>
  <c r="AU308" i="1"/>
  <c r="BT307" i="1"/>
  <c r="BT286" i="1"/>
  <c r="BT65" i="1"/>
  <c r="BX66" i="1" s="1"/>
  <c r="AQ249" i="1"/>
  <c r="AQ308" i="1"/>
  <c r="BG249" i="1"/>
  <c r="BG308" i="1"/>
  <c r="AY307" i="1"/>
  <c r="BB153" i="1"/>
  <c r="BB154" i="1" s="1"/>
  <c r="BB159" i="1" s="1"/>
  <c r="AY286" i="1"/>
  <c r="AY65" i="1"/>
  <c r="AY308" i="1"/>
  <c r="BR286" i="1"/>
  <c r="BU153" i="1"/>
  <c r="BU154" i="1" s="1"/>
  <c r="BR65" i="1"/>
  <c r="BR66" i="1" s="1"/>
  <c r="BT153" i="1"/>
  <c r="BT154" i="1" s="1"/>
  <c r="BR307" i="1"/>
  <c r="AO249" i="1"/>
  <c r="AO308" i="1"/>
  <c r="BG307" i="1"/>
  <c r="BJ153" i="1"/>
  <c r="BJ154" i="1" s="1"/>
  <c r="BJ157" i="1" s="1"/>
  <c r="BH153" i="1"/>
  <c r="BH154" i="1" s="1"/>
  <c r="BH158" i="1" s="1"/>
  <c r="BG286" i="1"/>
  <c r="BV286" i="1"/>
  <c r="BV65" i="1"/>
  <c r="BZ66" i="1" s="1"/>
  <c r="BJ249" i="1"/>
  <c r="BJ308" i="1"/>
  <c r="BI153" i="1"/>
  <c r="BI154" i="1" s="1"/>
  <c r="BI158" i="1" s="1"/>
  <c r="AX308" i="1"/>
  <c r="K183" i="1"/>
  <c r="H257" i="1"/>
  <c r="M175" i="1"/>
  <c r="S211" i="1"/>
  <c r="S240" i="1" s="1"/>
  <c r="S239" i="1" s="1"/>
  <c r="H189" i="1"/>
  <c r="H193" i="1" s="1"/>
  <c r="G203" i="1"/>
  <c r="G237" i="1" s="1"/>
  <c r="G236" i="1" s="1"/>
  <c r="K228" i="1"/>
  <c r="I216" i="1"/>
  <c r="J264" i="1" s="1"/>
  <c r="I175" i="1"/>
  <c r="M203" i="1"/>
  <c r="I183" i="1"/>
  <c r="I92" i="1" s="1"/>
  <c r="M189" i="1"/>
  <c r="E203" i="1"/>
  <c r="K257" i="1"/>
  <c r="BH234" i="1"/>
  <c r="BI234" i="1" s="1"/>
  <c r="P211" i="1"/>
  <c r="P240" i="1" s="1"/>
  <c r="P239" i="1" s="1"/>
  <c r="C183" i="1"/>
  <c r="P203" i="1"/>
  <c r="BW307" i="1"/>
  <c r="BH81" i="1"/>
  <c r="L175" i="1"/>
  <c r="M228" i="1"/>
  <c r="S189" i="1"/>
  <c r="BS81" i="1"/>
  <c r="U183" i="1"/>
  <c r="Q211" i="1"/>
  <c r="V183" i="1"/>
  <c r="B203" i="1"/>
  <c r="AI92" i="1"/>
  <c r="W228" i="1"/>
  <c r="I228" i="1"/>
  <c r="BC81" i="1"/>
  <c r="BB307" i="1"/>
  <c r="BI81" i="1"/>
  <c r="BI82" i="1" s="1"/>
  <c r="H175" i="1"/>
  <c r="BF81" i="1"/>
  <c r="AZ81" i="1"/>
  <c r="BB81" i="1"/>
  <c r="BF235" i="1"/>
  <c r="BG235" i="1" s="1"/>
  <c r="AX234" i="1"/>
  <c r="AY234" i="1" s="1"/>
  <c r="L183" i="1"/>
  <c r="G211" i="1"/>
  <c r="BV235" i="1"/>
  <c r="BW235" i="1" s="1"/>
  <c r="AI88" i="1"/>
  <c r="T203" i="1"/>
  <c r="T237" i="1" s="1"/>
  <c r="C257" i="1"/>
  <c r="G216" i="1"/>
  <c r="H264" i="1" s="1"/>
  <c r="T189" i="1"/>
  <c r="Q175" i="1"/>
  <c r="L211" i="1"/>
  <c r="L240" i="1" s="1"/>
  <c r="L239" i="1" s="1"/>
  <c r="K175" i="1"/>
  <c r="K109" i="1" s="1"/>
  <c r="I189" i="1"/>
  <c r="I193" i="1" s="1"/>
  <c r="H216" i="1"/>
  <c r="I264" i="1" s="1"/>
  <c r="J228" i="1"/>
  <c r="U257" i="1"/>
  <c r="T228" i="1"/>
  <c r="BV234" i="1"/>
  <c r="BW234" i="1" s="1"/>
  <c r="BF308" i="1"/>
  <c r="AX307" i="1"/>
  <c r="T211" i="1"/>
  <c r="T240" i="1" s="1"/>
  <c r="T239" i="1" s="1"/>
  <c r="BG81" i="1"/>
  <c r="P257" i="1"/>
  <c r="O211" i="1"/>
  <c r="O240" i="1" s="1"/>
  <c r="G189" i="1"/>
  <c r="G193" i="1" s="1"/>
  <c r="AS81" i="1"/>
  <c r="AN81" i="1"/>
  <c r="G183" i="1"/>
  <c r="G92" i="1" s="1"/>
  <c r="S183" i="1"/>
  <c r="N189" i="1"/>
  <c r="N88" i="1" s="1"/>
  <c r="R257" i="1"/>
  <c r="BD308" i="1"/>
  <c r="D211" i="1"/>
  <c r="D240" i="1" s="1"/>
  <c r="BF286" i="1"/>
  <c r="BF238" i="1"/>
  <c r="BG238" i="1" s="1"/>
  <c r="BV308" i="1"/>
  <c r="BW257" i="1"/>
  <c r="BW183" i="1"/>
  <c r="BX261" i="1" s="1"/>
  <c r="BV307" i="1"/>
  <c r="K211" i="1"/>
  <c r="BV189" i="1"/>
  <c r="BW189" i="1" s="1"/>
  <c r="H211" i="1"/>
  <c r="H240" i="1" s="1"/>
  <c r="H239" i="1" s="1"/>
  <c r="BH189" i="1"/>
  <c r="BH193" i="1" s="1"/>
  <c r="BV203" i="1"/>
  <c r="BV237" i="1" s="1"/>
  <c r="C211" i="1"/>
  <c r="C240" i="1" s="1"/>
  <c r="BV183" i="1"/>
  <c r="BV153" i="1"/>
  <c r="BV154" i="1" s="1"/>
  <c r="R211" i="1"/>
  <c r="BD153" i="1"/>
  <c r="BD154" i="1" s="1"/>
  <c r="BD286" i="1"/>
  <c r="R203" i="1"/>
  <c r="N228" i="1"/>
  <c r="M257" i="1"/>
  <c r="U234" i="1"/>
  <c r="N175" i="1"/>
  <c r="N230" i="1" s="1"/>
  <c r="BN88" i="1"/>
  <c r="AQ65" i="1"/>
  <c r="BK92" i="1"/>
  <c r="BS153" i="1"/>
  <c r="BS154" i="1" s="1"/>
  <c r="BS157" i="1" s="1"/>
  <c r="BN308" i="1"/>
  <c r="BT235" i="1"/>
  <c r="BU235" i="1" s="1"/>
  <c r="BP235" i="1"/>
  <c r="BQ235" i="1" s="1"/>
  <c r="BA153" i="1"/>
  <c r="BA154" i="1" s="1"/>
  <c r="BA159" i="1" s="1"/>
  <c r="BH238" i="1"/>
  <c r="BI238" i="1" s="1"/>
  <c r="BX153" i="1"/>
  <c r="BX154" i="1" s="1"/>
  <c r="BX157" i="1" s="1"/>
  <c r="BU65" i="1"/>
  <c r="BD234" i="1"/>
  <c r="BE234" i="1" s="1"/>
  <c r="AV235" i="1"/>
  <c r="AW235" i="1" s="1"/>
  <c r="BN234" i="1"/>
  <c r="BO234" i="1" s="1"/>
  <c r="V211" i="1"/>
  <c r="F257" i="1"/>
  <c r="H203" i="1"/>
  <c r="C203" i="1"/>
  <c r="F189" i="1"/>
  <c r="BE153" i="1"/>
  <c r="BE154" i="1" s="1"/>
  <c r="BD238" i="1"/>
  <c r="BE238" i="1" s="1"/>
  <c r="BF153" i="1"/>
  <c r="BF154" i="1" s="1"/>
  <c r="BF158" i="1" s="1"/>
  <c r="BU307" i="1"/>
  <c r="O257" i="1"/>
  <c r="H183" i="1"/>
  <c r="R183" i="1"/>
  <c r="BV211" i="1"/>
  <c r="BV240" i="1" s="1"/>
  <c r="BD307" i="1"/>
  <c r="BP307" i="1"/>
  <c r="BB235" i="1"/>
  <c r="BC235" i="1" s="1"/>
  <c r="BT234" i="1"/>
  <c r="BU234" i="1" s="1"/>
  <c r="O175" i="1"/>
  <c r="BP234" i="1"/>
  <c r="BQ234" i="1" s="1"/>
  <c r="BR153" i="1"/>
  <c r="BR154" i="1" s="1"/>
  <c r="BH183" i="1"/>
  <c r="BD65" i="1"/>
  <c r="I257" i="1"/>
  <c r="N203" i="1"/>
  <c r="N237" i="1" s="1"/>
  <c r="BW286" i="1"/>
  <c r="BR249" i="1"/>
  <c r="BY153" i="1"/>
  <c r="BY154" i="1" s="1"/>
  <c r="BP153" i="1"/>
  <c r="BP154" i="1" s="1"/>
  <c r="BW308" i="1"/>
  <c r="AN88" i="1"/>
  <c r="BI183" i="1"/>
  <c r="J203" i="1"/>
  <c r="F203" i="1"/>
  <c r="AX65" i="1"/>
  <c r="BW65" i="1"/>
  <c r="BA71" i="1"/>
  <c r="BN238" i="1"/>
  <c r="BO238" i="1" s="1"/>
  <c r="BP238" i="1"/>
  <c r="BQ238" i="1" s="1"/>
  <c r="AV238" i="1"/>
  <c r="AW238" i="1" s="1"/>
  <c r="AV234" i="1"/>
  <c r="AW234" i="1" s="1"/>
  <c r="R228" i="1"/>
  <c r="Q203" i="1"/>
  <c r="T257" i="1"/>
  <c r="AX286" i="1"/>
  <c r="BC308" i="1"/>
  <c r="BU308" i="1"/>
  <c r="AX153" i="1"/>
  <c r="AX154" i="1" s="1"/>
  <c r="BP65" i="1"/>
  <c r="AI258" i="1"/>
  <c r="AI256" i="1" s="1"/>
  <c r="BN235" i="1"/>
  <c r="BO235" i="1" s="1"/>
  <c r="N216" i="1"/>
  <c r="R189" i="1"/>
  <c r="E175" i="1"/>
  <c r="BD235" i="1"/>
  <c r="BE235" i="1" s="1"/>
  <c r="BP308" i="1"/>
  <c r="BQ153" i="1"/>
  <c r="BQ154" i="1" s="1"/>
  <c r="BQ157" i="1" s="1"/>
  <c r="AT153" i="1"/>
  <c r="AT154" i="1" s="1"/>
  <c r="BW153" i="1"/>
  <c r="BW154" i="1" s="1"/>
  <c r="BH203" i="1"/>
  <c r="BB238" i="1"/>
  <c r="BC238" i="1" s="1"/>
  <c r="AR234" i="1"/>
  <c r="AS234" i="1" s="1"/>
  <c r="O216" i="1"/>
  <c r="AR189" i="1"/>
  <c r="BD216" i="1"/>
  <c r="BE264" i="1" s="1"/>
  <c r="L264" i="1"/>
  <c r="D121" i="1"/>
  <c r="D163" i="1"/>
  <c r="S264" i="1"/>
  <c r="AN216" i="1"/>
  <c r="AO264" i="1" s="1"/>
  <c r="AV216" i="1"/>
  <c r="AW264" i="1" s="1"/>
  <c r="BN216" i="1"/>
  <c r="BO264" i="1" s="1"/>
  <c r="BR189" i="1"/>
  <c r="AX216" i="1"/>
  <c r="AY264" i="1" s="1"/>
  <c r="BS183" i="1"/>
  <c r="P109" i="1"/>
  <c r="P303" i="1"/>
  <c r="AZ189" i="1"/>
  <c r="BP189" i="1"/>
  <c r="BT216" i="1"/>
  <c r="BU264" i="1" s="1"/>
  <c r="BP216" i="1"/>
  <c r="BQ264" i="1" s="1"/>
  <c r="BB216" i="1"/>
  <c r="AZ216" i="1"/>
  <c r="BA264" i="1" s="1"/>
  <c r="BE183" i="1"/>
  <c r="AR216" i="1"/>
  <c r="AS264" i="1" s="1"/>
  <c r="AQ195" i="1"/>
  <c r="AW195" i="1"/>
  <c r="AQ197" i="1"/>
  <c r="AP203" i="1"/>
  <c r="AP237" i="1" s="1"/>
  <c r="AS179" i="1"/>
  <c r="AS183" i="1" s="1"/>
  <c r="AR183" i="1"/>
  <c r="AU172" i="1"/>
  <c r="AT175" i="1"/>
  <c r="AT147" i="1" s="1"/>
  <c r="AS172" i="1"/>
  <c r="AR175" i="1"/>
  <c r="AX175" i="1"/>
  <c r="AY172" i="1"/>
  <c r="AY179" i="1"/>
  <c r="AY183" i="1" s="1"/>
  <c r="AX183" i="1"/>
  <c r="BO195" i="1"/>
  <c r="BN257" i="1"/>
  <c r="BT189" i="1"/>
  <c r="AT189" i="1"/>
  <c r="BF216" i="1"/>
  <c r="BG264" i="1" s="1"/>
  <c r="BF189" i="1"/>
  <c r="AV189" i="1"/>
  <c r="BD189" i="1"/>
  <c r="AP189" i="1"/>
  <c r="AU197" i="1"/>
  <c r="AT203" i="1"/>
  <c r="BC172" i="1"/>
  <c r="BB175" i="1"/>
  <c r="BB147" i="1" s="1"/>
  <c r="AO179" i="1"/>
  <c r="AO183" i="1" s="1"/>
  <c r="AN183" i="1"/>
  <c r="AR235" i="1"/>
  <c r="AS235" i="1" s="1"/>
  <c r="AR203" i="1"/>
  <c r="AR237" i="1" s="1"/>
  <c r="AO172" i="1"/>
  <c r="AN175" i="1"/>
  <c r="BC179" i="1"/>
  <c r="BC183" i="1" s="1"/>
  <c r="BB183" i="1"/>
  <c r="BU195" i="1"/>
  <c r="BV257" i="1" s="1"/>
  <c r="BE172" i="1"/>
  <c r="BD175" i="1"/>
  <c r="AU205" i="1"/>
  <c r="AT211" i="1"/>
  <c r="AT240" i="1" s="1"/>
  <c r="AY204" i="1"/>
  <c r="AX211" i="1"/>
  <c r="AX240" i="1" s="1"/>
  <c r="BO179" i="1"/>
  <c r="BO183" i="1" s="1"/>
  <c r="BN183" i="1"/>
  <c r="AW179" i="1"/>
  <c r="AW183" i="1" s="1"/>
  <c r="AV183" i="1"/>
  <c r="AO197" i="1"/>
  <c r="AN203" i="1"/>
  <c r="BS195" i="1"/>
  <c r="BR257" i="1"/>
  <c r="BU179" i="1"/>
  <c r="BU183" i="1" s="1"/>
  <c r="BT183" i="1"/>
  <c r="AO195" i="1"/>
  <c r="AN257" i="1"/>
  <c r="BS172" i="1"/>
  <c r="BR175" i="1"/>
  <c r="BR147" i="1" s="1"/>
  <c r="BF257" i="1"/>
  <c r="AQ183" i="1"/>
  <c r="AT257" i="1"/>
  <c r="AN189" i="1"/>
  <c r="AP216" i="1"/>
  <c r="BT211" i="1"/>
  <c r="BT240" i="1" s="1"/>
  <c r="BN189" i="1"/>
  <c r="AX189" i="1"/>
  <c r="BB189" i="1"/>
  <c r="AT216" i="1"/>
  <c r="AU264" i="1" s="1"/>
  <c r="AZ175" i="1"/>
  <c r="BR216" i="1"/>
  <c r="AR211" i="1"/>
  <c r="BN175" i="1"/>
  <c r="AS257" i="1"/>
  <c r="BP211" i="1"/>
  <c r="BP240" i="1" s="1"/>
  <c r="BT175" i="1"/>
  <c r="BF183" i="1"/>
  <c r="BE257" i="1"/>
  <c r="BR211" i="1"/>
  <c r="BR240" i="1" s="1"/>
  <c r="BP203" i="1"/>
  <c r="BP237" i="1" s="1"/>
  <c r="AZ183" i="1"/>
  <c r="BQ257" i="1"/>
  <c r="BB211" i="1"/>
  <c r="BB240" i="1" s="1"/>
  <c r="AP183" i="1"/>
  <c r="AP175" i="1"/>
  <c r="AP147" i="1" s="1"/>
  <c r="BD211" i="1"/>
  <c r="BD240" i="1" s="1"/>
  <c r="BP175" i="1"/>
  <c r="BP147" i="1" s="1"/>
  <c r="BP149" i="1" s="1"/>
  <c r="BN211" i="1"/>
  <c r="BN240" i="1" s="1"/>
  <c r="AN211" i="1"/>
  <c r="AN240" i="1" s="1"/>
  <c r="BP183" i="1"/>
  <c r="BG183" i="1"/>
  <c r="BA183" i="1"/>
  <c r="AT183" i="1"/>
  <c r="AP211" i="1"/>
  <c r="BF211" i="1"/>
  <c r="BF240" i="1" s="1"/>
  <c r="AV211" i="1"/>
  <c r="AV240" i="1" s="1"/>
  <c r="BF175" i="1"/>
  <c r="BQ183" i="1"/>
  <c r="BR183" i="1"/>
  <c r="BD183" i="1"/>
  <c r="AZ211" i="1"/>
  <c r="AZ240" i="1" s="1"/>
  <c r="AV175" i="1"/>
  <c r="AU183" i="1"/>
  <c r="AW198" i="1"/>
  <c r="AV203" i="1"/>
  <c r="BC198" i="1"/>
  <c r="BB203" i="1"/>
  <c r="BG198" i="1"/>
  <c r="BF203" i="1"/>
  <c r="BE198" i="1"/>
  <c r="BD203" i="1"/>
  <c r="BO198" i="1"/>
  <c r="BN203" i="1"/>
  <c r="BU198" i="1"/>
  <c r="BT203" i="1"/>
  <c r="AY198" i="1"/>
  <c r="AX203" i="1"/>
  <c r="BS198" i="1"/>
  <c r="BR203" i="1"/>
  <c r="BA198" i="1"/>
  <c r="AZ203" i="1"/>
  <c r="AU257" i="1"/>
  <c r="AV257" i="1"/>
  <c r="BB257" i="1"/>
  <c r="BA257" i="1"/>
  <c r="AY257" i="1"/>
  <c r="AZ257" i="1"/>
  <c r="BM66" i="1"/>
  <c r="BC257" i="1"/>
  <c r="BD257" i="1"/>
  <c r="BM71" i="1"/>
  <c r="BM67" i="1"/>
  <c r="BJ66" i="1"/>
  <c r="BF71" i="1"/>
  <c r="AS238" i="1"/>
  <c r="AR71" i="1"/>
  <c r="BI71" i="1"/>
  <c r="BJ243" i="1"/>
  <c r="AU71" i="1"/>
  <c r="BE71" i="1"/>
  <c r="BI66" i="1"/>
  <c r="BF67" i="1"/>
  <c r="BG257" i="1"/>
  <c r="BJ67" i="1"/>
  <c r="AL157" i="1"/>
  <c r="AL158" i="1"/>
  <c r="BN66" i="1"/>
  <c r="BN243" i="1"/>
  <c r="BN71" i="1"/>
  <c r="BN67" i="1"/>
  <c r="BZ158" i="1"/>
  <c r="BZ157" i="1"/>
  <c r="BZ159" i="1"/>
  <c r="AO66" i="1"/>
  <c r="AO71" i="1"/>
  <c r="CQ193" i="1"/>
  <c r="CR87" i="1"/>
  <c r="AE132" i="1"/>
  <c r="AB180" i="1"/>
  <c r="AB183" i="1" s="1"/>
  <c r="AB304" i="1" s="1"/>
  <c r="AD197" i="1"/>
  <c r="CZ120" i="1"/>
  <c r="DA118" i="1"/>
  <c r="AT239" i="1" l="1"/>
  <c r="AN71" i="1"/>
  <c r="AV67" i="1"/>
  <c r="BK158" i="1"/>
  <c r="BL159" i="1"/>
  <c r="BL157" i="1"/>
  <c r="BL158" i="1"/>
  <c r="AN157" i="1"/>
  <c r="AN158" i="1"/>
  <c r="AN159" i="1"/>
  <c r="BB157" i="1"/>
  <c r="BV193" i="1"/>
  <c r="BW88" i="1"/>
  <c r="AO159" i="1"/>
  <c r="AO158" i="1"/>
  <c r="R303" i="1"/>
  <c r="BE82" i="1"/>
  <c r="T262" i="1"/>
  <c r="V303" i="1"/>
  <c r="AW71" i="1"/>
  <c r="BO67" i="1"/>
  <c r="M251" i="1"/>
  <c r="P251" i="1"/>
  <c r="BF82" i="1"/>
  <c r="BG82" i="1"/>
  <c r="P262" i="1"/>
  <c r="BH184" i="1"/>
  <c r="D162" i="1"/>
  <c r="C193" i="1"/>
  <c r="G264" i="1"/>
  <c r="J230" i="1"/>
  <c r="J109" i="1"/>
  <c r="K212" i="1"/>
  <c r="P230" i="1"/>
  <c r="BH149" i="1"/>
  <c r="BH150" i="1"/>
  <c r="BV147" i="1"/>
  <c r="O88" i="1"/>
  <c r="BV239" i="1"/>
  <c r="BJ299" i="1"/>
  <c r="AV82" i="1"/>
  <c r="AU157" i="1"/>
  <c r="AQ157" i="1"/>
  <c r="AU159" i="1"/>
  <c r="AR159" i="1"/>
  <c r="BB158" i="1"/>
  <c r="BN158" i="1"/>
  <c r="F223" i="1"/>
  <c r="F164" i="1" s="1"/>
  <c r="F261" i="1"/>
  <c r="AZ158" i="1"/>
  <c r="AZ159" i="1"/>
  <c r="BK157" i="1"/>
  <c r="BJ159" i="1"/>
  <c r="C304" i="1"/>
  <c r="C306" i="1" s="1"/>
  <c r="BG67" i="1"/>
  <c r="BG71" i="1"/>
  <c r="BI189" i="1"/>
  <c r="AU67" i="1"/>
  <c r="L237" i="1"/>
  <c r="L236" i="1" s="1"/>
  <c r="P184" i="1"/>
  <c r="P110" i="1" s="1"/>
  <c r="BB67" i="1"/>
  <c r="BF243" i="1"/>
  <c r="BK67" i="1"/>
  <c r="BF66" i="1"/>
  <c r="BS82" i="1"/>
  <c r="BB71" i="1"/>
  <c r="X304" i="1"/>
  <c r="X306" i="1" s="1"/>
  <c r="BW243" i="1"/>
  <c r="BB82" i="1"/>
  <c r="BG243" i="1"/>
  <c r="BI280" i="1"/>
  <c r="BC67" i="1"/>
  <c r="D223" i="1"/>
  <c r="D164" i="1" s="1"/>
  <c r="BG66" i="1"/>
  <c r="AS71" i="1"/>
  <c r="AT74" i="1" s="1"/>
  <c r="BC71" i="1"/>
  <c r="BC83" i="1" s="1"/>
  <c r="C262" i="1"/>
  <c r="BK82" i="1"/>
  <c r="C303" i="1"/>
  <c r="BA82" i="1"/>
  <c r="G184" i="1"/>
  <c r="G110" i="1" s="1"/>
  <c r="D303" i="1"/>
  <c r="AY82" i="1"/>
  <c r="BH157" i="1"/>
  <c r="AR158" i="1"/>
  <c r="BC159" i="1"/>
  <c r="AZ239" i="1"/>
  <c r="Q193" i="1"/>
  <c r="B230" i="1"/>
  <c r="E88" i="1"/>
  <c r="V212" i="1"/>
  <c r="V184" i="1"/>
  <c r="V110" i="1" s="1"/>
  <c r="AS67" i="1"/>
  <c r="BC157" i="1"/>
  <c r="BM158" i="1"/>
  <c r="Q92" i="1"/>
  <c r="D193" i="1"/>
  <c r="D258" i="1" s="1"/>
  <c r="D256" i="1" s="1"/>
  <c r="G109" i="1"/>
  <c r="R261" i="1"/>
  <c r="AS280" i="1"/>
  <c r="AV158" i="1"/>
  <c r="AW158" i="1"/>
  <c r="BA158" i="1"/>
  <c r="AS66" i="1"/>
  <c r="AV159" i="1"/>
  <c r="BM157" i="1"/>
  <c r="V230" i="1"/>
  <c r="P92" i="1"/>
  <c r="Q261" i="1"/>
  <c r="G230" i="1"/>
  <c r="BC82" i="1"/>
  <c r="BH159" i="1"/>
  <c r="AW159" i="1"/>
  <c r="BA157" i="1"/>
  <c r="AQ158" i="1"/>
  <c r="V109" i="1"/>
  <c r="P223" i="1"/>
  <c r="P164" i="1" s="1"/>
  <c r="B88" i="1"/>
  <c r="BA83" i="1"/>
  <c r="AS82" i="1"/>
  <c r="BQ83" i="1"/>
  <c r="BQ84" i="1" s="1"/>
  <c r="S109" i="1"/>
  <c r="AR83" i="1"/>
  <c r="AR84" i="1" s="1"/>
  <c r="BQ82" i="1"/>
  <c r="U193" i="1"/>
  <c r="AV66" i="1"/>
  <c r="BH67" i="1"/>
  <c r="BI88" i="1"/>
  <c r="AW243" i="1"/>
  <c r="AW280" i="1"/>
  <c r="BL67" i="1"/>
  <c r="P261" i="1"/>
  <c r="P260" i="1" s="1"/>
  <c r="B303" i="1"/>
  <c r="BH82" i="1"/>
  <c r="O304" i="1"/>
  <c r="O306" i="1" s="1"/>
  <c r="BT71" i="1"/>
  <c r="BT83" i="1" s="1"/>
  <c r="BL66" i="1"/>
  <c r="AY159" i="1"/>
  <c r="BH280" i="1"/>
  <c r="AY71" i="1"/>
  <c r="AY83" i="1" s="1"/>
  <c r="J261" i="1"/>
  <c r="U304" i="1"/>
  <c r="U306" i="1" s="1"/>
  <c r="BH71" i="1"/>
  <c r="BH74" i="1" s="1"/>
  <c r="AY158" i="1"/>
  <c r="BM243" i="1"/>
  <c r="BK243" i="1"/>
  <c r="T113" i="1"/>
  <c r="AZ67" i="1"/>
  <c r="O223" i="1"/>
  <c r="O164" i="1" s="1"/>
  <c r="AV280" i="1"/>
  <c r="T304" i="1"/>
  <c r="T306" i="1" s="1"/>
  <c r="BM280" i="1"/>
  <c r="D236" i="1"/>
  <c r="BT66" i="1"/>
  <c r="BJ280" i="1"/>
  <c r="BJ158" i="1"/>
  <c r="AW67" i="1"/>
  <c r="U113" i="1"/>
  <c r="P304" i="1"/>
  <c r="P306" i="1" s="1"/>
  <c r="N193" i="1"/>
  <c r="N301" i="1" s="1"/>
  <c r="Q113" i="1"/>
  <c r="BO243" i="1"/>
  <c r="BI67" i="1"/>
  <c r="BN280" i="1"/>
  <c r="BI157" i="1"/>
  <c r="N113" i="1"/>
  <c r="T109" i="1"/>
  <c r="BO280" i="1"/>
  <c r="AI71" i="1"/>
  <c r="AM73" i="1" s="1"/>
  <c r="AI82" i="1"/>
  <c r="AL280" i="1"/>
  <c r="BX304" i="1"/>
  <c r="BQ66" i="1"/>
  <c r="E92" i="1"/>
  <c r="G88" i="1"/>
  <c r="AS158" i="1"/>
  <c r="AM66" i="1"/>
  <c r="E223" i="1"/>
  <c r="E164" i="1" s="1"/>
  <c r="S230" i="1"/>
  <c r="BI261" i="1"/>
  <c r="AS159" i="1"/>
  <c r="AJ67" i="1"/>
  <c r="S303" i="1"/>
  <c r="T184" i="1"/>
  <c r="T110" i="1" s="1"/>
  <c r="BI159" i="1"/>
  <c r="BH239" i="1"/>
  <c r="BH223" i="1"/>
  <c r="BH164" i="1" s="1"/>
  <c r="V262" i="1"/>
  <c r="BB280" i="1"/>
  <c r="AI236" i="1"/>
  <c r="BT82" i="1"/>
  <c r="AP82" i="1"/>
  <c r="AT82" i="1"/>
  <c r="J252" i="1"/>
  <c r="C163" i="1"/>
  <c r="AT67" i="1"/>
  <c r="V261" i="1"/>
  <c r="B184" i="1"/>
  <c r="B110" i="1" s="1"/>
  <c r="C162" i="1"/>
  <c r="C184" i="1"/>
  <c r="C110" i="1" s="1"/>
  <c r="AT83" i="1"/>
  <c r="AT89" i="1" s="1"/>
  <c r="AT93" i="1" s="1"/>
  <c r="N261" i="1"/>
  <c r="I212" i="1"/>
  <c r="I220" i="1" s="1"/>
  <c r="U92" i="1"/>
  <c r="B223" i="1"/>
  <c r="B164" i="1" s="1"/>
  <c r="T261" i="1"/>
  <c r="T260" i="1" s="1"/>
  <c r="C92" i="1"/>
  <c r="T212" i="1"/>
  <c r="BJ304" i="1"/>
  <c r="BJ287" i="1"/>
  <c r="BJ288" i="1" s="1"/>
  <c r="AM107" i="1"/>
  <c r="U223" i="1"/>
  <c r="U164" i="1" s="1"/>
  <c r="W88" i="1"/>
  <c r="G304" i="1"/>
  <c r="G306" i="1" s="1"/>
  <c r="AI239" i="1"/>
  <c r="AU280" i="1"/>
  <c r="BO159" i="1"/>
  <c r="BN157" i="1"/>
  <c r="U261" i="1"/>
  <c r="P237" i="1"/>
  <c r="G261" i="1"/>
  <c r="Q223" i="1"/>
  <c r="Q164" i="1" s="1"/>
  <c r="AQ66" i="1"/>
  <c r="BO158" i="1"/>
  <c r="BH303" i="1"/>
  <c r="AQ71" i="1"/>
  <c r="AQ83" i="1" s="1"/>
  <c r="N92" i="1"/>
  <c r="W92" i="1"/>
  <c r="S92" i="1"/>
  <c r="AZ71" i="1"/>
  <c r="AZ83" i="1" s="1"/>
  <c r="BJ89" i="1"/>
  <c r="BJ93" i="1" s="1"/>
  <c r="BJ96" i="1" s="1"/>
  <c r="AZ66" i="1"/>
  <c r="BI264" i="1"/>
  <c r="P113" i="1"/>
  <c r="R113" i="1"/>
  <c r="N304" i="1"/>
  <c r="N306" i="1" s="1"/>
  <c r="H303" i="1"/>
  <c r="AQ82" i="1"/>
  <c r="BA243" i="1"/>
  <c r="BC280" i="1"/>
  <c r="AT243" i="1"/>
  <c r="O113" i="1"/>
  <c r="U184" i="1"/>
  <c r="U110" i="1" s="1"/>
  <c r="S184" i="1"/>
  <c r="S110" i="1" s="1"/>
  <c r="U109" i="1"/>
  <c r="AZ82" i="1"/>
  <c r="AI241" i="1"/>
  <c r="AP158" i="1"/>
  <c r="AZ243" i="1"/>
  <c r="AP66" i="1"/>
  <c r="AM121" i="1"/>
  <c r="AM124" i="1" s="1"/>
  <c r="U230" i="1"/>
  <c r="U262" i="1"/>
  <c r="G252" i="1"/>
  <c r="AP159" i="1"/>
  <c r="AP243" i="1"/>
  <c r="AP67" i="1"/>
  <c r="AT66" i="1"/>
  <c r="AM248" i="1"/>
  <c r="AM250" i="1" s="1"/>
  <c r="U303" i="1"/>
  <c r="N223" i="1"/>
  <c r="N164" i="1" s="1"/>
  <c r="R212" i="1"/>
  <c r="AT280" i="1"/>
  <c r="AR67" i="1"/>
  <c r="AQ243" i="1"/>
  <c r="BU257" i="1"/>
  <c r="P212" i="1"/>
  <c r="AO280" i="1"/>
  <c r="BW71" i="1"/>
  <c r="BW83" i="1" s="1"/>
  <c r="AO243" i="1"/>
  <c r="AN82" i="1"/>
  <c r="D262" i="1"/>
  <c r="BV82" i="1"/>
  <c r="AN66" i="1"/>
  <c r="X113" i="1"/>
  <c r="AR243" i="1"/>
  <c r="AQ280" i="1"/>
  <c r="AS243" i="1"/>
  <c r="D184" i="1"/>
  <c r="D110" i="1" s="1"/>
  <c r="F262" i="1"/>
  <c r="F260" i="1" s="1"/>
  <c r="CB243" i="1"/>
  <c r="K193" i="1"/>
  <c r="K301" i="1" s="1"/>
  <c r="L193" i="1"/>
  <c r="B212" i="1"/>
  <c r="B220" i="1" s="1"/>
  <c r="AN243" i="1"/>
  <c r="AR66" i="1"/>
  <c r="BR243" i="1"/>
  <c r="R230" i="1"/>
  <c r="BO66" i="1"/>
  <c r="AO67" i="1"/>
  <c r="AN280" i="1"/>
  <c r="S262" i="1"/>
  <c r="BV71" i="1"/>
  <c r="BV83" i="1" s="1"/>
  <c r="BV89" i="1" s="1"/>
  <c r="BV93" i="1" s="1"/>
  <c r="R109" i="1"/>
  <c r="AN67" i="1"/>
  <c r="AP280" i="1"/>
  <c r="D230" i="1"/>
  <c r="C230" i="1"/>
  <c r="C109" i="1"/>
  <c r="O252" i="1"/>
  <c r="K252" i="1"/>
  <c r="AX239" i="1"/>
  <c r="BF83" i="1"/>
  <c r="V193" i="1"/>
  <c r="V258" i="1" s="1"/>
  <c r="V256" i="1" s="1"/>
  <c r="V88" i="1"/>
  <c r="BG158" i="1"/>
  <c r="BG159" i="1"/>
  <c r="BG157" i="1"/>
  <c r="T303" i="1"/>
  <c r="T223" i="1"/>
  <c r="T164" i="1" s="1"/>
  <c r="U264" i="1"/>
  <c r="O261" i="1"/>
  <c r="O184" i="1"/>
  <c r="O110" i="1" s="1"/>
  <c r="T264" i="1"/>
  <c r="S223" i="1"/>
  <c r="S164" i="1" s="1"/>
  <c r="P193" i="1"/>
  <c r="P301" i="1" s="1"/>
  <c r="P88" i="1"/>
  <c r="F252" i="1"/>
  <c r="E240" i="1"/>
  <c r="E239" i="1" s="1"/>
  <c r="J193" i="1"/>
  <c r="J301" i="1" s="1"/>
  <c r="J88" i="1"/>
  <c r="U237" i="1"/>
  <c r="U236" i="1" s="1"/>
  <c r="U212" i="1"/>
  <c r="V251" i="1"/>
  <c r="K264" i="1"/>
  <c r="J303" i="1"/>
  <c r="J184" i="1"/>
  <c r="J110" i="1" s="1"/>
  <c r="J304" i="1"/>
  <c r="J306" i="1" s="1"/>
  <c r="J92" i="1"/>
  <c r="J223" i="1"/>
  <c r="J164" i="1" s="1"/>
  <c r="V252" i="1"/>
  <c r="U240" i="1"/>
  <c r="U239" i="1" s="1"/>
  <c r="T251" i="1"/>
  <c r="S237" i="1"/>
  <c r="S241" i="1" s="1"/>
  <c r="M223" i="1"/>
  <c r="M164" i="1" s="1"/>
  <c r="M184" i="1"/>
  <c r="M110" i="1" s="1"/>
  <c r="M92" i="1"/>
  <c r="N252" i="1"/>
  <c r="M240" i="1"/>
  <c r="E261" i="1"/>
  <c r="F304" i="1"/>
  <c r="F306" i="1" s="1"/>
  <c r="F303" i="1"/>
  <c r="F109" i="1"/>
  <c r="F230" i="1"/>
  <c r="F184" i="1"/>
  <c r="F110" i="1" s="1"/>
  <c r="G262" i="1"/>
  <c r="BE66" i="1"/>
  <c r="BA67" i="1"/>
  <c r="BA66" i="1"/>
  <c r="BS66" i="1"/>
  <c r="V113" i="1"/>
  <c r="BO71" i="1"/>
  <c r="BO82" i="1"/>
  <c r="BP67" i="1"/>
  <c r="BR280" i="1"/>
  <c r="BU157" i="1"/>
  <c r="BU159" i="1"/>
  <c r="BU158" i="1"/>
  <c r="BS67" i="1"/>
  <c r="BV66" i="1"/>
  <c r="BR82" i="1"/>
  <c r="BT280" i="1"/>
  <c r="M237" i="1"/>
  <c r="M236" i="1" s="1"/>
  <c r="M212" i="1"/>
  <c r="M88" i="1"/>
  <c r="M193" i="1"/>
  <c r="E251" i="1"/>
  <c r="E237" i="1"/>
  <c r="E236" i="1" s="1"/>
  <c r="E212" i="1"/>
  <c r="E220" i="1" s="1"/>
  <c r="S193" i="1"/>
  <c r="S301" i="1" s="1"/>
  <c r="S88" i="1"/>
  <c r="V223" i="1"/>
  <c r="V164" i="1" s="1"/>
  <c r="V304" i="1"/>
  <c r="V306" i="1" s="1"/>
  <c r="W304" i="1"/>
  <c r="W306" i="1" s="1"/>
  <c r="W261" i="1"/>
  <c r="H109" i="1"/>
  <c r="H262" i="1"/>
  <c r="H230" i="1"/>
  <c r="U251" i="1"/>
  <c r="T193" i="1"/>
  <c r="T88" i="1"/>
  <c r="Q262" i="1"/>
  <c r="R262" i="1"/>
  <c r="Q303" i="1"/>
  <c r="S252" i="1"/>
  <c r="R240" i="1"/>
  <c r="R239" i="1" s="1"/>
  <c r="BY243" i="1"/>
  <c r="BU82" i="1"/>
  <c r="BU243" i="1"/>
  <c r="C212" i="1"/>
  <c r="D251" i="1"/>
  <c r="C237" i="1"/>
  <c r="C236" i="1" s="1"/>
  <c r="H92" i="1"/>
  <c r="H184" i="1"/>
  <c r="H110" i="1" s="1"/>
  <c r="H223" i="1"/>
  <c r="H164" i="1" s="1"/>
  <c r="H261" i="1"/>
  <c r="H304" i="1"/>
  <c r="H306" i="1" s="1"/>
  <c r="R184" i="1"/>
  <c r="R110" i="1" s="1"/>
  <c r="R223" i="1"/>
  <c r="R164" i="1" s="1"/>
  <c r="S261" i="1"/>
  <c r="BR157" i="1"/>
  <c r="BR159" i="1"/>
  <c r="BR158" i="1"/>
  <c r="BE67" i="1"/>
  <c r="BD66" i="1"/>
  <c r="BY159" i="1"/>
  <c r="BY158" i="1"/>
  <c r="BP158" i="1"/>
  <c r="BP159" i="1"/>
  <c r="BP157" i="1"/>
  <c r="J212" i="1"/>
  <c r="J237" i="1"/>
  <c r="J236" i="1" s="1"/>
  <c r="K251" i="1"/>
  <c r="F212" i="1"/>
  <c r="F237" i="1"/>
  <c r="F236" i="1" s="1"/>
  <c r="AX158" i="1"/>
  <c r="AX157" i="1"/>
  <c r="AX159" i="1"/>
  <c r="BQ67" i="1"/>
  <c r="BP66" i="1"/>
  <c r="BQ280" i="1"/>
  <c r="BP280" i="1"/>
  <c r="AP236" i="1"/>
  <c r="AR236" i="1"/>
  <c r="BH261" i="1"/>
  <c r="D304" i="1"/>
  <c r="D306" i="1" s="1"/>
  <c r="C261" i="1"/>
  <c r="C223" i="1"/>
  <c r="C164" i="1" s="1"/>
  <c r="Q240" i="1"/>
  <c r="Q239" i="1" s="1"/>
  <c r="Q252" i="1"/>
  <c r="R252" i="1"/>
  <c r="BJ261" i="1"/>
  <c r="BI304" i="1"/>
  <c r="BW158" i="1"/>
  <c r="BW159" i="1"/>
  <c r="BW157" i="1"/>
  <c r="B162" i="1"/>
  <c r="B163" i="1"/>
  <c r="I262" i="1"/>
  <c r="L262" i="1"/>
  <c r="L223" i="1"/>
  <c r="L164" i="1" s="1"/>
  <c r="G223" i="1"/>
  <c r="G164" i="1" s="1"/>
  <c r="BV241" i="1"/>
  <c r="BZ244" i="1" s="1"/>
  <c r="BT239" i="1"/>
  <c r="BP239" i="1"/>
  <c r="BR239" i="1"/>
  <c r="BB239" i="1"/>
  <c r="BF239" i="1"/>
  <c r="AV239" i="1"/>
  <c r="BL299" i="1"/>
  <c r="BL280" i="1"/>
  <c r="BK66" i="1"/>
  <c r="BK280" i="1"/>
  <c r="BL243" i="1"/>
  <c r="BT67" i="1"/>
  <c r="BT243" i="1"/>
  <c r="BC66" i="1"/>
  <c r="AY66" i="1"/>
  <c r="BS243" i="1"/>
  <c r="BR67" i="1"/>
  <c r="BR71" i="1"/>
  <c r="BT159" i="1"/>
  <c r="BT158" i="1"/>
  <c r="BT157" i="1"/>
  <c r="K184" i="1"/>
  <c r="K110" i="1" s="1"/>
  <c r="K261" i="1"/>
  <c r="K304" i="1"/>
  <c r="K306" i="1" s="1"/>
  <c r="K223" i="1"/>
  <c r="K164" i="1" s="1"/>
  <c r="K92" i="1"/>
  <c r="M303" i="1"/>
  <c r="M230" i="1"/>
  <c r="M109" i="1"/>
  <c r="BV184" i="1"/>
  <c r="BV223" i="1"/>
  <c r="BV157" i="1"/>
  <c r="BV158" i="1"/>
  <c r="BD157" i="1"/>
  <c r="BD159" i="1"/>
  <c r="BD158" i="1"/>
  <c r="AU243" i="1"/>
  <c r="AU66" i="1"/>
  <c r="AR280" i="1"/>
  <c r="AV243" i="1"/>
  <c r="AQ67" i="1"/>
  <c r="H251" i="1"/>
  <c r="H237" i="1"/>
  <c r="I251" i="1"/>
  <c r="BE159" i="1"/>
  <c r="BE157" i="1"/>
  <c r="BE158" i="1"/>
  <c r="I261" i="1"/>
  <c r="I304" i="1"/>
  <c r="I306" i="1" s="1"/>
  <c r="R92" i="1"/>
  <c r="S304" i="1"/>
  <c r="S306" i="1" s="1"/>
  <c r="R304" i="1"/>
  <c r="R306" i="1" s="1"/>
  <c r="BZ299" i="1"/>
  <c r="BW66" i="1"/>
  <c r="Q251" i="1"/>
  <c r="Q237" i="1"/>
  <c r="R251" i="1"/>
  <c r="BP243" i="1"/>
  <c r="BP82" i="1"/>
  <c r="BP71" i="1"/>
  <c r="BQ243" i="1"/>
  <c r="BS280" i="1"/>
  <c r="AT158" i="1"/>
  <c r="AT159" i="1"/>
  <c r="AT157" i="1"/>
  <c r="BH237" i="1"/>
  <c r="BH212" i="1"/>
  <c r="BH220" i="1" s="1"/>
  <c r="H301" i="1"/>
  <c r="H299" i="1"/>
  <c r="D212" i="1"/>
  <c r="L261" i="1"/>
  <c r="BP236" i="1"/>
  <c r="G240" i="1"/>
  <c r="L304" i="1"/>
  <c r="L306" i="1" s="1"/>
  <c r="E252" i="1"/>
  <c r="L303" i="1"/>
  <c r="L92" i="1"/>
  <c r="G303" i="1"/>
  <c r="Q212" i="1"/>
  <c r="I88" i="1"/>
  <c r="J251" i="1"/>
  <c r="S212" i="1"/>
  <c r="L230" i="1"/>
  <c r="M262" i="1"/>
  <c r="I303" i="1"/>
  <c r="M252" i="1"/>
  <c r="BS158" i="1"/>
  <c r="I184" i="1"/>
  <c r="I110" i="1" s="1"/>
  <c r="M261" i="1"/>
  <c r="P252" i="1"/>
  <c r="G212" i="1"/>
  <c r="G220" i="1" s="1"/>
  <c r="L184" i="1"/>
  <c r="L110" i="1" s="1"/>
  <c r="BX159" i="1"/>
  <c r="BX158" i="1"/>
  <c r="BV243" i="1"/>
  <c r="L252" i="1"/>
  <c r="L253" i="1" s="1"/>
  <c r="L254" i="1" s="1"/>
  <c r="K230" i="1"/>
  <c r="L212" i="1"/>
  <c r="K262" i="1"/>
  <c r="BC243" i="1"/>
  <c r="BB66" i="1"/>
  <c r="BV67" i="1"/>
  <c r="B123" i="1"/>
  <c r="K240" i="1"/>
  <c r="C251" i="1"/>
  <c r="O212" i="1"/>
  <c r="O220" i="1" s="1"/>
  <c r="V92" i="1"/>
  <c r="D261" i="1"/>
  <c r="L109" i="1"/>
  <c r="BY66" i="1"/>
  <c r="K303" i="1"/>
  <c r="M304" i="1"/>
  <c r="M306" i="1" s="1"/>
  <c r="BV236" i="1"/>
  <c r="BU280" i="1"/>
  <c r="B237" i="1"/>
  <c r="Q230" i="1"/>
  <c r="U252" i="1"/>
  <c r="BU67" i="1"/>
  <c r="AY67" i="1"/>
  <c r="BH243" i="1"/>
  <c r="C252" i="1"/>
  <c r="Q109" i="1"/>
  <c r="T252" i="1"/>
  <c r="D252" i="1"/>
  <c r="D253" i="1" s="1"/>
  <c r="D254" i="1" s="1"/>
  <c r="G251" i="1"/>
  <c r="I230" i="1"/>
  <c r="H88" i="1"/>
  <c r="BW304" i="1"/>
  <c r="I223" i="1"/>
  <c r="I164" i="1" s="1"/>
  <c r="AY280" i="1"/>
  <c r="BZ243" i="1"/>
  <c r="Q184" i="1"/>
  <c r="Q110" i="1" s="1"/>
  <c r="H212" i="1"/>
  <c r="H220" i="1" s="1"/>
  <c r="J262" i="1"/>
  <c r="I109" i="1"/>
  <c r="BV212" i="1"/>
  <c r="BV220" i="1" s="1"/>
  <c r="BS159" i="1"/>
  <c r="I252" i="1"/>
  <c r="BW261" i="1"/>
  <c r="BV159" i="1"/>
  <c r="BD239" i="1"/>
  <c r="H252" i="1"/>
  <c r="V240" i="1"/>
  <c r="V239" i="1" s="1"/>
  <c r="BY157" i="1"/>
  <c r="BX299" i="1"/>
  <c r="AZ280" i="1"/>
  <c r="BD280" i="1"/>
  <c r="BU71" i="1"/>
  <c r="O303" i="1"/>
  <c r="P264" i="1"/>
  <c r="E109" i="1"/>
  <c r="E230" i="1"/>
  <c r="E262" i="1"/>
  <c r="N184" i="1"/>
  <c r="N110" i="1" s="1"/>
  <c r="BX280" i="1"/>
  <c r="R193" i="1"/>
  <c r="R88" i="1"/>
  <c r="BX67" i="1"/>
  <c r="AX71" i="1"/>
  <c r="BB243" i="1"/>
  <c r="AX82" i="1"/>
  <c r="BA280" i="1"/>
  <c r="W113" i="1"/>
  <c r="BE243" i="1"/>
  <c r="BD243" i="1"/>
  <c r="BU66" i="1"/>
  <c r="F251" i="1"/>
  <c r="O264" i="1"/>
  <c r="N303" i="1"/>
  <c r="CA243" i="1"/>
  <c r="S113" i="1"/>
  <c r="BE73" i="1"/>
  <c r="BD82" i="1"/>
  <c r="AY243" i="1"/>
  <c r="O251" i="1"/>
  <c r="D165" i="1"/>
  <c r="D168" i="1" s="1"/>
  <c r="BY280" i="1"/>
  <c r="AX243" i="1"/>
  <c r="BQ159" i="1"/>
  <c r="BI243" i="1"/>
  <c r="BD71" i="1"/>
  <c r="BF157" i="1"/>
  <c r="S251" i="1"/>
  <c r="N251" i="1"/>
  <c r="N253" i="1" s="1"/>
  <c r="N254" i="1" s="1"/>
  <c r="F193" i="1"/>
  <c r="F301" i="1" s="1"/>
  <c r="F88" i="1"/>
  <c r="N109" i="1"/>
  <c r="N262" i="1"/>
  <c r="BA73" i="1"/>
  <c r="BE280" i="1"/>
  <c r="BW67" i="1"/>
  <c r="BW280" i="1"/>
  <c r="BQ158" i="1"/>
  <c r="BV280" i="1"/>
  <c r="BF280" i="1"/>
  <c r="BH66" i="1"/>
  <c r="BF159" i="1"/>
  <c r="R237" i="1"/>
  <c r="BD67" i="1"/>
  <c r="CA66" i="1"/>
  <c r="AX66" i="1"/>
  <c r="AX280" i="1"/>
  <c r="BX243" i="1"/>
  <c r="BA72" i="1"/>
  <c r="BG280" i="1"/>
  <c r="N212" i="1"/>
  <c r="C258" i="1"/>
  <c r="C256" i="1" s="1"/>
  <c r="BZ280" i="1"/>
  <c r="AX67" i="1"/>
  <c r="BW82" i="1"/>
  <c r="E184" i="1"/>
  <c r="E110" i="1" s="1"/>
  <c r="O262" i="1"/>
  <c r="O109" i="1"/>
  <c r="O230" i="1"/>
  <c r="BR304" i="1"/>
  <c r="C123" i="1"/>
  <c r="C124" i="1"/>
  <c r="AR193" i="1"/>
  <c r="AR299" i="1" s="1"/>
  <c r="AS189" i="1"/>
  <c r="AS193" i="1" s="1"/>
  <c r="AS88" i="1"/>
  <c r="AX257" i="1"/>
  <c r="AW257" i="1"/>
  <c r="G299" i="1"/>
  <c r="G301" i="1"/>
  <c r="H258" i="1"/>
  <c r="H256" i="1" s="1"/>
  <c r="I258" i="1"/>
  <c r="I256" i="1" s="1"/>
  <c r="I299" i="1"/>
  <c r="I301" i="1"/>
  <c r="E299" i="1"/>
  <c r="E301" i="1"/>
  <c r="D239" i="1"/>
  <c r="D241" i="1"/>
  <c r="D124" i="1"/>
  <c r="D123" i="1"/>
  <c r="AR257" i="1"/>
  <c r="AQ257" i="1"/>
  <c r="BB223" i="1"/>
  <c r="J239" i="1"/>
  <c r="AV223" i="1"/>
  <c r="C239" i="1"/>
  <c r="BS88" i="1"/>
  <c r="BS189" i="1"/>
  <c r="BR193" i="1"/>
  <c r="AQ304" i="1"/>
  <c r="AN147" i="1"/>
  <c r="AN150" i="1" s="1"/>
  <c r="AN303" i="1"/>
  <c r="AV304" i="1"/>
  <c r="Q301" i="1"/>
  <c r="Q299" i="1"/>
  <c r="O301" i="1"/>
  <c r="AR261" i="1"/>
  <c r="AR304" i="1"/>
  <c r="AO189" i="1"/>
  <c r="AO88" i="1"/>
  <c r="AN193" i="1"/>
  <c r="AN301" i="1" s="1"/>
  <c r="BC88" i="1"/>
  <c r="BB193" i="1"/>
  <c r="BC189" i="1"/>
  <c r="AV261" i="1"/>
  <c r="BT184" i="1"/>
  <c r="I239" i="1"/>
  <c r="I241" i="1"/>
  <c r="BN223" i="1"/>
  <c r="BN184" i="1"/>
  <c r="BC261" i="1"/>
  <c r="BC304" i="1"/>
  <c r="T241" i="1"/>
  <c r="T236" i="1"/>
  <c r="O299" i="1"/>
  <c r="N241" i="1"/>
  <c r="N236" i="1"/>
  <c r="O241" i="1"/>
  <c r="O239" i="1"/>
  <c r="BB184" i="1"/>
  <c r="AT303" i="1"/>
  <c r="AS261" i="1"/>
  <c r="AS304" i="1"/>
  <c r="AR223" i="1"/>
  <c r="AS92" i="1" s="1"/>
  <c r="AR184" i="1"/>
  <c r="AR147" i="1"/>
  <c r="AX147" i="1"/>
  <c r="AX303" i="1"/>
  <c r="BU88" i="1"/>
  <c r="BT193" i="1"/>
  <c r="BU189" i="1"/>
  <c r="BG189" i="1"/>
  <c r="BG88" i="1"/>
  <c r="BF193" i="1"/>
  <c r="AW88" i="1"/>
  <c r="AV193" i="1"/>
  <c r="AW189" i="1"/>
  <c r="BE88" i="1"/>
  <c r="BE189" i="1"/>
  <c r="BD193" i="1"/>
  <c r="AQ189" i="1"/>
  <c r="AP193" i="1"/>
  <c r="AQ88" i="1"/>
  <c r="AT237" i="1"/>
  <c r="AT212" i="1"/>
  <c r="BB150" i="1"/>
  <c r="BB151" i="1"/>
  <c r="BB149" i="1"/>
  <c r="AO304" i="1"/>
  <c r="AO261" i="1"/>
  <c r="AN304" i="1"/>
  <c r="AN261" i="1"/>
  <c r="AN184" i="1"/>
  <c r="AN223" i="1"/>
  <c r="BN193" i="1"/>
  <c r="BO189" i="1"/>
  <c r="BO88" i="1"/>
  <c r="AY189" i="1"/>
  <c r="AX193" i="1"/>
  <c r="AY88" i="1"/>
  <c r="AR240" i="1"/>
  <c r="AR212" i="1"/>
  <c r="BN303" i="1"/>
  <c r="BN147" i="1"/>
  <c r="BF261" i="1"/>
  <c r="BF223" i="1"/>
  <c r="BP304" i="1"/>
  <c r="BP261" i="1"/>
  <c r="BP223" i="1"/>
  <c r="BR184" i="1"/>
  <c r="BS304" i="1"/>
  <c r="BS261" i="1"/>
  <c r="BR223" i="1"/>
  <c r="BA189" i="1"/>
  <c r="BA88" i="1"/>
  <c r="AZ193" i="1"/>
  <c r="BQ88" i="1"/>
  <c r="BP193" i="1"/>
  <c r="BQ189" i="1"/>
  <c r="BC264" i="1"/>
  <c r="BB303" i="1"/>
  <c r="AR303" i="1"/>
  <c r="AX261" i="1"/>
  <c r="AX223" i="1"/>
  <c r="AX184" i="1"/>
  <c r="AX304" i="1"/>
  <c r="BO257" i="1"/>
  <c r="BP257" i="1"/>
  <c r="AT193" i="1"/>
  <c r="AU88" i="1"/>
  <c r="AU189" i="1"/>
  <c r="BD147" i="1"/>
  <c r="BD303" i="1"/>
  <c r="BO261" i="1"/>
  <c r="BO304" i="1"/>
  <c r="BN304" i="1"/>
  <c r="BN261" i="1"/>
  <c r="AW304" i="1"/>
  <c r="AW261" i="1"/>
  <c r="AN237" i="1"/>
  <c r="AN212" i="1"/>
  <c r="BT257" i="1"/>
  <c r="BS257" i="1"/>
  <c r="BV304" i="1"/>
  <c r="BU304" i="1"/>
  <c r="BU261" i="1"/>
  <c r="BV261" i="1"/>
  <c r="BT223" i="1"/>
  <c r="BT304" i="1"/>
  <c r="BT261" i="1"/>
  <c r="AP257" i="1"/>
  <c r="AO257" i="1"/>
  <c r="AZ223" i="1"/>
  <c r="AZ304" i="1"/>
  <c r="AZ184" i="1"/>
  <c r="AZ261" i="1"/>
  <c r="AN239" i="1"/>
  <c r="AT184" i="1"/>
  <c r="AT304" i="1"/>
  <c r="AT261" i="1"/>
  <c r="AT223" i="1"/>
  <c r="BD261" i="1"/>
  <c r="BD184" i="1"/>
  <c r="BE304" i="1"/>
  <c r="BE261" i="1"/>
  <c r="BD223" i="1"/>
  <c r="BD304" i="1"/>
  <c r="AV147" i="1"/>
  <c r="AV303" i="1"/>
  <c r="AQ261" i="1"/>
  <c r="AP261" i="1"/>
  <c r="AP304" i="1"/>
  <c r="BG304" i="1"/>
  <c r="BH304" i="1"/>
  <c r="BB261" i="1"/>
  <c r="BA304" i="1"/>
  <c r="BB304" i="1"/>
  <c r="BA261" i="1"/>
  <c r="AU261" i="1"/>
  <c r="AU304" i="1"/>
  <c r="BP241" i="1"/>
  <c r="BP244" i="1" s="1"/>
  <c r="BR261" i="1"/>
  <c r="AY261" i="1"/>
  <c r="AY304" i="1"/>
  <c r="AQ264" i="1"/>
  <c r="AP303" i="1"/>
  <c r="AZ147" i="1"/>
  <c r="AZ303" i="1"/>
  <c r="BS264" i="1"/>
  <c r="BR303" i="1"/>
  <c r="BT147" i="1"/>
  <c r="BT303" i="1"/>
  <c r="BF304" i="1"/>
  <c r="BF184" i="1"/>
  <c r="AP223" i="1"/>
  <c r="AP184" i="1"/>
  <c r="AP150" i="1"/>
  <c r="AP149" i="1"/>
  <c r="AP151" i="1"/>
  <c r="AP240" i="1"/>
  <c r="AP212" i="1"/>
  <c r="BF147" i="1"/>
  <c r="BF303" i="1"/>
  <c r="BP151" i="1"/>
  <c r="AV184" i="1"/>
  <c r="BQ304" i="1"/>
  <c r="BP303" i="1"/>
  <c r="BP184" i="1"/>
  <c r="BP212" i="1"/>
  <c r="BG261" i="1"/>
  <c r="BQ261" i="1"/>
  <c r="BP150" i="1"/>
  <c r="AV237" i="1"/>
  <c r="AV241" i="1" s="1"/>
  <c r="AV212" i="1"/>
  <c r="BB237" i="1"/>
  <c r="BB212" i="1"/>
  <c r="BD237" i="1"/>
  <c r="BD212" i="1"/>
  <c r="AX237" i="1"/>
  <c r="AX212" i="1"/>
  <c r="BF237" i="1"/>
  <c r="BF212" i="1"/>
  <c r="BT237" i="1"/>
  <c r="BT212" i="1"/>
  <c r="BR237" i="1"/>
  <c r="BR241" i="1" s="1"/>
  <c r="BR212" i="1"/>
  <c r="BN237" i="1"/>
  <c r="BN212" i="1"/>
  <c r="AZ237" i="1"/>
  <c r="AZ212" i="1"/>
  <c r="B140" i="1"/>
  <c r="B141" i="1"/>
  <c r="AP74" i="1"/>
  <c r="BL74" i="1"/>
  <c r="BK72" i="1"/>
  <c r="BK83" i="1"/>
  <c r="BK74" i="1"/>
  <c r="AM109" i="1"/>
  <c r="AM262" i="1"/>
  <c r="AM260" i="1" s="1"/>
  <c r="AM110" i="1"/>
  <c r="AM147" i="1"/>
  <c r="AT73" i="1"/>
  <c r="AP83" i="1"/>
  <c r="AP73" i="1"/>
  <c r="AP72" i="1"/>
  <c r="BQ72" i="1"/>
  <c r="AR72" i="1"/>
  <c r="BI73" i="1"/>
  <c r="BI72" i="1"/>
  <c r="BM73" i="1"/>
  <c r="BI83" i="1"/>
  <c r="BJ74" i="1"/>
  <c r="BN239" i="1"/>
  <c r="BM72" i="1"/>
  <c r="BQ73" i="1"/>
  <c r="BM83" i="1"/>
  <c r="BM74" i="1"/>
  <c r="BF72" i="1"/>
  <c r="BJ73" i="1"/>
  <c r="BE83" i="1"/>
  <c r="BE72" i="1"/>
  <c r="BF74" i="1"/>
  <c r="AU74" i="1"/>
  <c r="AV74" i="1"/>
  <c r="AU83" i="1"/>
  <c r="AU72" i="1"/>
  <c r="BS83" i="1"/>
  <c r="BS72" i="1"/>
  <c r="AT150" i="1"/>
  <c r="AT151" i="1"/>
  <c r="AT149" i="1"/>
  <c r="BN73" i="1"/>
  <c r="BN83" i="1"/>
  <c r="U114" i="1"/>
  <c r="BN72" i="1"/>
  <c r="BN74" i="1"/>
  <c r="AV83" i="1"/>
  <c r="AV72" i="1"/>
  <c r="AV73" i="1"/>
  <c r="BW193" i="1"/>
  <c r="BX88" i="1"/>
  <c r="BR151" i="1"/>
  <c r="BR149" i="1"/>
  <c r="BR150" i="1"/>
  <c r="AO73" i="1"/>
  <c r="AO83" i="1"/>
  <c r="AO72" i="1"/>
  <c r="BH301" i="1"/>
  <c r="BH299" i="1"/>
  <c r="BJ88" i="1"/>
  <c r="BI193" i="1"/>
  <c r="BJ258" i="1" s="1"/>
  <c r="BJ256" i="1" s="1"/>
  <c r="CR249" i="1"/>
  <c r="CR187" i="1"/>
  <c r="CQ258" i="1"/>
  <c r="CQ256" i="1" s="1"/>
  <c r="AB261" i="1"/>
  <c r="DB118" i="1"/>
  <c r="DB120" i="1" s="1"/>
  <c r="DA120" i="1"/>
  <c r="C220" i="1" l="1"/>
  <c r="AW72" i="1"/>
  <c r="AW83" i="1"/>
  <c r="J253" i="1"/>
  <c r="J254" i="1" s="1"/>
  <c r="M253" i="1"/>
  <c r="M254" i="1" s="1"/>
  <c r="G221" i="1"/>
  <c r="J260" i="1"/>
  <c r="P253" i="1"/>
  <c r="P254" i="1" s="1"/>
  <c r="P241" i="1"/>
  <c r="P236" i="1"/>
  <c r="BV151" i="1"/>
  <c r="BV150" i="1"/>
  <c r="BV149" i="1"/>
  <c r="AM141" i="1"/>
  <c r="AM140" i="1"/>
  <c r="AM142" i="1"/>
  <c r="AS72" i="1"/>
  <c r="BA84" i="1"/>
  <c r="BA287" i="1"/>
  <c r="BA288" i="1" s="1"/>
  <c r="BA89" i="1"/>
  <c r="BA93" i="1" s="1"/>
  <c r="AY73" i="1"/>
  <c r="AR287" i="1"/>
  <c r="AR288" i="1" s="1"/>
  <c r="BG74" i="1"/>
  <c r="BG72" i="1"/>
  <c r="BK73" i="1"/>
  <c r="BG83" i="1"/>
  <c r="AN83" i="1"/>
  <c r="AO74" i="1"/>
  <c r="AN73" i="1"/>
  <c r="AR73" i="1"/>
  <c r="AN74" i="1"/>
  <c r="AN72" i="1"/>
  <c r="AW74" i="1"/>
  <c r="CA73" i="1"/>
  <c r="AR89" i="1"/>
  <c r="AR93" i="1" s="1"/>
  <c r="BV299" i="1"/>
  <c r="BV301" i="1"/>
  <c r="O114" i="1"/>
  <c r="BB72" i="1"/>
  <c r="BB83" i="1"/>
  <c r="BF73" i="1"/>
  <c r="BB74" i="1"/>
  <c r="U220" i="1"/>
  <c r="U221" i="1" s="1"/>
  <c r="BH221" i="1"/>
  <c r="U258" i="1"/>
  <c r="U256" i="1" s="1"/>
  <c r="R253" i="1"/>
  <c r="R254" i="1" s="1"/>
  <c r="D220" i="1"/>
  <c r="Q220" i="1"/>
  <c r="L220" i="1"/>
  <c r="L299" i="1"/>
  <c r="L301" i="1"/>
  <c r="U299" i="1"/>
  <c r="U301" i="1"/>
  <c r="D166" i="1"/>
  <c r="D169" i="1" s="1"/>
  <c r="E258" i="1"/>
  <c r="E256" i="1" s="1"/>
  <c r="AI72" i="1"/>
  <c r="BG73" i="1"/>
  <c r="R260" i="1"/>
  <c r="BQ89" i="1"/>
  <c r="BQ93" i="1" s="1"/>
  <c r="AS83" i="1"/>
  <c r="AS86" i="1" s="1"/>
  <c r="BQ287" i="1"/>
  <c r="BQ288" i="1" s="1"/>
  <c r="O258" i="1"/>
  <c r="O256" i="1" s="1"/>
  <c r="V260" i="1"/>
  <c r="BT74" i="1"/>
  <c r="L241" i="1"/>
  <c r="AS73" i="1"/>
  <c r="AW73" i="1"/>
  <c r="AS74" i="1"/>
  <c r="M258" i="1"/>
  <c r="M256" i="1" s="1"/>
  <c r="T253" i="1"/>
  <c r="T254" i="1" s="1"/>
  <c r="BC74" i="1"/>
  <c r="BC72" i="1"/>
  <c r="AJ74" i="1"/>
  <c r="M301" i="1"/>
  <c r="C260" i="1"/>
  <c r="AT287" i="1"/>
  <c r="AT288" i="1" s="1"/>
  <c r="M299" i="1"/>
  <c r="AT84" i="1"/>
  <c r="N114" i="1"/>
  <c r="D260" i="1"/>
  <c r="AI83" i="1"/>
  <c r="AI89" i="1" s="1"/>
  <c r="Q260" i="1"/>
  <c r="Q253" i="1"/>
  <c r="Q254" i="1" s="1"/>
  <c r="T220" i="1"/>
  <c r="T221" i="1" s="1"/>
  <c r="F253" i="1"/>
  <c r="F254" i="1" s="1"/>
  <c r="S236" i="1"/>
  <c r="G260" i="1"/>
  <c r="BI74" i="1"/>
  <c r="BL73" i="1"/>
  <c r="BA74" i="1"/>
  <c r="T114" i="1"/>
  <c r="BH72" i="1"/>
  <c r="BH83" i="1"/>
  <c r="BI281" i="1" s="1"/>
  <c r="B166" i="1"/>
  <c r="B169" i="1" s="1"/>
  <c r="B165" i="1"/>
  <c r="B168" i="1" s="1"/>
  <c r="BX74" i="1"/>
  <c r="M220" i="1"/>
  <c r="M221" i="1" s="1"/>
  <c r="BV72" i="1"/>
  <c r="BT72" i="1"/>
  <c r="BX73" i="1"/>
  <c r="N220" i="1"/>
  <c r="N221" i="1" s="1"/>
  <c r="H221" i="1"/>
  <c r="N258" i="1"/>
  <c r="N256" i="1" s="1"/>
  <c r="N299" i="1"/>
  <c r="U253" i="1"/>
  <c r="U254" i="1" s="1"/>
  <c r="K260" i="1"/>
  <c r="S260" i="1"/>
  <c r="BC73" i="1"/>
  <c r="K299" i="1"/>
  <c r="AY72" i="1"/>
  <c r="AQ74" i="1"/>
  <c r="AU73" i="1"/>
  <c r="J220" i="1"/>
  <c r="J221" i="1" s="1"/>
  <c r="AR74" i="1"/>
  <c r="BI92" i="1"/>
  <c r="J241" i="1"/>
  <c r="J244" i="1" s="1"/>
  <c r="J245" i="1" s="1"/>
  <c r="E241" i="1"/>
  <c r="E244" i="1" s="1"/>
  <c r="E245" i="1" s="1"/>
  <c r="AQ73" i="1"/>
  <c r="N260" i="1"/>
  <c r="U260" i="1"/>
  <c r="AQ72" i="1"/>
  <c r="P114" i="1"/>
  <c r="O221" i="1"/>
  <c r="I260" i="1"/>
  <c r="X114" i="1"/>
  <c r="BW73" i="1"/>
  <c r="G253" i="1"/>
  <c r="G254" i="1" s="1"/>
  <c r="S220" i="1"/>
  <c r="S221" i="1" s="1"/>
  <c r="P220" i="1"/>
  <c r="P221" i="1" s="1"/>
  <c r="O253" i="1"/>
  <c r="O254" i="1" s="1"/>
  <c r="R114" i="1"/>
  <c r="BW72" i="1"/>
  <c r="AZ74" i="1"/>
  <c r="T258" i="1"/>
  <c r="T256" i="1" s="1"/>
  <c r="C241" i="1"/>
  <c r="D244" i="1" s="1"/>
  <c r="D245" i="1" s="1"/>
  <c r="S299" i="1"/>
  <c r="AZ73" i="1"/>
  <c r="AZ72" i="1"/>
  <c r="L260" i="1"/>
  <c r="BJ95" i="1"/>
  <c r="U241" i="1"/>
  <c r="U244" i="1" s="1"/>
  <c r="U245" i="1" s="1"/>
  <c r="H253" i="1"/>
  <c r="H254" i="1" s="1"/>
  <c r="H268" i="1" s="1"/>
  <c r="BV221" i="1"/>
  <c r="K253" i="1"/>
  <c r="K254" i="1" s="1"/>
  <c r="BV287" i="1"/>
  <c r="BV288" i="1" s="1"/>
  <c r="F241" i="1"/>
  <c r="BV84" i="1"/>
  <c r="Q258" i="1"/>
  <c r="Q256" i="1" s="1"/>
  <c r="BZ85" i="1"/>
  <c r="P258" i="1"/>
  <c r="P256" i="1" s="1"/>
  <c r="P265" i="1" s="1"/>
  <c r="P266" i="1" s="1"/>
  <c r="H260" i="1"/>
  <c r="P299" i="1"/>
  <c r="BW74" i="1"/>
  <c r="F299" i="1"/>
  <c r="S253" i="1"/>
  <c r="S254" i="1" s="1"/>
  <c r="E260" i="1"/>
  <c r="BZ73" i="1"/>
  <c r="C253" i="1"/>
  <c r="C254" i="1" s="1"/>
  <c r="E253" i="1"/>
  <c r="E254" i="1" s="1"/>
  <c r="K220" i="1"/>
  <c r="K221" i="1" s="1"/>
  <c r="J299" i="1"/>
  <c r="I253" i="1"/>
  <c r="I254" i="1" s="1"/>
  <c r="J258" i="1"/>
  <c r="J256" i="1" s="1"/>
  <c r="J268" i="1" s="1"/>
  <c r="K258" i="1"/>
  <c r="K256" i="1" s="1"/>
  <c r="W258" i="1"/>
  <c r="W256" i="1" s="1"/>
  <c r="V301" i="1"/>
  <c r="L258" i="1"/>
  <c r="L256" i="1" s="1"/>
  <c r="L268" i="1" s="1"/>
  <c r="V220" i="1"/>
  <c r="V221" i="1" s="1"/>
  <c r="V299" i="1"/>
  <c r="V253" i="1"/>
  <c r="V254" i="1" s="1"/>
  <c r="O260" i="1"/>
  <c r="BA305" i="1"/>
  <c r="BA306" i="1" s="1"/>
  <c r="AZ287" i="1"/>
  <c r="AZ288" i="1" s="1"/>
  <c r="AZ89" i="1"/>
  <c r="AZ93" i="1" s="1"/>
  <c r="AZ96" i="1" s="1"/>
  <c r="AZ84" i="1"/>
  <c r="BA86" i="1"/>
  <c r="BJ85" i="1"/>
  <c r="BF84" i="1"/>
  <c r="BF89" i="1"/>
  <c r="BF93" i="1" s="1"/>
  <c r="BF96" i="1" s="1"/>
  <c r="BF287" i="1"/>
  <c r="BF288" i="1" s="1"/>
  <c r="M241" i="1"/>
  <c r="N244" i="1" s="1"/>
  <c r="N245" i="1" s="1"/>
  <c r="M239" i="1"/>
  <c r="BO72" i="1"/>
  <c r="V114" i="1"/>
  <c r="BO74" i="1"/>
  <c r="BO73" i="1"/>
  <c r="BS73" i="1"/>
  <c r="BP74" i="1"/>
  <c r="BO83" i="1"/>
  <c r="BO84" i="1" s="1"/>
  <c r="T301" i="1"/>
  <c r="T299" i="1"/>
  <c r="C165" i="1"/>
  <c r="C168" i="1" s="1"/>
  <c r="C166" i="1"/>
  <c r="C169" i="1" s="1"/>
  <c r="AW89" i="1"/>
  <c r="AW93" i="1" s="1"/>
  <c r="AW287" i="1"/>
  <c r="AW288" i="1" s="1"/>
  <c r="AW84" i="1"/>
  <c r="BA85" i="1"/>
  <c r="BV73" i="1"/>
  <c r="BR74" i="1"/>
  <c r="BR72" i="1"/>
  <c r="BR73" i="1"/>
  <c r="BS74" i="1"/>
  <c r="BR83" i="1"/>
  <c r="BR85" i="1" s="1"/>
  <c r="H236" i="1"/>
  <c r="H241" i="1"/>
  <c r="Q236" i="1"/>
  <c r="Q241" i="1"/>
  <c r="Q244" i="1" s="1"/>
  <c r="Q245" i="1" s="1"/>
  <c r="BP72" i="1"/>
  <c r="BP73" i="1"/>
  <c r="BT73" i="1"/>
  <c r="BP83" i="1"/>
  <c r="BP287" i="1" s="1"/>
  <c r="BP288" i="1" s="1"/>
  <c r="BQ74" i="1"/>
  <c r="G239" i="1"/>
  <c r="G241" i="1"/>
  <c r="K239" i="1"/>
  <c r="K241" i="1"/>
  <c r="B236" i="1"/>
  <c r="B241" i="1"/>
  <c r="BU83" i="1"/>
  <c r="BX281" i="1" s="1"/>
  <c r="BU74" i="1"/>
  <c r="Q114" i="1"/>
  <c r="AX74" i="1"/>
  <c r="AY74" i="1"/>
  <c r="AX73" i="1"/>
  <c r="BB73" i="1"/>
  <c r="AX72" i="1"/>
  <c r="AX83" i="1"/>
  <c r="BA167" i="1" s="1"/>
  <c r="S114" i="1"/>
  <c r="BD74" i="1"/>
  <c r="BE74" i="1"/>
  <c r="BH73" i="1"/>
  <c r="R236" i="1"/>
  <c r="R241" i="1"/>
  <c r="BV244" i="1"/>
  <c r="BW92" i="1"/>
  <c r="BV164" i="1"/>
  <c r="BH236" i="1"/>
  <c r="BH241" i="1"/>
  <c r="BL244" i="1" s="1"/>
  <c r="C141" i="1"/>
  <c r="B144" i="1"/>
  <c r="E221" i="1"/>
  <c r="R299" i="1"/>
  <c r="R301" i="1"/>
  <c r="BD72" i="1"/>
  <c r="BD83" i="1"/>
  <c r="BG167" i="1" s="1"/>
  <c r="BD73" i="1"/>
  <c r="F220" i="1"/>
  <c r="F221" i="1" s="1"/>
  <c r="G258" i="1"/>
  <c r="G256" i="1" s="1"/>
  <c r="I221" i="1"/>
  <c r="F258" i="1"/>
  <c r="F256" i="1" s="1"/>
  <c r="M260" i="1"/>
  <c r="C125" i="1"/>
  <c r="C140" i="1"/>
  <c r="AT88" i="1"/>
  <c r="C142" i="1"/>
  <c r="AR220" i="1"/>
  <c r="AR221" i="1" s="1"/>
  <c r="V241" i="1"/>
  <c r="AR301" i="1"/>
  <c r="BU72" i="1"/>
  <c r="BY73" i="1"/>
  <c r="BV74" i="1"/>
  <c r="R258" i="1"/>
  <c r="R256" i="1" s="1"/>
  <c r="BU73" i="1"/>
  <c r="S258" i="1"/>
  <c r="S256" i="1" s="1"/>
  <c r="R220" i="1"/>
  <c r="R221" i="1" s="1"/>
  <c r="C299" i="1"/>
  <c r="C221" i="1"/>
  <c r="B299" i="1"/>
  <c r="B221" i="1"/>
  <c r="D125" i="1"/>
  <c r="D268" i="1"/>
  <c r="D299" i="1"/>
  <c r="D221" i="1"/>
  <c r="AW92" i="1"/>
  <c r="AV164" i="1"/>
  <c r="BS193" i="1"/>
  <c r="BT88" i="1"/>
  <c r="BR301" i="1"/>
  <c r="BR299" i="1"/>
  <c r="AP88" i="1"/>
  <c r="AO193" i="1"/>
  <c r="AN149" i="1"/>
  <c r="AN151" i="1"/>
  <c r="BR220" i="1"/>
  <c r="BR221" i="1" s="1"/>
  <c r="BB164" i="1"/>
  <c r="BC92" i="1"/>
  <c r="D140" i="1"/>
  <c r="D141" i="1"/>
  <c r="D142" i="1"/>
  <c r="C144" i="1"/>
  <c r="AN220" i="1"/>
  <c r="AN221" i="1" s="1"/>
  <c r="BP220" i="1"/>
  <c r="BP221" i="1" s="1"/>
  <c r="BN164" i="1"/>
  <c r="BO92" i="1"/>
  <c r="AZ88" i="1"/>
  <c r="AY193" i="1"/>
  <c r="BN258" i="1"/>
  <c r="BN256" i="1" s="1"/>
  <c r="BN301" i="1"/>
  <c r="BN299" i="1"/>
  <c r="BN151" i="1"/>
  <c r="BN150" i="1"/>
  <c r="BN149" i="1"/>
  <c r="BP164" i="1"/>
  <c r="BQ92" i="1"/>
  <c r="BB220" i="1"/>
  <c r="BB221" i="1" s="1"/>
  <c r="BF220" i="1"/>
  <c r="BF221" i="1" s="1"/>
  <c r="BT220" i="1"/>
  <c r="BT221" i="1" s="1"/>
  <c r="BF301" i="1"/>
  <c r="BF299" i="1"/>
  <c r="AP301" i="1"/>
  <c r="AP299" i="1"/>
  <c r="BG92" i="1"/>
  <c r="BF164" i="1"/>
  <c r="BD88" i="1"/>
  <c r="BC193" i="1"/>
  <c r="BN220" i="1"/>
  <c r="BN221" i="1" s="1"/>
  <c r="AZ220" i="1"/>
  <c r="AZ221" i="1" s="1"/>
  <c r="AN299" i="1"/>
  <c r="AN258" i="1"/>
  <c r="AN256" i="1" s="1"/>
  <c r="BT301" i="1"/>
  <c r="BT299" i="1"/>
  <c r="AW193" i="1"/>
  <c r="AX88" i="1"/>
  <c r="BS92" i="1"/>
  <c r="BR164" i="1"/>
  <c r="BA193" i="1"/>
  <c r="BB88" i="1"/>
  <c r="AZ299" i="1"/>
  <c r="AZ301" i="1"/>
  <c r="BR88" i="1"/>
  <c r="BQ193" i="1"/>
  <c r="AN236" i="1"/>
  <c r="AN241" i="1"/>
  <c r="BB301" i="1"/>
  <c r="BB299" i="1"/>
  <c r="BG193" i="1"/>
  <c r="BH88" i="1"/>
  <c r="AV299" i="1"/>
  <c r="AV301" i="1"/>
  <c r="BE193" i="1"/>
  <c r="BF88" i="1"/>
  <c r="BD299" i="1"/>
  <c r="BD301" i="1"/>
  <c r="AX301" i="1"/>
  <c r="AX299" i="1"/>
  <c r="AU92" i="1"/>
  <c r="AT164" i="1"/>
  <c r="AP220" i="1"/>
  <c r="AP221" i="1" s="1"/>
  <c r="BD220" i="1"/>
  <c r="BD221" i="1" s="1"/>
  <c r="AR149" i="1"/>
  <c r="AR151" i="1"/>
  <c r="AR150" i="1"/>
  <c r="AX151" i="1"/>
  <c r="AX150" i="1"/>
  <c r="AX149" i="1"/>
  <c r="BV88" i="1"/>
  <c r="BU193" i="1"/>
  <c r="AQ193" i="1"/>
  <c r="AR88" i="1"/>
  <c r="AT241" i="1"/>
  <c r="AT236" i="1"/>
  <c r="AO92" i="1"/>
  <c r="AN164" i="1"/>
  <c r="AR241" i="1"/>
  <c r="AR239" i="1"/>
  <c r="AV88" i="1"/>
  <c r="AU193" i="1"/>
  <c r="BD150" i="1"/>
  <c r="BD149" i="1"/>
  <c r="BD151" i="1"/>
  <c r="BU92" i="1"/>
  <c r="BT164" i="1"/>
  <c r="BE92" i="1"/>
  <c r="BD164" i="1"/>
  <c r="AV151" i="1"/>
  <c r="AV149" i="1"/>
  <c r="AV150" i="1"/>
  <c r="T244" i="1"/>
  <c r="T245" i="1" s="1"/>
  <c r="P244" i="1"/>
  <c r="P245" i="1" s="1"/>
  <c r="O244" i="1"/>
  <c r="O245" i="1" s="1"/>
  <c r="AV220" i="1"/>
  <c r="AV221" i="1" s="1"/>
  <c r="AX220" i="1"/>
  <c r="AX221" i="1" s="1"/>
  <c r="BP88" i="1"/>
  <c r="BO193" i="1"/>
  <c r="BP301" i="1"/>
  <c r="BP299" i="1"/>
  <c r="AY92" i="1"/>
  <c r="AX164" i="1"/>
  <c r="AT220" i="1"/>
  <c r="AT221" i="1" s="1"/>
  <c r="AT301" i="1"/>
  <c r="AT299" i="1"/>
  <c r="AP164" i="1"/>
  <c r="AQ92" i="1"/>
  <c r="AZ164" i="1"/>
  <c r="BA92" i="1"/>
  <c r="AZ150" i="1"/>
  <c r="AZ151" i="1"/>
  <c r="AZ149" i="1"/>
  <c r="AP241" i="1"/>
  <c r="AP244" i="1" s="1"/>
  <c r="AP239" i="1"/>
  <c r="AX236" i="1"/>
  <c r="AX241" i="1"/>
  <c r="BF236" i="1"/>
  <c r="BF241" i="1"/>
  <c r="BJ244" i="1" s="1"/>
  <c r="BT151" i="1"/>
  <c r="BT150" i="1"/>
  <c r="BT149" i="1"/>
  <c r="BF150" i="1"/>
  <c r="BF151" i="1"/>
  <c r="BF149" i="1"/>
  <c r="AV236" i="1"/>
  <c r="BR236" i="1"/>
  <c r="BN236" i="1"/>
  <c r="BN241" i="1"/>
  <c r="BB241" i="1"/>
  <c r="BB236" i="1"/>
  <c r="BD236" i="1"/>
  <c r="BD241" i="1"/>
  <c r="BT241" i="1"/>
  <c r="BT236" i="1"/>
  <c r="BX258" i="1"/>
  <c r="BX256" i="1" s="1"/>
  <c r="BW258" i="1"/>
  <c r="BW256" i="1" s="1"/>
  <c r="AZ241" i="1"/>
  <c r="AZ244" i="1" s="1"/>
  <c r="AZ236" i="1"/>
  <c r="BL167" i="1"/>
  <c r="AQ305" i="1"/>
  <c r="AQ306" i="1" s="1"/>
  <c r="AT85" i="1"/>
  <c r="AQ86" i="1"/>
  <c r="BK85" i="1"/>
  <c r="BK86" i="1"/>
  <c r="BK84" i="1"/>
  <c r="BL86" i="1"/>
  <c r="BK287" i="1"/>
  <c r="BK288" i="1" s="1"/>
  <c r="BK89" i="1"/>
  <c r="BK93" i="1" s="1"/>
  <c r="BK305" i="1"/>
  <c r="BK306" i="1" s="1"/>
  <c r="BL305" i="1"/>
  <c r="BL306" i="1" s="1"/>
  <c r="AM149" i="1"/>
  <c r="AM150" i="1"/>
  <c r="AM151" i="1"/>
  <c r="AY84" i="1"/>
  <c r="AY287" i="1"/>
  <c r="AY288" i="1" s="1"/>
  <c r="AY89" i="1"/>
  <c r="AY93" i="1" s="1"/>
  <c r="AZ305" i="1"/>
  <c r="AZ306" i="1" s="1"/>
  <c r="AZ86" i="1"/>
  <c r="AP84" i="1"/>
  <c r="AP85" i="1"/>
  <c r="AP287" i="1"/>
  <c r="AP288" i="1" s="1"/>
  <c r="AP89" i="1"/>
  <c r="AP93" i="1" s="1"/>
  <c r="BM167" i="1"/>
  <c r="BM281" i="1"/>
  <c r="U115" i="1"/>
  <c r="AS258" i="1"/>
  <c r="AS256" i="1" s="1"/>
  <c r="AT258" i="1"/>
  <c r="AT256" i="1" s="1"/>
  <c r="AS287" i="1"/>
  <c r="AS288" i="1" s="1"/>
  <c r="AS89" i="1"/>
  <c r="AS93" i="1" s="1"/>
  <c r="AW85" i="1"/>
  <c r="AT86" i="1"/>
  <c r="AS305" i="1"/>
  <c r="AS306" i="1" s="1"/>
  <c r="AS84" i="1"/>
  <c r="AT305" i="1"/>
  <c r="AT306" i="1" s="1"/>
  <c r="AS281" i="1"/>
  <c r="AS167" i="1"/>
  <c r="BF305" i="1"/>
  <c r="BF306" i="1" s="1"/>
  <c r="BE85" i="1"/>
  <c r="BI287" i="1"/>
  <c r="BI288" i="1" s="1"/>
  <c r="BI89" i="1"/>
  <c r="BI84" i="1"/>
  <c r="BL281" i="1"/>
  <c r="BJ86" i="1"/>
  <c r="BJ305" i="1"/>
  <c r="BJ306" i="1" s="1"/>
  <c r="BM89" i="1"/>
  <c r="BM93" i="1" s="1"/>
  <c r="BM84" i="1"/>
  <c r="BQ85" i="1"/>
  <c r="BM86" i="1"/>
  <c r="BM85" i="1"/>
  <c r="BM287" i="1"/>
  <c r="BM288" i="1" s="1"/>
  <c r="BM305" i="1"/>
  <c r="BM306" i="1" s="1"/>
  <c r="O115" i="1"/>
  <c r="AP86" i="1"/>
  <c r="BI85" i="1"/>
  <c r="BE287" i="1"/>
  <c r="BE288" i="1" s="1"/>
  <c r="BE84" i="1"/>
  <c r="BE89" i="1"/>
  <c r="BE93" i="1" s="1"/>
  <c r="BF86" i="1"/>
  <c r="BH165" i="1"/>
  <c r="BH166" i="1"/>
  <c r="BT305" i="1"/>
  <c r="BT306" i="1" s="1"/>
  <c r="BC86" i="1"/>
  <c r="AW281" i="1"/>
  <c r="AU281" i="1"/>
  <c r="AW167" i="1"/>
  <c r="AU86" i="1"/>
  <c r="AU305" i="1"/>
  <c r="AU306" i="1" s="1"/>
  <c r="AU167" i="1"/>
  <c r="AV281" i="1"/>
  <c r="AU287" i="1"/>
  <c r="AU288" i="1" s="1"/>
  <c r="AU84" i="1"/>
  <c r="AU89" i="1"/>
  <c r="AU93" i="1" s="1"/>
  <c r="AY85" i="1"/>
  <c r="AV86" i="1"/>
  <c r="AV305" i="1"/>
  <c r="AV306" i="1" s="1"/>
  <c r="AU85" i="1"/>
  <c r="BS89" i="1"/>
  <c r="BS93" i="1" s="1"/>
  <c r="BS84" i="1"/>
  <c r="BS287" i="1"/>
  <c r="BS288" i="1" s="1"/>
  <c r="BG85" i="1"/>
  <c r="BC89" i="1"/>
  <c r="BC84" i="1"/>
  <c r="BC287" i="1"/>
  <c r="BC288" i="1" s="1"/>
  <c r="BC85" i="1"/>
  <c r="AQ281" i="1"/>
  <c r="BN167" i="1"/>
  <c r="BN281" i="1"/>
  <c r="AQ167" i="1"/>
  <c r="BT86" i="1"/>
  <c r="AR281" i="1"/>
  <c r="AP281" i="1"/>
  <c r="AP305" i="1"/>
  <c r="AP306" i="1" s="1"/>
  <c r="AP167" i="1"/>
  <c r="AV167" i="1"/>
  <c r="BI258" i="1"/>
  <c r="BI256" i="1" s="1"/>
  <c r="BV95" i="1"/>
  <c r="BV96" i="1"/>
  <c r="BC167" i="1"/>
  <c r="BC281" i="1"/>
  <c r="BB281" i="1"/>
  <c r="R115" i="1"/>
  <c r="AV89" i="1"/>
  <c r="AZ85" i="1"/>
  <c r="AV84" i="1"/>
  <c r="AV287" i="1"/>
  <c r="AV288" i="1" s="1"/>
  <c r="AW305" i="1"/>
  <c r="AW306" i="1" s="1"/>
  <c r="AW86" i="1"/>
  <c r="BG84" i="1"/>
  <c r="BG305" i="1"/>
  <c r="BG306" i="1" s="1"/>
  <c r="BG89" i="1"/>
  <c r="BG287" i="1"/>
  <c r="BG288" i="1" s="1"/>
  <c r="BG86" i="1"/>
  <c r="BW85" i="1"/>
  <c r="AN305" i="1"/>
  <c r="AN306" i="1" s="1"/>
  <c r="AN89" i="1"/>
  <c r="AO281" i="1"/>
  <c r="AN86" i="1"/>
  <c r="AN84" i="1"/>
  <c r="AN287" i="1"/>
  <c r="AN288" i="1" s="1"/>
  <c r="AN281" i="1"/>
  <c r="AR85" i="1"/>
  <c r="AO167" i="1"/>
  <c r="AN167" i="1"/>
  <c r="AO86" i="1"/>
  <c r="AN85" i="1"/>
  <c r="BW86" i="1"/>
  <c r="BN89" i="1"/>
  <c r="BN84" i="1"/>
  <c r="BN86" i="1"/>
  <c r="BN287" i="1"/>
  <c r="BN288" i="1" s="1"/>
  <c r="BN305" i="1"/>
  <c r="BN306" i="1" s="1"/>
  <c r="BN85" i="1"/>
  <c r="BB89" i="1"/>
  <c r="BF85" i="1"/>
  <c r="BB287" i="1"/>
  <c r="BB288" i="1" s="1"/>
  <c r="BB167" i="1"/>
  <c r="BB84" i="1"/>
  <c r="BB305" i="1"/>
  <c r="BB306" i="1" s="1"/>
  <c r="BB86" i="1"/>
  <c r="BW287" i="1"/>
  <c r="BW288" i="1" s="1"/>
  <c r="BX86" i="1"/>
  <c r="X115" i="1"/>
  <c r="BW84" i="1"/>
  <c r="BZ167" i="1"/>
  <c r="BZ281" i="1"/>
  <c r="BW305" i="1"/>
  <c r="BW306" i="1" s="1"/>
  <c r="BW89" i="1"/>
  <c r="BY167" i="1"/>
  <c r="CA85" i="1"/>
  <c r="BX305" i="1"/>
  <c r="BX306" i="1" s="1"/>
  <c r="BY281" i="1"/>
  <c r="BC305" i="1"/>
  <c r="BC306" i="1" s="1"/>
  <c r="AQ84" i="1"/>
  <c r="AT281" i="1"/>
  <c r="AQ287" i="1"/>
  <c r="AQ288" i="1" s="1"/>
  <c r="P115" i="1"/>
  <c r="AQ89" i="1"/>
  <c r="AQ85" i="1"/>
  <c r="AR86" i="1"/>
  <c r="AR305" i="1"/>
  <c r="AR306" i="1" s="1"/>
  <c r="AT167" i="1"/>
  <c r="AO287" i="1"/>
  <c r="AO288" i="1" s="1"/>
  <c r="AO89" i="1"/>
  <c r="AO93" i="1" s="1"/>
  <c r="AO95" i="1" s="1"/>
  <c r="AR167" i="1"/>
  <c r="AO305" i="1"/>
  <c r="AO306" i="1" s="1"/>
  <c r="AO85" i="1"/>
  <c r="AS85" i="1"/>
  <c r="AO84" i="1"/>
  <c r="AR96" i="1"/>
  <c r="AR95" i="1"/>
  <c r="BT89" i="1"/>
  <c r="BT84" i="1"/>
  <c r="BX85" i="1"/>
  <c r="BT287" i="1"/>
  <c r="BT288" i="1" s="1"/>
  <c r="AV85" i="1"/>
  <c r="BJ289" i="1"/>
  <c r="BJ97" i="1"/>
  <c r="BJ300" i="1" s="1"/>
  <c r="BJ103" i="1"/>
  <c r="BQ95" i="1"/>
  <c r="BQ96" i="1"/>
  <c r="BA96" i="1"/>
  <c r="BA95" i="1"/>
  <c r="AW95" i="1"/>
  <c r="AW96" i="1"/>
  <c r="AT96" i="1"/>
  <c r="AT95" i="1"/>
  <c r="CR189" i="1"/>
  <c r="AE197" i="1"/>
  <c r="AC179" i="1"/>
  <c r="L221" i="1" l="1"/>
  <c r="Q221" i="1"/>
  <c r="F268" i="1"/>
  <c r="M265" i="1"/>
  <c r="M266" i="1" s="1"/>
  <c r="M268" i="1"/>
  <c r="D265" i="1"/>
  <c r="D266" i="1" s="1"/>
  <c r="Q268" i="1"/>
  <c r="U268" i="1"/>
  <c r="C244" i="1"/>
  <c r="C245" i="1" s="1"/>
  <c r="T265" i="1"/>
  <c r="T266" i="1" s="1"/>
  <c r="BI86" i="1"/>
  <c r="C265" i="1"/>
  <c r="C266" i="1" s="1"/>
  <c r="O268" i="1"/>
  <c r="T268" i="1"/>
  <c r="BH86" i="1"/>
  <c r="AM85" i="1"/>
  <c r="BJ167" i="1"/>
  <c r="BJ168" i="1" s="1"/>
  <c r="BO287" i="1"/>
  <c r="BO288" i="1" s="1"/>
  <c r="V265" i="1"/>
  <c r="V266" i="1" s="1"/>
  <c r="N265" i="1"/>
  <c r="N266" i="1" s="1"/>
  <c r="C268" i="1"/>
  <c r="K268" i="1"/>
  <c r="AY305" i="1"/>
  <c r="AY306" i="1" s="1"/>
  <c r="AZ167" i="1"/>
  <c r="P268" i="1"/>
  <c r="N268" i="1"/>
  <c r="BU86" i="1"/>
  <c r="K265" i="1"/>
  <c r="K266" i="1" s="1"/>
  <c r="BI305" i="1"/>
  <c r="BI306" i="1" s="1"/>
  <c r="BJ281" i="1"/>
  <c r="T115" i="1"/>
  <c r="AI84" i="1"/>
  <c r="BH305" i="1"/>
  <c r="BH306" i="1" s="1"/>
  <c r="BH167" i="1"/>
  <c r="BH281" i="1"/>
  <c r="BK281" i="1"/>
  <c r="AL167" i="1"/>
  <c r="AL168" i="1" s="1"/>
  <c r="BH287" i="1"/>
  <c r="BH288" i="1" s="1"/>
  <c r="AJ86" i="1"/>
  <c r="BK167" i="1"/>
  <c r="BH89" i="1"/>
  <c r="BH93" i="1" s="1"/>
  <c r="BH96" i="1" s="1"/>
  <c r="BI167" i="1"/>
  <c r="AI287" i="1"/>
  <c r="AI288" i="1" s="1"/>
  <c r="BH84" i="1"/>
  <c r="AL281" i="1"/>
  <c r="BL85" i="1"/>
  <c r="N115" i="1"/>
  <c r="V244" i="1"/>
  <c r="V245" i="1" s="1"/>
  <c r="M244" i="1"/>
  <c r="M245" i="1" s="1"/>
  <c r="BT85" i="1"/>
  <c r="BP86" i="1"/>
  <c r="BP85" i="1"/>
  <c r="BP305" i="1"/>
  <c r="BP306" i="1" s="1"/>
  <c r="BO89" i="1"/>
  <c r="BO93" i="1" s="1"/>
  <c r="BP84" i="1"/>
  <c r="Q265" i="1"/>
  <c r="Q266" i="1" s="1"/>
  <c r="BS167" i="1"/>
  <c r="BQ86" i="1"/>
  <c r="BS85" i="1"/>
  <c r="U265" i="1"/>
  <c r="U266" i="1" s="1"/>
  <c r="BR281" i="1"/>
  <c r="L265" i="1"/>
  <c r="L266" i="1" s="1"/>
  <c r="BT167" i="1"/>
  <c r="BR287" i="1"/>
  <c r="BR288" i="1" s="1"/>
  <c r="BT281" i="1"/>
  <c r="BS305" i="1"/>
  <c r="BS306" i="1" s="1"/>
  <c r="V115" i="1"/>
  <c r="BV85" i="1"/>
  <c r="BS86" i="1"/>
  <c r="BF95" i="1"/>
  <c r="BR86" i="1"/>
  <c r="BG281" i="1"/>
  <c r="BD281" i="1"/>
  <c r="BR84" i="1"/>
  <c r="BR89" i="1"/>
  <c r="BT110" i="1" s="1"/>
  <c r="BR305" i="1"/>
  <c r="BR306" i="1" s="1"/>
  <c r="I265" i="1"/>
  <c r="I266" i="1" s="1"/>
  <c r="BR167" i="1"/>
  <c r="S268" i="1"/>
  <c r="G265" i="1"/>
  <c r="G266" i="1" s="1"/>
  <c r="I268" i="1"/>
  <c r="BQ305" i="1"/>
  <c r="BQ306" i="1" s="1"/>
  <c r="F244" i="1"/>
  <c r="F245" i="1" s="1"/>
  <c r="BP89" i="1"/>
  <c r="BP93" i="1" s="1"/>
  <c r="BP95" i="1" s="1"/>
  <c r="E265" i="1"/>
  <c r="E266" i="1" s="1"/>
  <c r="H265" i="1"/>
  <c r="H266" i="1" s="1"/>
  <c r="AY86" i="1"/>
  <c r="BV281" i="1"/>
  <c r="BV86" i="1"/>
  <c r="E268" i="1"/>
  <c r="G244" i="1"/>
  <c r="G245" i="1" s="1"/>
  <c r="AY281" i="1"/>
  <c r="BU89" i="1"/>
  <c r="BU93" i="1" s="1"/>
  <c r="BU96" i="1" s="1"/>
  <c r="BY98" i="1" s="1"/>
  <c r="BV305" i="1"/>
  <c r="BV306" i="1" s="1"/>
  <c r="O265" i="1"/>
  <c r="O266" i="1" s="1"/>
  <c r="Q115" i="1"/>
  <c r="AY167" i="1"/>
  <c r="BY85" i="1"/>
  <c r="BU167" i="1"/>
  <c r="BW281" i="1"/>
  <c r="BW167" i="1"/>
  <c r="AX167" i="1"/>
  <c r="BU287" i="1"/>
  <c r="BU288" i="1" s="1"/>
  <c r="BU305" i="1"/>
  <c r="BU306" i="1" s="1"/>
  <c r="BX167" i="1"/>
  <c r="BX168" i="1" s="1"/>
  <c r="BU84" i="1"/>
  <c r="BV167" i="1"/>
  <c r="BU85" i="1"/>
  <c r="BS281" i="1"/>
  <c r="AZ95" i="1"/>
  <c r="V268" i="1"/>
  <c r="J265" i="1"/>
  <c r="J266" i="1" s="1"/>
  <c r="BP281" i="1"/>
  <c r="BO85" i="1"/>
  <c r="BO281" i="1"/>
  <c r="BQ167" i="1"/>
  <c r="BO86" i="1"/>
  <c r="BO305" i="1"/>
  <c r="BO306" i="1" s="1"/>
  <c r="BP167" i="1"/>
  <c r="BQ281" i="1"/>
  <c r="BO167" i="1"/>
  <c r="I244" i="1"/>
  <c r="I245" i="1" s="1"/>
  <c r="H244" i="1"/>
  <c r="H245" i="1" s="1"/>
  <c r="L244" i="1"/>
  <c r="L245" i="1" s="1"/>
  <c r="K244" i="1"/>
  <c r="K245" i="1" s="1"/>
  <c r="BA281" i="1"/>
  <c r="AX281" i="1"/>
  <c r="AX305" i="1"/>
  <c r="AX306" i="1" s="1"/>
  <c r="AX287" i="1"/>
  <c r="AX288" i="1" s="1"/>
  <c r="AX85" i="1"/>
  <c r="BB85" i="1"/>
  <c r="AZ281" i="1"/>
  <c r="AX89" i="1"/>
  <c r="AX86" i="1"/>
  <c r="AX84" i="1"/>
  <c r="S244" i="1"/>
  <c r="S245" i="1" s="1"/>
  <c r="R244" i="1"/>
  <c r="R245" i="1" s="1"/>
  <c r="BF167" i="1"/>
  <c r="BF281" i="1"/>
  <c r="BH85" i="1"/>
  <c r="BE167" i="1"/>
  <c r="BD86" i="1"/>
  <c r="BD167" i="1"/>
  <c r="BE281" i="1"/>
  <c r="BV165" i="1"/>
  <c r="BV166" i="1"/>
  <c r="BD85" i="1"/>
  <c r="S115" i="1"/>
  <c r="BD305" i="1"/>
  <c r="BD306" i="1" s="1"/>
  <c r="BE86" i="1"/>
  <c r="BD89" i="1"/>
  <c r="BD84" i="1"/>
  <c r="BD287" i="1"/>
  <c r="BD288" i="1" s="1"/>
  <c r="BE305" i="1"/>
  <c r="BE306" i="1" s="1"/>
  <c r="R268" i="1"/>
  <c r="R265" i="1"/>
  <c r="R266" i="1" s="1"/>
  <c r="F265" i="1"/>
  <c r="F266" i="1" s="1"/>
  <c r="G268" i="1"/>
  <c r="S265" i="1"/>
  <c r="S266" i="1" s="1"/>
  <c r="AV165" i="1"/>
  <c r="AV168" i="1" s="1"/>
  <c r="AV166" i="1"/>
  <c r="AV169" i="1" s="1"/>
  <c r="BT258" i="1"/>
  <c r="BT256" i="1" s="1"/>
  <c r="BS258" i="1"/>
  <c r="BS256" i="1" s="1"/>
  <c r="AP258" i="1"/>
  <c r="AP256" i="1" s="1"/>
  <c r="AO258" i="1"/>
  <c r="AO256" i="1" s="1"/>
  <c r="BB166" i="1"/>
  <c r="BB169" i="1" s="1"/>
  <c r="BB165" i="1"/>
  <c r="BB168" i="1" s="1"/>
  <c r="BN166" i="1"/>
  <c r="BN169" i="1" s="1"/>
  <c r="BN165" i="1"/>
  <c r="BN168" i="1" s="1"/>
  <c r="BP165" i="1"/>
  <c r="BP166" i="1"/>
  <c r="AY258" i="1"/>
  <c r="AY256" i="1" s="1"/>
  <c r="AZ258" i="1"/>
  <c r="AZ256" i="1" s="1"/>
  <c r="BF166" i="1"/>
  <c r="BF165" i="1"/>
  <c r="BC258" i="1"/>
  <c r="BC256" i="1" s="1"/>
  <c r="BD258" i="1"/>
  <c r="BD256" i="1" s="1"/>
  <c r="AX258" i="1"/>
  <c r="AX256" i="1" s="1"/>
  <c r="AW258" i="1"/>
  <c r="AW256" i="1" s="1"/>
  <c r="BB258" i="1"/>
  <c r="BB256" i="1" s="1"/>
  <c r="BA258" i="1"/>
  <c r="BA256" i="1" s="1"/>
  <c r="BR258" i="1"/>
  <c r="BR256" i="1" s="1"/>
  <c r="BQ258" i="1"/>
  <c r="BQ256" i="1" s="1"/>
  <c r="BH258" i="1"/>
  <c r="BH256" i="1" s="1"/>
  <c r="BG258" i="1"/>
  <c r="BG256" i="1" s="1"/>
  <c r="AR258" i="1"/>
  <c r="AR256" i="1" s="1"/>
  <c r="AQ258" i="1"/>
  <c r="AQ256" i="1" s="1"/>
  <c r="AR244" i="1"/>
  <c r="AV244" i="1"/>
  <c r="BR165" i="1"/>
  <c r="BR166" i="1"/>
  <c r="BE258" i="1"/>
  <c r="BE256" i="1" s="1"/>
  <c r="BF258" i="1"/>
  <c r="BF256" i="1" s="1"/>
  <c r="AT166" i="1"/>
  <c r="AT169" i="1" s="1"/>
  <c r="AT165" i="1"/>
  <c r="AT168" i="1" s="1"/>
  <c r="AN166" i="1"/>
  <c r="AN169" i="1" s="1"/>
  <c r="AN165" i="1"/>
  <c r="AN168" i="1" s="1"/>
  <c r="AT244" i="1"/>
  <c r="AX244" i="1"/>
  <c r="BV258" i="1"/>
  <c r="BV256" i="1" s="1"/>
  <c r="BU258" i="1"/>
  <c r="BU256" i="1" s="1"/>
  <c r="AV258" i="1"/>
  <c r="AV256" i="1" s="1"/>
  <c r="AU258" i="1"/>
  <c r="AU256" i="1" s="1"/>
  <c r="BT166" i="1"/>
  <c r="BT165" i="1"/>
  <c r="BD166" i="1"/>
  <c r="BD165" i="1"/>
  <c r="BO258" i="1"/>
  <c r="BO256" i="1" s="1"/>
  <c r="BP258" i="1"/>
  <c r="BP256" i="1" s="1"/>
  <c r="AX165" i="1"/>
  <c r="AX166" i="1"/>
  <c r="AP165" i="1"/>
  <c r="AP168" i="1" s="1"/>
  <c r="AP166" i="1"/>
  <c r="AP169" i="1" s="1"/>
  <c r="AZ165" i="1"/>
  <c r="AZ168" i="1" s="1"/>
  <c r="AZ166" i="1"/>
  <c r="AZ169" i="1" s="1"/>
  <c r="BH244" i="1"/>
  <c r="BD244" i="1"/>
  <c r="BN244" i="1"/>
  <c r="BR244" i="1"/>
  <c r="BB244" i="1"/>
  <c r="BF244" i="1"/>
  <c r="BT244" i="1"/>
  <c r="BX244" i="1"/>
  <c r="BL168" i="1"/>
  <c r="BL169" i="1"/>
  <c r="BK96" i="1"/>
  <c r="BK95" i="1"/>
  <c r="AY95" i="1"/>
  <c r="AY96" i="1"/>
  <c r="AP95" i="1"/>
  <c r="AP96" i="1"/>
  <c r="AP98" i="1" s="1"/>
  <c r="AS95" i="1"/>
  <c r="AS96" i="1"/>
  <c r="AS99" i="1" s="1"/>
  <c r="BI93" i="1"/>
  <c r="BL110" i="1"/>
  <c r="BM95" i="1"/>
  <c r="BM96" i="1"/>
  <c r="BE95" i="1"/>
  <c r="BE96" i="1"/>
  <c r="BF289" i="1"/>
  <c r="BF97" i="1"/>
  <c r="BF300" i="1" s="1"/>
  <c r="BF103" i="1"/>
  <c r="BJ98" i="1"/>
  <c r="AI93" i="1"/>
  <c r="AL110" i="1"/>
  <c r="AU96" i="1"/>
  <c r="AU95" i="1"/>
  <c r="BC93" i="1"/>
  <c r="AZ289" i="1"/>
  <c r="AZ103" i="1"/>
  <c r="AZ97" i="1"/>
  <c r="AZ300" i="1" s="1"/>
  <c r="AR110" i="1"/>
  <c r="AP110" i="1"/>
  <c r="AO96" i="1"/>
  <c r="AR97" i="1"/>
  <c r="AR300" i="1" s="1"/>
  <c r="AR103" i="1"/>
  <c r="AR289" i="1"/>
  <c r="BN93" i="1"/>
  <c r="BV97" i="1"/>
  <c r="BV300" i="1" s="1"/>
  <c r="BV103" i="1"/>
  <c r="BV289" i="1"/>
  <c r="BZ98" i="1"/>
  <c r="AQ93" i="1"/>
  <c r="AT110" i="1"/>
  <c r="BZ110" i="1"/>
  <c r="BW93" i="1"/>
  <c r="BB93" i="1"/>
  <c r="BB110" i="1"/>
  <c r="AN110" i="1"/>
  <c r="AN93" i="1"/>
  <c r="AV93" i="1"/>
  <c r="AV110" i="1"/>
  <c r="BT93" i="1"/>
  <c r="BN110" i="1"/>
  <c r="BY110" i="1"/>
  <c r="BZ168" i="1"/>
  <c r="BZ169" i="1"/>
  <c r="BG93" i="1"/>
  <c r="BS95" i="1"/>
  <c r="BS96" i="1"/>
  <c r="BJ107" i="1"/>
  <c r="BJ248" i="1"/>
  <c r="BJ250" i="1" s="1"/>
  <c r="BJ121" i="1"/>
  <c r="BQ97" i="1"/>
  <c r="BQ300" i="1" s="1"/>
  <c r="BQ103" i="1"/>
  <c r="BQ289" i="1"/>
  <c r="AT103" i="1"/>
  <c r="AT289" i="1"/>
  <c r="AT97" i="1"/>
  <c r="AT300" i="1" s="1"/>
  <c r="BA289" i="1"/>
  <c r="BA97" i="1"/>
  <c r="BA300" i="1" s="1"/>
  <c r="BA99" i="1"/>
  <c r="BA103" i="1"/>
  <c r="AW103" i="1"/>
  <c r="AW289" i="1"/>
  <c r="AW97" i="1"/>
  <c r="AW300" i="1" s="1"/>
  <c r="BA98" i="1"/>
  <c r="CR193" i="1"/>
  <c r="CS87" i="1"/>
  <c r="BD168" i="1" l="1"/>
  <c r="BO96" i="1"/>
  <c r="BO95" i="1"/>
  <c r="BH168" i="1"/>
  <c r="BH169" i="1"/>
  <c r="BJ169" i="1"/>
  <c r="AL169" i="1"/>
  <c r="BH95" i="1"/>
  <c r="BX169" i="1"/>
  <c r="BH110" i="1"/>
  <c r="BJ110" i="1"/>
  <c r="BR93" i="1"/>
  <c r="BR96" i="1" s="1"/>
  <c r="BD169" i="1"/>
  <c r="BT168" i="1"/>
  <c r="BT169" i="1"/>
  <c r="BP169" i="1"/>
  <c r="BP168" i="1"/>
  <c r="BP110" i="1"/>
  <c r="BR110" i="1"/>
  <c r="AX169" i="1"/>
  <c r="AX168" i="1"/>
  <c r="BR168" i="1"/>
  <c r="BR169" i="1"/>
  <c r="BP96" i="1"/>
  <c r="BQ99" i="1" s="1"/>
  <c r="BV169" i="1"/>
  <c r="BX110" i="1"/>
  <c r="BU95" i="1"/>
  <c r="BV168" i="1"/>
  <c r="BV110" i="1"/>
  <c r="BF168" i="1"/>
  <c r="BF169" i="1"/>
  <c r="AX93" i="1"/>
  <c r="AX96" i="1" s="1"/>
  <c r="AZ110" i="1"/>
  <c r="AX110" i="1"/>
  <c r="BD93" i="1"/>
  <c r="BD110" i="1"/>
  <c r="BF110" i="1"/>
  <c r="BL99" i="1"/>
  <c r="BK103" i="1"/>
  <c r="BK97" i="1"/>
  <c r="BK300" i="1" s="1"/>
  <c r="AY289" i="1"/>
  <c r="AY97" i="1"/>
  <c r="AY300" i="1" s="1"/>
  <c r="AT98" i="1"/>
  <c r="AP289" i="1"/>
  <c r="AP103" i="1"/>
  <c r="AP97" i="1"/>
  <c r="AP300" i="1" s="1"/>
  <c r="AZ99" i="1"/>
  <c r="AY103" i="1"/>
  <c r="BU97" i="1"/>
  <c r="BU300" i="1" s="1"/>
  <c r="BU289" i="1"/>
  <c r="BU103" i="1"/>
  <c r="BK99" i="1"/>
  <c r="BK289" i="1"/>
  <c r="AS103" i="1"/>
  <c r="AS97" i="1"/>
  <c r="AS300" i="1" s="1"/>
  <c r="BV99" i="1"/>
  <c r="BU98" i="1"/>
  <c r="AS289" i="1"/>
  <c r="AT99" i="1"/>
  <c r="AW98" i="1"/>
  <c r="BI96" i="1"/>
  <c r="BI99" i="1" s="1"/>
  <c r="BI95" i="1"/>
  <c r="BM103" i="1"/>
  <c r="BM99" i="1"/>
  <c r="BM289" i="1"/>
  <c r="BM282" i="1"/>
  <c r="BQ98" i="1"/>
  <c r="BM97" i="1"/>
  <c r="BM300" i="1" s="1"/>
  <c r="BE97" i="1"/>
  <c r="BE300" i="1" s="1"/>
  <c r="BE103" i="1"/>
  <c r="BE289" i="1"/>
  <c r="BF99" i="1"/>
  <c r="BF107" i="1"/>
  <c r="BF248" i="1"/>
  <c r="BF250" i="1" s="1"/>
  <c r="BF121" i="1"/>
  <c r="BC96" i="1"/>
  <c r="BC95" i="1"/>
  <c r="BE98" i="1"/>
  <c r="BO289" i="1"/>
  <c r="BO97" i="1"/>
  <c r="BO300" i="1" s="1"/>
  <c r="BO103" i="1"/>
  <c r="BO98" i="1"/>
  <c r="AI96" i="1"/>
  <c r="AI95" i="1"/>
  <c r="AU97" i="1"/>
  <c r="AU300" i="1" s="1"/>
  <c r="AU289" i="1"/>
  <c r="AY98" i="1"/>
  <c r="AU103" i="1"/>
  <c r="AU282" i="1"/>
  <c r="AU99" i="1"/>
  <c r="AP99" i="1"/>
  <c r="AO103" i="1"/>
  <c r="AZ121" i="1"/>
  <c r="AZ107" i="1"/>
  <c r="AZ248" i="1"/>
  <c r="AZ250" i="1" s="1"/>
  <c r="AO98" i="1"/>
  <c r="AO289" i="1"/>
  <c r="AS98" i="1"/>
  <c r="AO97" i="1"/>
  <c r="AO300" i="1" s="1"/>
  <c r="BW96" i="1"/>
  <c r="BW98" i="1" s="1"/>
  <c r="BW95" i="1"/>
  <c r="BN96" i="1"/>
  <c r="BN95" i="1"/>
  <c r="AQ96" i="1"/>
  <c r="AQ95" i="1"/>
  <c r="AR107" i="1"/>
  <c r="AR248" i="1"/>
  <c r="AR250" i="1" s="1"/>
  <c r="AR121" i="1"/>
  <c r="BT96" i="1"/>
  <c r="BT95" i="1"/>
  <c r="AV95" i="1"/>
  <c r="AV96" i="1"/>
  <c r="AN96" i="1"/>
  <c r="AN95" i="1"/>
  <c r="BH103" i="1"/>
  <c r="BL98" i="1"/>
  <c r="BH289" i="1"/>
  <c r="BH97" i="1"/>
  <c r="BH300" i="1" s="1"/>
  <c r="BV248" i="1"/>
  <c r="BV250" i="1" s="1"/>
  <c r="BV121" i="1"/>
  <c r="BV107" i="1"/>
  <c r="BG95" i="1"/>
  <c r="BG96" i="1"/>
  <c r="BB96" i="1"/>
  <c r="BB95" i="1"/>
  <c r="BS289" i="1"/>
  <c r="BS97" i="1"/>
  <c r="BS300" i="1" s="1"/>
  <c r="BS103" i="1"/>
  <c r="BQ248" i="1"/>
  <c r="BQ250" i="1" s="1"/>
  <c r="BQ174" i="1"/>
  <c r="BQ175" i="1" s="1"/>
  <c r="BQ121" i="1"/>
  <c r="BQ107" i="1"/>
  <c r="AT121" i="1"/>
  <c r="AT248" i="1"/>
  <c r="AT250" i="1" s="1"/>
  <c r="AT107" i="1"/>
  <c r="AW248" i="1"/>
  <c r="AW250" i="1" s="1"/>
  <c r="AW121" i="1"/>
  <c r="AW174" i="1"/>
  <c r="AW175" i="1" s="1"/>
  <c r="AW107" i="1"/>
  <c r="BA107" i="1"/>
  <c r="BA248" i="1"/>
  <c r="BA250" i="1" s="1"/>
  <c r="BA121" i="1"/>
  <c r="BA174" i="1"/>
  <c r="BA175" i="1" s="1"/>
  <c r="CS249" i="1"/>
  <c r="CS187" i="1"/>
  <c r="CR258" i="1"/>
  <c r="CR256" i="1" s="1"/>
  <c r="AC180" i="1"/>
  <c r="AC183" i="1" s="1"/>
  <c r="AC304" i="1" s="1"/>
  <c r="BS98" i="1" l="1"/>
  <c r="BR95" i="1"/>
  <c r="BP97" i="1"/>
  <c r="BP300" i="1" s="1"/>
  <c r="BP99" i="1"/>
  <c r="BP289" i="1"/>
  <c r="BP98" i="1"/>
  <c r="BP103" i="1"/>
  <c r="BP121" i="1" s="1"/>
  <c r="AX95" i="1"/>
  <c r="BD96" i="1"/>
  <c r="BD95" i="1"/>
  <c r="BK107" i="1"/>
  <c r="BK248" i="1"/>
  <c r="BK250" i="1" s="1"/>
  <c r="BK174" i="1"/>
  <c r="BK175" i="1" s="1"/>
  <c r="BK121" i="1"/>
  <c r="AP248" i="1"/>
  <c r="AP250" i="1" s="1"/>
  <c r="AP121" i="1"/>
  <c r="AP107" i="1"/>
  <c r="BU174" i="1"/>
  <c r="BU175" i="1" s="1"/>
  <c r="BU107" i="1"/>
  <c r="BU248" i="1"/>
  <c r="BU250" i="1" s="1"/>
  <c r="BU121" i="1"/>
  <c r="BS99" i="1"/>
  <c r="BS282" i="1"/>
  <c r="AY248" i="1"/>
  <c r="AY250" i="1" s="1"/>
  <c r="AY121" i="1"/>
  <c r="AY174" i="1"/>
  <c r="AY175" i="1" s="1"/>
  <c r="AY107" i="1"/>
  <c r="AS107" i="1"/>
  <c r="AS174" i="1"/>
  <c r="AS175" i="1" s="1"/>
  <c r="AS248" i="1"/>
  <c r="AS250" i="1" s="1"/>
  <c r="AS121" i="1"/>
  <c r="BI98" i="1"/>
  <c r="BK282" i="1"/>
  <c r="BM121" i="1"/>
  <c r="BM107" i="1"/>
  <c r="BM98" i="1"/>
  <c r="BL282" i="1"/>
  <c r="BI103" i="1"/>
  <c r="BI289" i="1"/>
  <c r="BJ99" i="1"/>
  <c r="BI97" i="1"/>
  <c r="BI300" i="1" s="1"/>
  <c r="BM174" i="1"/>
  <c r="BM175" i="1" s="1"/>
  <c r="BM248" i="1"/>
  <c r="BM250" i="1" s="1"/>
  <c r="BE121" i="1"/>
  <c r="BE248" i="1"/>
  <c r="BE250" i="1" s="1"/>
  <c r="BE107" i="1"/>
  <c r="BE174" i="1"/>
  <c r="BE175" i="1" s="1"/>
  <c r="BC98" i="1"/>
  <c r="BC103" i="1"/>
  <c r="BC289" i="1"/>
  <c r="BC97" i="1"/>
  <c r="BC300" i="1" s="1"/>
  <c r="BO107" i="1"/>
  <c r="BO121" i="1"/>
  <c r="BO248" i="1"/>
  <c r="BO250" i="1" s="1"/>
  <c r="BO174" i="1"/>
  <c r="BO175" i="1" s="1"/>
  <c r="AI97" i="1"/>
  <c r="AI289" i="1"/>
  <c r="AJ99" i="1"/>
  <c r="AM98" i="1"/>
  <c r="AI103" i="1"/>
  <c r="AL282" i="1"/>
  <c r="AU107" i="1"/>
  <c r="AU121" i="1"/>
  <c r="AU248" i="1"/>
  <c r="AU250" i="1" s="1"/>
  <c r="AU174" i="1"/>
  <c r="AU175" i="1" s="1"/>
  <c r="AO248" i="1"/>
  <c r="AO250" i="1" s="1"/>
  <c r="AO121" i="1"/>
  <c r="AO174" i="1"/>
  <c r="AO175" i="1" s="1"/>
  <c r="AO107" i="1"/>
  <c r="BR97" i="1"/>
  <c r="BR300" i="1" s="1"/>
  <c r="BR289" i="1"/>
  <c r="BR103" i="1"/>
  <c r="BR262" i="1" s="1"/>
  <c r="BR260" i="1" s="1"/>
  <c r="BV98" i="1"/>
  <c r="BR99" i="1"/>
  <c r="BR282" i="1"/>
  <c r="AN97" i="1"/>
  <c r="AN300" i="1" s="1"/>
  <c r="AQ282" i="1"/>
  <c r="AO99" i="1"/>
  <c r="AN282" i="1"/>
  <c r="AN98" i="1"/>
  <c r="AP282" i="1"/>
  <c r="AR98" i="1"/>
  <c r="AO282" i="1"/>
  <c r="AN103" i="1"/>
  <c r="AN99" i="1"/>
  <c r="AN289" i="1"/>
  <c r="BX98" i="1"/>
  <c r="BT97" i="1"/>
  <c r="BT300" i="1" s="1"/>
  <c r="BT289" i="1"/>
  <c r="BT103" i="1"/>
  <c r="BU99" i="1"/>
  <c r="BT98" i="1"/>
  <c r="BW282" i="1"/>
  <c r="BV282" i="1"/>
  <c r="AZ98" i="1"/>
  <c r="AV97" i="1"/>
  <c r="AV300" i="1" s="1"/>
  <c r="AV289" i="1"/>
  <c r="AV103" i="1"/>
  <c r="AY282" i="1"/>
  <c r="AW282" i="1"/>
  <c r="AW99" i="1"/>
  <c r="AV98" i="1"/>
  <c r="AV99" i="1"/>
  <c r="AX282" i="1"/>
  <c r="AV282" i="1"/>
  <c r="AR99" i="1"/>
  <c r="AQ98" i="1"/>
  <c r="AQ289" i="1"/>
  <c r="AQ103" i="1"/>
  <c r="AQ97" i="1"/>
  <c r="AQ300" i="1" s="1"/>
  <c r="AQ99" i="1"/>
  <c r="AU98" i="1"/>
  <c r="AT282" i="1"/>
  <c r="AS282" i="1"/>
  <c r="AR282" i="1"/>
  <c r="BN289" i="1"/>
  <c r="BR98" i="1"/>
  <c r="BN103" i="1"/>
  <c r="BN98" i="1"/>
  <c r="BN97" i="1"/>
  <c r="BN300" i="1" s="1"/>
  <c r="BO99" i="1"/>
  <c r="BN282" i="1"/>
  <c r="BQ282" i="1"/>
  <c r="BN99" i="1"/>
  <c r="BO282" i="1"/>
  <c r="BP282" i="1"/>
  <c r="BB97" i="1"/>
  <c r="BB300" i="1" s="1"/>
  <c r="BF98" i="1"/>
  <c r="BB289" i="1"/>
  <c r="BB103" i="1"/>
  <c r="BB262" i="1" s="1"/>
  <c r="BB260" i="1" s="1"/>
  <c r="BC99" i="1"/>
  <c r="BB282" i="1"/>
  <c r="BB99" i="1"/>
  <c r="BC282" i="1"/>
  <c r="BB98" i="1"/>
  <c r="AX103" i="1"/>
  <c r="AX289" i="1"/>
  <c r="AX97" i="1"/>
  <c r="AX300" i="1" s="1"/>
  <c r="AZ282" i="1"/>
  <c r="AX99" i="1"/>
  <c r="AY99" i="1"/>
  <c r="AX98" i="1"/>
  <c r="BA282" i="1"/>
  <c r="BH107" i="1"/>
  <c r="BH121" i="1"/>
  <c r="BH248" i="1"/>
  <c r="BH250" i="1" s="1"/>
  <c r="BT282" i="1"/>
  <c r="BT99" i="1"/>
  <c r="BK98" i="1"/>
  <c r="BG103" i="1"/>
  <c r="BH282" i="1"/>
  <c r="BG98" i="1"/>
  <c r="BG97" i="1"/>
  <c r="BG300" i="1" s="1"/>
  <c r="BH99" i="1"/>
  <c r="BG289" i="1"/>
  <c r="BJ282" i="1"/>
  <c r="BG99" i="1"/>
  <c r="BI282" i="1"/>
  <c r="BX282" i="1"/>
  <c r="BW289" i="1"/>
  <c r="BW99" i="1"/>
  <c r="BX99" i="1"/>
  <c r="BW103" i="1"/>
  <c r="X116" i="1"/>
  <c r="BY282" i="1"/>
  <c r="CA98" i="1"/>
  <c r="BW97" i="1"/>
  <c r="BW300" i="1" s="1"/>
  <c r="BZ282" i="1"/>
  <c r="BS248" i="1"/>
  <c r="BS250" i="1" s="1"/>
  <c r="BS107" i="1"/>
  <c r="BS174" i="1"/>
  <c r="BS175" i="1" s="1"/>
  <c r="BS121" i="1"/>
  <c r="BQ262" i="1"/>
  <c r="BQ260" i="1" s="1"/>
  <c r="BQ184" i="1"/>
  <c r="BQ110" i="1" s="1"/>
  <c r="BQ147" i="1"/>
  <c r="AW184" i="1"/>
  <c r="AW110" i="1" s="1"/>
  <c r="AW262" i="1"/>
  <c r="AW260" i="1" s="1"/>
  <c r="AW147" i="1"/>
  <c r="BA262" i="1"/>
  <c r="BA260" i="1" s="1"/>
  <c r="BA147" i="1"/>
  <c r="BA184" i="1"/>
  <c r="BA110" i="1" s="1"/>
  <c r="CS189" i="1"/>
  <c r="AC261" i="1"/>
  <c r="CA281" i="1"/>
  <c r="CB281" i="1"/>
  <c r="BU281" i="1"/>
  <c r="BQ109" i="1" l="1"/>
  <c r="BP248" i="1"/>
  <c r="BP250" i="1" s="1"/>
  <c r="BP107" i="1"/>
  <c r="BE99" i="1"/>
  <c r="BD98" i="1"/>
  <c r="BD97" i="1"/>
  <c r="BD300" i="1" s="1"/>
  <c r="BD289" i="1"/>
  <c r="BD103" i="1"/>
  <c r="BH98" i="1"/>
  <c r="BF282" i="1"/>
  <c r="BD99" i="1"/>
  <c r="BG282" i="1"/>
  <c r="BD282" i="1"/>
  <c r="BE282" i="1"/>
  <c r="BK109" i="1"/>
  <c r="BM124" i="1"/>
  <c r="BI144" i="1" s="1"/>
  <c r="BK147" i="1"/>
  <c r="BL262" i="1"/>
  <c r="BL260" i="1" s="1"/>
  <c r="BK262" i="1"/>
  <c r="BK260" i="1" s="1"/>
  <c r="BK184" i="1"/>
  <c r="BK110" i="1" s="1"/>
  <c r="BV262" i="1"/>
  <c r="BV260" i="1" s="1"/>
  <c r="BU262" i="1"/>
  <c r="BU260" i="1" s="1"/>
  <c r="BU147" i="1"/>
  <c r="BU184" i="1"/>
  <c r="BU110" i="1" s="1"/>
  <c r="AU124" i="1"/>
  <c r="AY147" i="1"/>
  <c r="AY262" i="1"/>
  <c r="AY260" i="1" s="1"/>
  <c r="AY184" i="1"/>
  <c r="AY110" i="1" s="1"/>
  <c r="AZ262" i="1"/>
  <c r="AZ260" i="1" s="1"/>
  <c r="AS262" i="1"/>
  <c r="AS260" i="1" s="1"/>
  <c r="AS147" i="1"/>
  <c r="AS184" i="1"/>
  <c r="AS110" i="1" s="1"/>
  <c r="AT262" i="1"/>
  <c r="AT260" i="1" s="1"/>
  <c r="AO109" i="1"/>
  <c r="BL109" i="1"/>
  <c r="BI107" i="1"/>
  <c r="BI248" i="1"/>
  <c r="BI250" i="1" s="1"/>
  <c r="BI121" i="1"/>
  <c r="BI174" i="1"/>
  <c r="BI175" i="1" s="1"/>
  <c r="BM109" i="1"/>
  <c r="BM262" i="1"/>
  <c r="BM260" i="1" s="1"/>
  <c r="BM184" i="1"/>
  <c r="BM110" i="1" s="1"/>
  <c r="BM147" i="1"/>
  <c r="AX262" i="1"/>
  <c r="AX260" i="1" s="1"/>
  <c r="BA109" i="1"/>
  <c r="BF262" i="1"/>
  <c r="BF260" i="1" s="1"/>
  <c r="BE147" i="1"/>
  <c r="BE184" i="1"/>
  <c r="BE110" i="1" s="1"/>
  <c r="BE262" i="1"/>
  <c r="BE260" i="1" s="1"/>
  <c r="BC121" i="1"/>
  <c r="BC174" i="1"/>
  <c r="BC175" i="1" s="1"/>
  <c r="BC248" i="1"/>
  <c r="BC250" i="1" s="1"/>
  <c r="BC107" i="1"/>
  <c r="BO262" i="1"/>
  <c r="BO260" i="1" s="1"/>
  <c r="BO184" i="1"/>
  <c r="BO110" i="1" s="1"/>
  <c r="BP262" i="1"/>
  <c r="BP260" i="1" s="1"/>
  <c r="BO147" i="1"/>
  <c r="AI121" i="1"/>
  <c r="AL124" i="1" s="1"/>
  <c r="AI107" i="1"/>
  <c r="AL109" i="1"/>
  <c r="N116" i="1"/>
  <c r="AI262" i="1"/>
  <c r="AI260" i="1" s="1"/>
  <c r="AI248" i="1"/>
  <c r="AI250" i="1" s="1"/>
  <c r="AI254" i="1" s="1"/>
  <c r="AI268" i="1" s="1"/>
  <c r="AU147" i="1"/>
  <c r="AU262" i="1"/>
  <c r="AU260" i="1" s="1"/>
  <c r="AU184" i="1"/>
  <c r="AU110" i="1" s="1"/>
  <c r="AU109" i="1"/>
  <c r="AP262" i="1"/>
  <c r="AP260" i="1" s="1"/>
  <c r="AO147" i="1"/>
  <c r="AO184" i="1"/>
  <c r="AO110" i="1" s="1"/>
  <c r="AO262" i="1"/>
  <c r="AO260" i="1" s="1"/>
  <c r="AV262" i="1"/>
  <c r="AV260" i="1" s="1"/>
  <c r="AY109" i="1"/>
  <c r="BT109" i="1"/>
  <c r="BR107" i="1"/>
  <c r="BR248" i="1"/>
  <c r="BR250" i="1" s="1"/>
  <c r="BR121" i="1"/>
  <c r="BR109" i="1"/>
  <c r="V116" i="1"/>
  <c r="AW109" i="1"/>
  <c r="BV109" i="1"/>
  <c r="BO109" i="1"/>
  <c r="BN262" i="1"/>
  <c r="BN260" i="1" s="1"/>
  <c r="BU109" i="1"/>
  <c r="BX109" i="1"/>
  <c r="BW174" i="1"/>
  <c r="BW175" i="1" s="1"/>
  <c r="BY109" i="1"/>
  <c r="BW248" i="1"/>
  <c r="BW250" i="1" s="1"/>
  <c r="BW107" i="1"/>
  <c r="BZ109" i="1"/>
  <c r="BW121" i="1"/>
  <c r="BN107" i="1"/>
  <c r="BN121" i="1"/>
  <c r="BN248" i="1"/>
  <c r="BN250" i="1" s="1"/>
  <c r="BN109" i="1"/>
  <c r="U116" i="1"/>
  <c r="BP109" i="1"/>
  <c r="AV248" i="1"/>
  <c r="AV250" i="1" s="1"/>
  <c r="AV107" i="1"/>
  <c r="AV121" i="1"/>
  <c r="AV109" i="1"/>
  <c r="Q116" i="1"/>
  <c r="AX109" i="1"/>
  <c r="BT248" i="1"/>
  <c r="BT250" i="1" s="1"/>
  <c r="BT107" i="1"/>
  <c r="BT121" i="1"/>
  <c r="BV124" i="1" s="1"/>
  <c r="BR144" i="1" s="1"/>
  <c r="AX107" i="1"/>
  <c r="AX121" i="1"/>
  <c r="AX248" i="1"/>
  <c r="AX250" i="1" s="1"/>
  <c r="AZ109" i="1"/>
  <c r="BB121" i="1"/>
  <c r="BB107" i="1"/>
  <c r="BB248" i="1"/>
  <c r="BB250" i="1" s="1"/>
  <c r="BB109" i="1"/>
  <c r="R116" i="1"/>
  <c r="AQ174" i="1"/>
  <c r="AQ175" i="1" s="1"/>
  <c r="AQ248" i="1"/>
  <c r="AQ250" i="1" s="1"/>
  <c r="AQ107" i="1"/>
  <c r="AQ121" i="1"/>
  <c r="AS109" i="1"/>
  <c r="AR109" i="1"/>
  <c r="AT109" i="1"/>
  <c r="P116" i="1"/>
  <c r="BG107" i="1"/>
  <c r="BG121" i="1"/>
  <c r="BG174" i="1"/>
  <c r="BG175" i="1" s="1"/>
  <c r="BJ109" i="1"/>
  <c r="BH109" i="1"/>
  <c r="BG248" i="1"/>
  <c r="BG250" i="1" s="1"/>
  <c r="T116" i="1"/>
  <c r="AN107" i="1"/>
  <c r="AP109" i="1"/>
  <c r="AN121" i="1"/>
  <c r="AN248" i="1"/>
  <c r="AN250" i="1" s="1"/>
  <c r="AN109" i="1"/>
  <c r="O116" i="1"/>
  <c r="AN262" i="1"/>
  <c r="AN260" i="1" s="1"/>
  <c r="BT262" i="1"/>
  <c r="BT260" i="1" s="1"/>
  <c r="BS147" i="1"/>
  <c r="BS184" i="1"/>
  <c r="BS110" i="1" s="1"/>
  <c r="BS262" i="1"/>
  <c r="BS260" i="1" s="1"/>
  <c r="BS109" i="1"/>
  <c r="BQ149" i="1"/>
  <c r="BQ150" i="1"/>
  <c r="BQ151" i="1"/>
  <c r="BA150" i="1"/>
  <c r="BA149" i="1"/>
  <c r="BA151" i="1"/>
  <c r="AW150" i="1"/>
  <c r="AW149" i="1"/>
  <c r="AW151" i="1"/>
  <c r="CS193" i="1"/>
  <c r="CT87" i="1"/>
  <c r="AD179" i="1"/>
  <c r="W114" i="1"/>
  <c r="BD121" i="1" l="1"/>
  <c r="BD248" i="1"/>
  <c r="BD250" i="1" s="1"/>
  <c r="BD107" i="1"/>
  <c r="S116" i="1"/>
  <c r="BF109" i="1"/>
  <c r="BD109" i="1"/>
  <c r="BE109" i="1"/>
  <c r="BM140" i="1"/>
  <c r="BM142" i="1"/>
  <c r="BM141" i="1"/>
  <c r="BK151" i="1"/>
  <c r="BK149" i="1"/>
  <c r="BK150" i="1"/>
  <c r="BU149" i="1"/>
  <c r="BU151" i="1"/>
  <c r="BU150" i="1"/>
  <c r="AU142" i="1"/>
  <c r="AU141" i="1"/>
  <c r="AQ144" i="1"/>
  <c r="AU140" i="1"/>
  <c r="AY149" i="1"/>
  <c r="AY150" i="1"/>
  <c r="AY151" i="1"/>
  <c r="BL124" i="1"/>
  <c r="BK124" i="1"/>
  <c r="BR124" i="1"/>
  <c r="BR141" i="1" s="1"/>
  <c r="BT124" i="1"/>
  <c r="BS124" i="1"/>
  <c r="AS150" i="1"/>
  <c r="AS151" i="1"/>
  <c r="AS149" i="1"/>
  <c r="BI147" i="1"/>
  <c r="BI184" i="1"/>
  <c r="BI110" i="1" s="1"/>
  <c r="BI262" i="1"/>
  <c r="BI260" i="1" s="1"/>
  <c r="BI109" i="1"/>
  <c r="BJ262" i="1"/>
  <c r="BJ260" i="1" s="1"/>
  <c r="AI265" i="1"/>
  <c r="AI266" i="1" s="1"/>
  <c r="BM150" i="1"/>
  <c r="BM151" i="1"/>
  <c r="BM149" i="1"/>
  <c r="BU124" i="1"/>
  <c r="BU140" i="1" s="1"/>
  <c r="BE149" i="1"/>
  <c r="BE151" i="1"/>
  <c r="BE150" i="1"/>
  <c r="BC262" i="1"/>
  <c r="BC260" i="1" s="1"/>
  <c r="BC184" i="1"/>
  <c r="BC110" i="1" s="1"/>
  <c r="BC147" i="1"/>
  <c r="BC109" i="1"/>
  <c r="BD262" i="1"/>
  <c r="BD260" i="1" s="1"/>
  <c r="BO149" i="1"/>
  <c r="BO150" i="1"/>
  <c r="BO151" i="1"/>
  <c r="AL140" i="1"/>
  <c r="AL141" i="1"/>
  <c r="AL142" i="1"/>
  <c r="AU150" i="1"/>
  <c r="AU151" i="1"/>
  <c r="AU149" i="1"/>
  <c r="AO151" i="1"/>
  <c r="AO149" i="1"/>
  <c r="AO150" i="1"/>
  <c r="BA124" i="1"/>
  <c r="AZ124" i="1"/>
  <c r="AY124" i="1"/>
  <c r="AY141" i="1" s="1"/>
  <c r="AX124" i="1"/>
  <c r="AV124" i="1"/>
  <c r="AW124" i="1"/>
  <c r="AT124" i="1"/>
  <c r="AR124" i="1"/>
  <c r="AS124" i="1"/>
  <c r="BQ124" i="1"/>
  <c r="BO124" i="1"/>
  <c r="BN124" i="1"/>
  <c r="BP124" i="1"/>
  <c r="AQ124" i="1"/>
  <c r="AN124" i="1"/>
  <c r="AP124" i="1"/>
  <c r="AO124" i="1"/>
  <c r="BJ124" i="1"/>
  <c r="BF144" i="1" s="1"/>
  <c r="BH124" i="1"/>
  <c r="BI124" i="1"/>
  <c r="BB124" i="1"/>
  <c r="BC124" i="1"/>
  <c r="BZ124" i="1"/>
  <c r="BX124" i="1"/>
  <c r="BY124" i="1"/>
  <c r="BW124" i="1"/>
  <c r="BG262" i="1"/>
  <c r="BG260" i="1" s="1"/>
  <c r="BG184" i="1"/>
  <c r="BG110" i="1" s="1"/>
  <c r="BG147" i="1"/>
  <c r="BG109" i="1"/>
  <c r="BH262" i="1"/>
  <c r="BH260" i="1" s="1"/>
  <c r="AQ184" i="1"/>
  <c r="AQ110" i="1" s="1"/>
  <c r="AQ262" i="1"/>
  <c r="AQ260" i="1" s="1"/>
  <c r="AQ147" i="1"/>
  <c r="AR262" i="1"/>
  <c r="AR260" i="1" s="1"/>
  <c r="AQ109" i="1"/>
  <c r="BW262" i="1"/>
  <c r="BW260" i="1" s="1"/>
  <c r="BX262" i="1"/>
  <c r="BX260" i="1" s="1"/>
  <c r="BW184" i="1"/>
  <c r="BW110" i="1" s="1"/>
  <c r="BW109" i="1"/>
  <c r="BW147" i="1"/>
  <c r="BV142" i="1"/>
  <c r="BV141" i="1"/>
  <c r="BV140" i="1"/>
  <c r="BS149" i="1"/>
  <c r="BS150" i="1"/>
  <c r="BS151" i="1"/>
  <c r="AC87" i="1"/>
  <c r="CT249" i="1"/>
  <c r="CT187" i="1"/>
  <c r="CS258" i="1"/>
  <c r="CS256" i="1" s="1"/>
  <c r="W115" i="1"/>
  <c r="BF124" i="1" l="1"/>
  <c r="BG124" i="1"/>
  <c r="BE124" i="1"/>
  <c r="BE125" i="1" s="1"/>
  <c r="BD124" i="1"/>
  <c r="BL140" i="1"/>
  <c r="BL141" i="1"/>
  <c r="BN144" i="1"/>
  <c r="BR140" i="1"/>
  <c r="BR142" i="1"/>
  <c r="BV125" i="1"/>
  <c r="BP144" i="1"/>
  <c r="BT142" i="1"/>
  <c r="BT140" i="1"/>
  <c r="BT141" i="1"/>
  <c r="BS142" i="1"/>
  <c r="BO144" i="1"/>
  <c r="BS141" i="1"/>
  <c r="BS140" i="1"/>
  <c r="BH144" i="1"/>
  <c r="BL142" i="1"/>
  <c r="BK140" i="1"/>
  <c r="BK141" i="1"/>
  <c r="BK142" i="1"/>
  <c r="BG144" i="1"/>
  <c r="BT125" i="1"/>
  <c r="BV144" i="1"/>
  <c r="BZ125" i="1"/>
  <c r="BY125" i="1"/>
  <c r="BI150" i="1"/>
  <c r="BI151" i="1"/>
  <c r="BI149" i="1"/>
  <c r="BQ144" i="1"/>
  <c r="BU142" i="1"/>
  <c r="BU141" i="1"/>
  <c r="BW140" i="1"/>
  <c r="BW125" i="1"/>
  <c r="BC150" i="1"/>
  <c r="BC149" i="1"/>
  <c r="BC151" i="1"/>
  <c r="AW144" i="1"/>
  <c r="BQ141" i="1"/>
  <c r="BM144" i="1"/>
  <c r="AQ141" i="1"/>
  <c r="AQ140" i="1"/>
  <c r="BU125" i="1"/>
  <c r="BA142" i="1"/>
  <c r="AX125" i="1"/>
  <c r="CD125" i="1"/>
  <c r="BZ142" i="1"/>
  <c r="BX141" i="1"/>
  <c r="BT144" i="1"/>
  <c r="BX142" i="1"/>
  <c r="CB125" i="1"/>
  <c r="BX140" i="1"/>
  <c r="AN142" i="1"/>
  <c r="AR125" i="1"/>
  <c r="AN141" i="1"/>
  <c r="AN140" i="1"/>
  <c r="BO140" i="1"/>
  <c r="BK144" i="1"/>
  <c r="BO141" i="1"/>
  <c r="BO125" i="1"/>
  <c r="BO142" i="1"/>
  <c r="AP144" i="1"/>
  <c r="CA125" i="1"/>
  <c r="BS144" i="1"/>
  <c r="BW142" i="1"/>
  <c r="BJ141" i="1"/>
  <c r="BJ125" i="1"/>
  <c r="BJ140" i="1"/>
  <c r="AU125" i="1"/>
  <c r="AQ125" i="1"/>
  <c r="AQ142" i="1"/>
  <c r="BQ140" i="1"/>
  <c r="BQ125" i="1"/>
  <c r="BQ142" i="1"/>
  <c r="AW140" i="1"/>
  <c r="AW141" i="1"/>
  <c r="AS144" i="1"/>
  <c r="BA125" i="1"/>
  <c r="AW142" i="1"/>
  <c r="AV144" i="1"/>
  <c r="AZ142" i="1"/>
  <c r="AZ141" i="1"/>
  <c r="AZ140" i="1"/>
  <c r="AY142" i="1"/>
  <c r="AU144" i="1"/>
  <c r="BC125" i="1"/>
  <c r="AY125" i="1"/>
  <c r="AT141" i="1"/>
  <c r="BJ142" i="1"/>
  <c r="BW141" i="1"/>
  <c r="AM144" i="1"/>
  <c r="BS125" i="1"/>
  <c r="BC142" i="1"/>
  <c r="AY144" i="1"/>
  <c r="BC141" i="1"/>
  <c r="BC140" i="1"/>
  <c r="BM125" i="1"/>
  <c r="BI142" i="1"/>
  <c r="BI140" i="1"/>
  <c r="BI141" i="1"/>
  <c r="BE144" i="1"/>
  <c r="AO142" i="1"/>
  <c r="AO140" i="1"/>
  <c r="AS125" i="1"/>
  <c r="AO141" i="1"/>
  <c r="BP125" i="1"/>
  <c r="BL144" i="1"/>
  <c r="BP141" i="1"/>
  <c r="BP142" i="1"/>
  <c r="BP140" i="1"/>
  <c r="AS141" i="1"/>
  <c r="AO144" i="1"/>
  <c r="AS142" i="1"/>
  <c r="AS140" i="1"/>
  <c r="AW125" i="1"/>
  <c r="AV141" i="1"/>
  <c r="AV140" i="1"/>
  <c r="AZ125" i="1"/>
  <c r="AV142" i="1"/>
  <c r="AR144" i="1"/>
  <c r="BA140" i="1"/>
  <c r="BA141" i="1"/>
  <c r="AT142" i="1"/>
  <c r="AT140" i="1"/>
  <c r="AY140" i="1"/>
  <c r="BZ141" i="1"/>
  <c r="CC145" i="1" s="1"/>
  <c r="BN125" i="1"/>
  <c r="BZ140" i="1"/>
  <c r="CC125" i="1"/>
  <c r="BY142" i="1"/>
  <c r="BU144" i="1"/>
  <c r="BY141" i="1"/>
  <c r="BY140" i="1"/>
  <c r="AX144" i="1"/>
  <c r="BF125" i="1"/>
  <c r="BB142" i="1"/>
  <c r="BB141" i="1"/>
  <c r="BB140" i="1"/>
  <c r="BH142" i="1"/>
  <c r="BH140" i="1"/>
  <c r="BD144" i="1"/>
  <c r="BL125" i="1"/>
  <c r="BH141" i="1"/>
  <c r="AT125" i="1"/>
  <c r="AP142" i="1"/>
  <c r="AP125" i="1"/>
  <c r="AL144" i="1"/>
  <c r="AP141" i="1"/>
  <c r="AP140" i="1"/>
  <c r="BR125" i="1"/>
  <c r="BJ144" i="1"/>
  <c r="BN142" i="1"/>
  <c r="BN140" i="1"/>
  <c r="BN141" i="1"/>
  <c r="AN144" i="1"/>
  <c r="AR142" i="1"/>
  <c r="AR141" i="1"/>
  <c r="AR140" i="1"/>
  <c r="AV125" i="1"/>
  <c r="AX141" i="1"/>
  <c r="BB125" i="1"/>
  <c r="AX140" i="1"/>
  <c r="AT144" i="1"/>
  <c r="AX142" i="1"/>
  <c r="BX125" i="1"/>
  <c r="BW149" i="1"/>
  <c r="BW151" i="1"/>
  <c r="BW150" i="1"/>
  <c r="BG149" i="1"/>
  <c r="BG151" i="1"/>
  <c r="BG150" i="1"/>
  <c r="AQ150" i="1"/>
  <c r="AQ151" i="1"/>
  <c r="AQ149" i="1"/>
  <c r="AC249" i="1"/>
  <c r="AC187" i="1"/>
  <c r="AC189" i="1" s="1"/>
  <c r="AC88" i="1" s="1"/>
  <c r="CT189" i="1"/>
  <c r="AD180" i="1"/>
  <c r="AD183" i="1" s="1"/>
  <c r="AD304" i="1" s="1"/>
  <c r="AR164" i="1"/>
  <c r="W116" i="1"/>
  <c r="BF140" i="1" l="1"/>
  <c r="BF141" i="1"/>
  <c r="BI145" i="1" s="1"/>
  <c r="BF142" i="1"/>
  <c r="BB144" i="1"/>
  <c r="BG125" i="1"/>
  <c r="BC144" i="1"/>
  <c r="BG140" i="1"/>
  <c r="BG141" i="1"/>
  <c r="BJ145" i="1" s="1"/>
  <c r="BG142" i="1"/>
  <c r="BK125" i="1"/>
  <c r="BE141" i="1"/>
  <c r="BE142" i="1"/>
  <c r="BI125" i="1"/>
  <c r="BE140" i="1"/>
  <c r="BA144" i="1"/>
  <c r="BD125" i="1"/>
  <c r="AZ144" i="1"/>
  <c r="BD140" i="1"/>
  <c r="BH125" i="1"/>
  <c r="BD142" i="1"/>
  <c r="BD141" i="1"/>
  <c r="BG145" i="1" s="1"/>
  <c r="CB145" i="1"/>
  <c r="BT145" i="1"/>
  <c r="BH145" i="1"/>
  <c r="BM145" i="1"/>
  <c r="BN145" i="1"/>
  <c r="BB145" i="1"/>
  <c r="AW145" i="1"/>
  <c r="BL145" i="1"/>
  <c r="BY145" i="1"/>
  <c r="AZ145" i="1"/>
  <c r="AR145" i="1"/>
  <c r="AV145" i="1"/>
  <c r="BE145" i="1"/>
  <c r="AS145" i="1"/>
  <c r="AU145" i="1"/>
  <c r="BA145" i="1"/>
  <c r="AT145" i="1"/>
  <c r="AQ145" i="1"/>
  <c r="AP145" i="1"/>
  <c r="AO145" i="1"/>
  <c r="BP145" i="1"/>
  <c r="BO145" i="1"/>
  <c r="AY145" i="1"/>
  <c r="AX145" i="1"/>
  <c r="CA145" i="1"/>
  <c r="BR145" i="1"/>
  <c r="BC145" i="1"/>
  <c r="BZ145" i="1"/>
  <c r="BF145" i="1"/>
  <c r="BS145" i="1"/>
  <c r="BD145" i="1"/>
  <c r="BK145" i="1"/>
  <c r="BQ145" i="1"/>
  <c r="BX145" i="1"/>
  <c r="BW145" i="1"/>
  <c r="BV145" i="1"/>
  <c r="BU145" i="1"/>
  <c r="CU87" i="1"/>
  <c r="CT193" i="1"/>
  <c r="AD261" i="1"/>
  <c r="AB193" i="1"/>
  <c r="AR165" i="1"/>
  <c r="AR168" i="1" s="1"/>
  <c r="AR166" i="1"/>
  <c r="AR169" i="1" s="1"/>
  <c r="CA282" i="1"/>
  <c r="CB282" i="1"/>
  <c r="W248" i="1"/>
  <c r="W250" i="1" s="1"/>
  <c r="BU282" i="1"/>
  <c r="CT258" i="1" l="1"/>
  <c r="CT256" i="1" s="1"/>
  <c r="CU249" i="1"/>
  <c r="CU187" i="1"/>
  <c r="AB258" i="1"/>
  <c r="AB256" i="1" s="1"/>
  <c r="AE179" i="1"/>
  <c r="CA144" i="1"/>
  <c r="CU189" i="1" l="1"/>
  <c r="CF144" i="1"/>
  <c r="CU193" i="1" l="1"/>
  <c r="CV87" i="1"/>
  <c r="AE180" i="1"/>
  <c r="AE183" i="1" s="1"/>
  <c r="AE304" i="1" s="1"/>
  <c r="CV249" i="1" l="1"/>
  <c r="CV187" i="1"/>
  <c r="CU258" i="1"/>
  <c r="CU256" i="1" s="1"/>
  <c r="AE261" i="1"/>
  <c r="AC193" i="1"/>
  <c r="W175" i="1"/>
  <c r="CV189" i="1" l="1"/>
  <c r="W109" i="1"/>
  <c r="AC258" i="1"/>
  <c r="AC256" i="1" s="1"/>
  <c r="X262" i="1"/>
  <c r="X260" i="1" s="1"/>
  <c r="W262" i="1"/>
  <c r="W260" i="1" s="1"/>
  <c r="W184" i="1"/>
  <c r="W110" i="1" s="1"/>
  <c r="W230" i="1"/>
  <c r="CW87" i="1" l="1"/>
  <c r="CV193" i="1"/>
  <c r="CV258" i="1" l="1"/>
  <c r="CV256" i="1" s="1"/>
  <c r="CW249" i="1"/>
  <c r="CW187" i="1"/>
  <c r="CW189" i="1" l="1"/>
  <c r="CW193" i="1" l="1"/>
  <c r="CX87" i="1"/>
  <c r="AD87" i="1" l="1"/>
  <c r="CX249" i="1"/>
  <c r="CX187" i="1"/>
  <c r="CW258" i="1"/>
  <c r="CW256" i="1" s="1"/>
  <c r="AD249" i="1" l="1"/>
  <c r="AD187" i="1"/>
  <c r="AD189" i="1" s="1"/>
  <c r="CX189" i="1"/>
  <c r="AD193" i="1" l="1"/>
  <c r="AD258" i="1" s="1"/>
  <c r="AD256" i="1" s="1"/>
  <c r="AD88" i="1"/>
  <c r="CX193" i="1"/>
  <c r="CY87" i="1"/>
  <c r="CY249" i="1" l="1"/>
  <c r="CY187" i="1"/>
  <c r="CX258" i="1"/>
  <c r="CX256" i="1" s="1"/>
  <c r="CY189" i="1" l="1"/>
  <c r="W235" i="1"/>
  <c r="CY193" i="1" l="1"/>
  <c r="CZ87" i="1"/>
  <c r="W238" i="1"/>
  <c r="W211" i="1"/>
  <c r="X252" i="1" s="1"/>
  <c r="CZ249" i="1" l="1"/>
  <c r="CZ187" i="1"/>
  <c r="CY258" i="1"/>
  <c r="CY256" i="1" s="1"/>
  <c r="W240" i="1"/>
  <c r="W239" i="1" s="1"/>
  <c r="W252" i="1"/>
  <c r="W203" i="1"/>
  <c r="X251" i="1" s="1"/>
  <c r="X253" i="1" s="1"/>
  <c r="X254" i="1" s="1"/>
  <c r="X268" i="1" s="1"/>
  <c r="W234" i="1"/>
  <c r="CZ189" i="1" l="1"/>
  <c r="W237" i="1"/>
  <c r="W212" i="1"/>
  <c r="W251" i="1"/>
  <c r="W253" i="1" s="1"/>
  <c r="W254" i="1" s="1"/>
  <c r="CZ193" i="1" l="1"/>
  <c r="CZ258" i="1" s="1"/>
  <c r="CZ256" i="1" s="1"/>
  <c r="DA87" i="1"/>
  <c r="W236" i="1"/>
  <c r="W241" i="1"/>
  <c r="W265" i="1"/>
  <c r="W268" i="1"/>
  <c r="DA249" i="1" l="1"/>
  <c r="DA187" i="1"/>
  <c r="W244" i="1"/>
  <c r="W245" i="1" s="1"/>
  <c r="X244" i="1"/>
  <c r="X245" i="1" s="1"/>
  <c r="DA189" i="1" l="1"/>
  <c r="W216" i="1"/>
  <c r="X264" i="1" l="1"/>
  <c r="X265" i="1" s="1"/>
  <c r="X266" i="1" s="1"/>
  <c r="W301" i="1"/>
  <c r="W303" i="1"/>
  <c r="W299" i="1"/>
  <c r="DA193" i="1"/>
  <c r="DA258" i="1" s="1"/>
  <c r="DA256" i="1" s="1"/>
  <c r="DB87" i="1"/>
  <c r="W223" i="1"/>
  <c r="W164" i="1" s="1"/>
  <c r="W220" i="1"/>
  <c r="W266" i="1"/>
  <c r="AE87" i="1" l="1"/>
  <c r="AE249" i="1" s="1"/>
  <c r="DB249" i="1"/>
  <c r="DB187" i="1"/>
  <c r="W221" i="1"/>
  <c r="DB189" i="1" l="1"/>
  <c r="DB193" i="1" s="1"/>
  <c r="DB258" i="1" s="1"/>
  <c r="DB256" i="1" s="1"/>
  <c r="AE187" i="1"/>
  <c r="AE189" i="1" s="1"/>
  <c r="C112" i="2"/>
  <c r="C111" i="2"/>
  <c r="C113" i="2"/>
  <c r="AE193" i="1" l="1"/>
  <c r="AE258" i="1" s="1"/>
  <c r="AE256" i="1" s="1"/>
  <c r="AE88" i="1"/>
  <c r="B128" i="1"/>
  <c r="B129" i="1"/>
  <c r="AK234" i="1" l="1"/>
  <c r="AK199" i="1" s="1"/>
  <c r="AM199" i="1" l="1"/>
  <c r="AO199" i="1" l="1"/>
  <c r="AQ199" i="1" l="1"/>
  <c r="AS199" i="1" l="1"/>
  <c r="AU199" i="1" l="1"/>
  <c r="AW199" i="1" l="1"/>
  <c r="AY199" i="1" l="1"/>
  <c r="BA199" i="1" l="1"/>
  <c r="BC199" i="1" l="1"/>
  <c r="BE199" i="1" l="1"/>
  <c r="BG199" i="1" l="1"/>
  <c r="BI199" i="1" l="1"/>
  <c r="BK199" i="1" l="1"/>
  <c r="BM199" i="1" l="1"/>
  <c r="BO199" i="1" l="1"/>
  <c r="BQ199" i="1" l="1"/>
  <c r="BS199" i="1" l="1"/>
  <c r="BU199" i="1" l="1"/>
  <c r="BW199" i="1" l="1"/>
  <c r="BY199" i="1" l="1"/>
  <c r="AK200" i="1" l="1"/>
  <c r="AK203" i="1" s="1"/>
  <c r="AL251" i="1" l="1"/>
  <c r="AK251" i="1"/>
  <c r="AK237" i="1"/>
  <c r="AM200" i="1"/>
  <c r="AM203" i="1" s="1"/>
  <c r="AM237" i="1" l="1"/>
  <c r="AM236" i="1" s="1"/>
  <c r="AN251" i="1"/>
  <c r="AM251" i="1"/>
  <c r="AJ236" i="1"/>
  <c r="AK236" i="1"/>
  <c r="AO200" i="1" l="1"/>
  <c r="AO203" i="1" s="1"/>
  <c r="AP251" i="1" l="1"/>
  <c r="AO237" i="1"/>
  <c r="AO236" i="1" s="1"/>
  <c r="AO251" i="1"/>
  <c r="AQ200" i="1" l="1"/>
  <c r="AQ203" i="1" s="1"/>
  <c r="AQ237" i="1" l="1"/>
  <c r="AQ236" i="1" s="1"/>
  <c r="AR251" i="1"/>
  <c r="AQ251" i="1"/>
  <c r="AS200" i="1" l="1"/>
  <c r="AS203" i="1" s="1"/>
  <c r="AT251" i="1" l="1"/>
  <c r="AS237" i="1"/>
  <c r="AS236" i="1" s="1"/>
  <c r="AS251" i="1"/>
  <c r="AU200" i="1" l="1"/>
  <c r="AU203" i="1" s="1"/>
  <c r="AU237" i="1" l="1"/>
  <c r="AU236" i="1" s="1"/>
  <c r="AV251" i="1"/>
  <c r="AU251" i="1"/>
  <c r="AW200" i="1" l="1"/>
  <c r="AW203" i="1" s="1"/>
  <c r="AW237" i="1" l="1"/>
  <c r="AW236" i="1" s="1"/>
  <c r="AX251" i="1"/>
  <c r="AW251" i="1"/>
  <c r="AY200" i="1" l="1"/>
  <c r="AY203" i="1" s="1"/>
  <c r="AY237" i="1" l="1"/>
  <c r="AY236" i="1" s="1"/>
  <c r="AZ251" i="1"/>
  <c r="AY251" i="1"/>
  <c r="BA200" i="1" l="1"/>
  <c r="BA203" i="1" s="1"/>
  <c r="BB251" i="1" l="1"/>
  <c r="BA237" i="1"/>
  <c r="BA236" i="1" s="1"/>
  <c r="BA251" i="1"/>
  <c r="BC200" i="1" l="1"/>
  <c r="BC203" i="1" s="1"/>
  <c r="BD251" i="1" l="1"/>
  <c r="BC237" i="1"/>
  <c r="BC236" i="1" s="1"/>
  <c r="BC251" i="1"/>
  <c r="BE200" i="1" l="1"/>
  <c r="BE203" i="1" s="1"/>
  <c r="BF251" i="1" l="1"/>
  <c r="BE237" i="1"/>
  <c r="BE236" i="1" s="1"/>
  <c r="BE251" i="1"/>
  <c r="BG200" i="1" l="1"/>
  <c r="BG203" i="1" s="1"/>
  <c r="BG237" i="1" l="1"/>
  <c r="BG236" i="1" s="1"/>
  <c r="BH251" i="1"/>
  <c r="BG251" i="1"/>
  <c r="BI200" i="1" l="1"/>
  <c r="BI203" i="1" s="1"/>
  <c r="BJ251" i="1" l="1"/>
  <c r="BI237" i="1"/>
  <c r="BI236" i="1" s="1"/>
  <c r="BI251" i="1"/>
  <c r="BK200" i="1" l="1"/>
  <c r="BK203" i="1" s="1"/>
  <c r="BL251" i="1" l="1"/>
  <c r="BK237" i="1"/>
  <c r="BK236" i="1" s="1"/>
  <c r="BK251" i="1"/>
  <c r="BM200" i="1" l="1"/>
  <c r="BM203" i="1" s="1"/>
  <c r="BM237" i="1" l="1"/>
  <c r="BM236" i="1" s="1"/>
  <c r="BN251" i="1"/>
  <c r="BM251" i="1"/>
  <c r="BO200" i="1" l="1"/>
  <c r="BO203" i="1" s="1"/>
  <c r="BO237" i="1" l="1"/>
  <c r="BO236" i="1" s="1"/>
  <c r="BP251" i="1"/>
  <c r="BO251" i="1"/>
  <c r="BQ200" i="1" l="1"/>
  <c r="BQ203" i="1" s="1"/>
  <c r="BR251" i="1" l="1"/>
  <c r="BQ237" i="1"/>
  <c r="BQ236" i="1" s="1"/>
  <c r="BQ251" i="1"/>
  <c r="BS200" i="1" l="1"/>
  <c r="BS203" i="1" s="1"/>
  <c r="BT251" i="1" l="1"/>
  <c r="BS237" i="1"/>
  <c r="BS236" i="1" s="1"/>
  <c r="BS251" i="1"/>
  <c r="BU200" i="1" l="1"/>
  <c r="BU203" i="1" s="1"/>
  <c r="BU237" i="1" l="1"/>
  <c r="BU236" i="1" s="1"/>
  <c r="BV251" i="1"/>
  <c r="BU251" i="1"/>
  <c r="BW200" i="1" l="1"/>
  <c r="BW203" i="1" s="1"/>
  <c r="BW237" i="1" l="1"/>
  <c r="BW236" i="1" s="1"/>
  <c r="BX251" i="1"/>
  <c r="BW251" i="1"/>
  <c r="BY200" i="1" l="1"/>
  <c r="BY203" i="1" s="1"/>
  <c r="BZ251" i="1" l="1"/>
  <c r="BY237" i="1"/>
  <c r="BY236" i="1" s="1"/>
  <c r="BY251" i="1"/>
  <c r="AK238" i="1" l="1"/>
  <c r="AK208" i="1" s="1"/>
  <c r="AK211" i="1" s="1"/>
  <c r="AK212" i="1" l="1"/>
  <c r="AK240" i="1"/>
  <c r="AL252" i="1"/>
  <c r="AL253" i="1" s="1"/>
  <c r="AL254" i="1" s="1"/>
  <c r="AL268" i="1" s="1"/>
  <c r="AK252" i="1"/>
  <c r="AK253" i="1" s="1"/>
  <c r="AK254" i="1" s="1"/>
  <c r="AM208" i="1"/>
  <c r="AM211" i="1" s="1"/>
  <c r="AK268" i="1" l="1"/>
  <c r="AK265" i="1"/>
  <c r="AK215" i="1" s="1"/>
  <c r="AK216" i="1" s="1"/>
  <c r="AK220" i="1" s="1"/>
  <c r="AK221" i="1" s="1"/>
  <c r="AN252" i="1"/>
  <c r="AN253" i="1" s="1"/>
  <c r="AN254" i="1" s="1"/>
  <c r="AN268" i="1" s="1"/>
  <c r="AM240" i="1"/>
  <c r="AM239" i="1" s="1"/>
  <c r="AM252" i="1"/>
  <c r="AM253" i="1" s="1"/>
  <c r="AM254" i="1" s="1"/>
  <c r="AM212" i="1"/>
  <c r="AJ239" i="1"/>
  <c r="AJ241" i="1"/>
  <c r="AN244" i="1" s="1"/>
  <c r="AK239" i="1"/>
  <c r="AK241" i="1"/>
  <c r="AO208" i="1"/>
  <c r="AO211" i="1" s="1"/>
  <c r="AM241" i="1" l="1"/>
  <c r="AO240" i="1"/>
  <c r="AO239" i="1" s="1"/>
  <c r="AP252" i="1"/>
  <c r="AP253" i="1" s="1"/>
  <c r="AP254" i="1" s="1"/>
  <c r="AP268" i="1" s="1"/>
  <c r="AO252" i="1"/>
  <c r="AO253" i="1" s="1"/>
  <c r="AO254" i="1" s="1"/>
  <c r="AM268" i="1"/>
  <c r="AM265" i="1"/>
  <c r="AO212" i="1"/>
  <c r="AL264" i="1" l="1"/>
  <c r="AL265" i="1" s="1"/>
  <c r="AL266" i="1" s="1"/>
  <c r="AK266" i="1"/>
  <c r="AO241" i="1"/>
  <c r="AO244" i="1" s="1"/>
  <c r="AO268" i="1"/>
  <c r="AO265" i="1"/>
  <c r="AQ208" i="1"/>
  <c r="AQ211" i="1" s="1"/>
  <c r="AK223" i="1"/>
  <c r="AL92" i="1" s="1"/>
  <c r="AM215" i="1"/>
  <c r="AM216" i="1" s="1"/>
  <c r="AM220" i="1" s="1"/>
  <c r="AN264" i="1" l="1"/>
  <c r="AN265" i="1" s="1"/>
  <c r="AN266" i="1" s="1"/>
  <c r="AM303" i="1"/>
  <c r="AM301" i="1"/>
  <c r="AM299" i="1"/>
  <c r="AQ240" i="1"/>
  <c r="AQ239" i="1" s="1"/>
  <c r="AR252" i="1"/>
  <c r="AR253" i="1" s="1"/>
  <c r="AR254" i="1" s="1"/>
  <c r="AR268" i="1" s="1"/>
  <c r="AQ252" i="1"/>
  <c r="AQ253" i="1" s="1"/>
  <c r="AQ254" i="1" s="1"/>
  <c r="AM266" i="1"/>
  <c r="AQ212" i="1"/>
  <c r="AO215" i="1"/>
  <c r="AO216" i="1" s="1"/>
  <c r="AM223" i="1"/>
  <c r="AO301" i="1" l="1"/>
  <c r="AO303" i="1"/>
  <c r="AO299" i="1"/>
  <c r="AM164" i="1"/>
  <c r="AM165" i="1" s="1"/>
  <c r="AM168" i="1" s="1"/>
  <c r="AN92" i="1"/>
  <c r="AQ241" i="1"/>
  <c r="AQ244" i="1" s="1"/>
  <c r="AQ268" i="1"/>
  <c r="AQ265" i="1"/>
  <c r="AP264" i="1"/>
  <c r="AP265" i="1" s="1"/>
  <c r="AP266" i="1" s="1"/>
  <c r="AO266" i="1"/>
  <c r="AS208" i="1"/>
  <c r="AS211" i="1" s="1"/>
  <c r="AO223" i="1"/>
  <c r="AO220" i="1"/>
  <c r="AM221" i="1"/>
  <c r="AM166" i="1" l="1"/>
  <c r="AM169" i="1" s="1"/>
  <c r="AO164" i="1"/>
  <c r="AO166" i="1" s="1"/>
  <c r="AO169" i="1" s="1"/>
  <c r="AP92" i="1"/>
  <c r="AS240" i="1"/>
  <c r="AS239" i="1" s="1"/>
  <c r="AT252" i="1"/>
  <c r="AT253" i="1" s="1"/>
  <c r="AT254" i="1" s="1"/>
  <c r="AT268" i="1" s="1"/>
  <c r="AS252" i="1"/>
  <c r="AS253" i="1" s="1"/>
  <c r="AS254" i="1" s="1"/>
  <c r="AO221" i="1"/>
  <c r="AS212" i="1"/>
  <c r="AQ215" i="1"/>
  <c r="AQ216" i="1" s="1"/>
  <c r="AQ301" i="1" l="1"/>
  <c r="AQ303" i="1"/>
  <c r="AQ299" i="1"/>
  <c r="AO165" i="1"/>
  <c r="AO168" i="1" s="1"/>
  <c r="AS241" i="1"/>
  <c r="AS244" i="1" s="1"/>
  <c r="AS268" i="1"/>
  <c r="AS265" i="1"/>
  <c r="AR264" i="1"/>
  <c r="AR265" i="1" s="1"/>
  <c r="AR266" i="1" s="1"/>
  <c r="AQ266" i="1"/>
  <c r="AQ220" i="1"/>
  <c r="AQ223" i="1"/>
  <c r="AU208" i="1"/>
  <c r="AU211" i="1" s="1"/>
  <c r="AQ164" i="1" l="1"/>
  <c r="AQ165" i="1" s="1"/>
  <c r="AQ168" i="1" s="1"/>
  <c r="AR92" i="1"/>
  <c r="AU240" i="1"/>
  <c r="AU239" i="1" s="1"/>
  <c r="AV252" i="1"/>
  <c r="AV253" i="1" s="1"/>
  <c r="AV254" i="1" s="1"/>
  <c r="AV268" i="1" s="1"/>
  <c r="AU252" i="1"/>
  <c r="AU253" i="1" s="1"/>
  <c r="AU254" i="1" s="1"/>
  <c r="AU212" i="1"/>
  <c r="AS215" i="1"/>
  <c r="AS216" i="1" s="1"/>
  <c r="AQ221" i="1"/>
  <c r="AS303" i="1" l="1"/>
  <c r="AS301" i="1"/>
  <c r="AS299" i="1"/>
  <c r="AQ166" i="1"/>
  <c r="AQ169" i="1" s="1"/>
  <c r="AU241" i="1"/>
  <c r="AU244" i="1" s="1"/>
  <c r="AU268" i="1"/>
  <c r="AU265" i="1"/>
  <c r="AT264" i="1"/>
  <c r="AT265" i="1" s="1"/>
  <c r="AT266" i="1" s="1"/>
  <c r="AS266" i="1"/>
  <c r="AS223" i="1"/>
  <c r="AS220" i="1"/>
  <c r="AW208" i="1"/>
  <c r="AW211" i="1" s="1"/>
  <c r="AS164" i="1" l="1"/>
  <c r="AS165" i="1" s="1"/>
  <c r="AS168" i="1" s="1"/>
  <c r="AT92" i="1"/>
  <c r="AW240" i="1"/>
  <c r="AW241" i="1" s="1"/>
  <c r="AW244" i="1" s="1"/>
  <c r="AX252" i="1"/>
  <c r="AX253" i="1" s="1"/>
  <c r="AX254" i="1" s="1"/>
  <c r="AX268" i="1" s="1"/>
  <c r="AW252" i="1"/>
  <c r="AW253" i="1" s="1"/>
  <c r="AW254" i="1" s="1"/>
  <c r="AU215" i="1"/>
  <c r="AU216" i="1" s="1"/>
  <c r="AS221" i="1"/>
  <c r="AW212" i="1"/>
  <c r="AU303" i="1" l="1"/>
  <c r="AU301" i="1"/>
  <c r="AU299" i="1"/>
  <c r="AS166" i="1"/>
  <c r="AS169" i="1" s="1"/>
  <c r="AW239" i="1"/>
  <c r="AW268" i="1"/>
  <c r="AW265" i="1"/>
  <c r="AV264" i="1"/>
  <c r="AV265" i="1" s="1"/>
  <c r="AV266" i="1" s="1"/>
  <c r="AU266" i="1"/>
  <c r="AU223" i="1"/>
  <c r="AU220" i="1"/>
  <c r="AY208" i="1"/>
  <c r="AY211" i="1" s="1"/>
  <c r="AU164" i="1" l="1"/>
  <c r="AU166" i="1" s="1"/>
  <c r="AU169" i="1" s="1"/>
  <c r="AV92" i="1"/>
  <c r="AY240" i="1"/>
  <c r="AY239" i="1" s="1"/>
  <c r="AZ252" i="1"/>
  <c r="AZ253" i="1" s="1"/>
  <c r="AZ254" i="1" s="1"/>
  <c r="AZ268" i="1" s="1"/>
  <c r="AY252" i="1"/>
  <c r="AY253" i="1" s="1"/>
  <c r="AY254" i="1" s="1"/>
  <c r="AW215" i="1"/>
  <c r="AW216" i="1" s="1"/>
  <c r="AY212" i="1"/>
  <c r="AU221" i="1"/>
  <c r="AW301" i="1" l="1"/>
  <c r="AW303" i="1"/>
  <c r="AW299" i="1"/>
  <c r="AU165" i="1"/>
  <c r="AU168" i="1" s="1"/>
  <c r="AY241" i="1"/>
  <c r="AY244" i="1" s="1"/>
  <c r="AY268" i="1"/>
  <c r="AY265" i="1"/>
  <c r="AX264" i="1"/>
  <c r="AX265" i="1" s="1"/>
  <c r="AX266" i="1" s="1"/>
  <c r="AW266" i="1"/>
  <c r="BA208" i="1"/>
  <c r="BA211" i="1" s="1"/>
  <c r="AW220" i="1"/>
  <c r="AW223" i="1"/>
  <c r="AW164" i="1" l="1"/>
  <c r="AW166" i="1" s="1"/>
  <c r="AW169" i="1" s="1"/>
  <c r="AX92" i="1"/>
  <c r="BB252" i="1"/>
  <c r="BB253" i="1" s="1"/>
  <c r="BB254" i="1" s="1"/>
  <c r="BB268" i="1" s="1"/>
  <c r="BA240" i="1"/>
  <c r="BA239" i="1" s="1"/>
  <c r="BA252" i="1"/>
  <c r="BA253" i="1" s="1"/>
  <c r="BA254" i="1" s="1"/>
  <c r="AW221" i="1"/>
  <c r="BA212" i="1"/>
  <c r="AY215" i="1"/>
  <c r="AY216" i="1" s="1"/>
  <c r="AY301" i="1" l="1"/>
  <c r="AY303" i="1"/>
  <c r="AY299" i="1"/>
  <c r="AW165" i="1"/>
  <c r="AW168" i="1" s="1"/>
  <c r="BA241" i="1"/>
  <c r="BA244" i="1" s="1"/>
  <c r="BA268" i="1"/>
  <c r="BA265" i="1"/>
  <c r="AZ264" i="1"/>
  <c r="AZ265" i="1" s="1"/>
  <c r="AZ266" i="1" s="1"/>
  <c r="AY266" i="1"/>
  <c r="AY220" i="1"/>
  <c r="AY223" i="1"/>
  <c r="BC208" i="1"/>
  <c r="BC211" i="1" s="1"/>
  <c r="AY164" i="1" l="1"/>
  <c r="AY166" i="1" s="1"/>
  <c r="AY169" i="1" s="1"/>
  <c r="AZ92" i="1"/>
  <c r="BC240" i="1"/>
  <c r="BC239" i="1" s="1"/>
  <c r="BD252" i="1"/>
  <c r="BD253" i="1" s="1"/>
  <c r="BD254" i="1" s="1"/>
  <c r="BD268" i="1" s="1"/>
  <c r="BC252" i="1"/>
  <c r="BC253" i="1" s="1"/>
  <c r="BC254" i="1" s="1"/>
  <c r="AY221" i="1"/>
  <c r="BC212" i="1"/>
  <c r="BA215" i="1"/>
  <c r="BA216" i="1" s="1"/>
  <c r="BA303" i="1" l="1"/>
  <c r="BA301" i="1"/>
  <c r="BA299" i="1"/>
  <c r="AY165" i="1"/>
  <c r="AY168" i="1" s="1"/>
  <c r="BC241" i="1"/>
  <c r="BC244" i="1" s="1"/>
  <c r="BC268" i="1"/>
  <c r="BC265" i="1"/>
  <c r="BB264" i="1"/>
  <c r="BB265" i="1" s="1"/>
  <c r="BB266" i="1" s="1"/>
  <c r="BA266" i="1"/>
  <c r="BE208" i="1"/>
  <c r="BE211" i="1" s="1"/>
  <c r="BA223" i="1"/>
  <c r="BA220" i="1"/>
  <c r="BA164" i="1" l="1"/>
  <c r="BA165" i="1" s="1"/>
  <c r="BA168" i="1" s="1"/>
  <c r="BB92" i="1"/>
  <c r="BE240" i="1"/>
  <c r="BE239" i="1" s="1"/>
  <c r="BF252" i="1"/>
  <c r="BF253" i="1" s="1"/>
  <c r="BF254" i="1" s="1"/>
  <c r="BF268" i="1" s="1"/>
  <c r="BE252" i="1"/>
  <c r="BE253" i="1" s="1"/>
  <c r="BE254" i="1" s="1"/>
  <c r="BC215" i="1"/>
  <c r="BC216" i="1" s="1"/>
  <c r="BA221" i="1"/>
  <c r="BE212" i="1"/>
  <c r="BC303" i="1" l="1"/>
  <c r="BC301" i="1"/>
  <c r="BC299" i="1"/>
  <c r="BA166" i="1"/>
  <c r="BA169" i="1" s="1"/>
  <c r="BE241" i="1"/>
  <c r="BE244" i="1" s="1"/>
  <c r="BE268" i="1"/>
  <c r="BE265" i="1"/>
  <c r="BD264" i="1"/>
  <c r="BD265" i="1" s="1"/>
  <c r="BD266" i="1" s="1"/>
  <c r="BC266" i="1"/>
  <c r="BG208" i="1"/>
  <c r="BG211" i="1" s="1"/>
  <c r="BC220" i="1"/>
  <c r="BC223" i="1"/>
  <c r="BC164" i="1" l="1"/>
  <c r="BC165" i="1" s="1"/>
  <c r="BC168" i="1" s="1"/>
  <c r="BD92" i="1"/>
  <c r="BG240" i="1"/>
  <c r="BG241" i="1" s="1"/>
  <c r="BG244" i="1" s="1"/>
  <c r="BH252" i="1"/>
  <c r="BH253" i="1" s="1"/>
  <c r="BH254" i="1" s="1"/>
  <c r="BH268" i="1" s="1"/>
  <c r="BG252" i="1"/>
  <c r="BG253" i="1" s="1"/>
  <c r="BG254" i="1" s="1"/>
  <c r="BC221" i="1"/>
  <c r="BE215" i="1"/>
  <c r="BE216" i="1" s="1"/>
  <c r="BG212" i="1"/>
  <c r="BE301" i="1" l="1"/>
  <c r="BE303" i="1"/>
  <c r="BE299" i="1"/>
  <c r="BC166" i="1"/>
  <c r="BC169" i="1" s="1"/>
  <c r="BG239" i="1"/>
  <c r="BG268" i="1"/>
  <c r="BG265" i="1"/>
  <c r="BF264" i="1"/>
  <c r="BF265" i="1" s="1"/>
  <c r="BF266" i="1" s="1"/>
  <c r="BE266" i="1"/>
  <c r="BE223" i="1"/>
  <c r="BE220" i="1"/>
  <c r="BI208" i="1"/>
  <c r="BI211" i="1" s="1"/>
  <c r="BE164" i="1" l="1"/>
  <c r="BE165" i="1" s="1"/>
  <c r="BE168" i="1" s="1"/>
  <c r="BF92" i="1"/>
  <c r="BI240" i="1"/>
  <c r="BI239" i="1" s="1"/>
  <c r="BJ252" i="1"/>
  <c r="BJ253" i="1" s="1"/>
  <c r="BJ254" i="1" s="1"/>
  <c r="BJ268" i="1" s="1"/>
  <c r="BI252" i="1"/>
  <c r="BI253" i="1" s="1"/>
  <c r="BI254" i="1" s="1"/>
  <c r="BE221" i="1"/>
  <c r="BG215" i="1"/>
  <c r="BG216" i="1" s="1"/>
  <c r="BI212" i="1"/>
  <c r="BG301" i="1" l="1"/>
  <c r="BG303" i="1"/>
  <c r="BG299" i="1"/>
  <c r="BE166" i="1"/>
  <c r="BE169" i="1" s="1"/>
  <c r="BI241" i="1"/>
  <c r="BI244" i="1" s="1"/>
  <c r="BI268" i="1"/>
  <c r="BI265" i="1"/>
  <c r="BH264" i="1"/>
  <c r="BH265" i="1" s="1"/>
  <c r="BH266" i="1" s="1"/>
  <c r="BG266" i="1"/>
  <c r="BG220" i="1"/>
  <c r="BG223" i="1"/>
  <c r="BK208" i="1"/>
  <c r="BK211" i="1" s="1"/>
  <c r="BG164" i="1" l="1"/>
  <c r="BG165" i="1" s="1"/>
  <c r="BG168" i="1" s="1"/>
  <c r="BH92" i="1"/>
  <c r="BL252" i="1"/>
  <c r="BL253" i="1" s="1"/>
  <c r="BL254" i="1" s="1"/>
  <c r="BL268" i="1" s="1"/>
  <c r="BK240" i="1"/>
  <c r="BK239" i="1" s="1"/>
  <c r="BK252" i="1"/>
  <c r="BK253" i="1" s="1"/>
  <c r="BK254" i="1" s="1"/>
  <c r="BK212" i="1"/>
  <c r="BG221" i="1"/>
  <c r="BI215" i="1"/>
  <c r="BI216" i="1" s="1"/>
  <c r="BI303" i="1" l="1"/>
  <c r="BI301" i="1"/>
  <c r="BI299" i="1"/>
  <c r="BG166" i="1"/>
  <c r="BG169" i="1" s="1"/>
  <c r="BK241" i="1"/>
  <c r="BK244" i="1" s="1"/>
  <c r="BK268" i="1"/>
  <c r="BK265" i="1"/>
  <c r="BJ264" i="1"/>
  <c r="BJ265" i="1" s="1"/>
  <c r="BJ266" i="1" s="1"/>
  <c r="BI266" i="1"/>
  <c r="BI223" i="1"/>
  <c r="BI220" i="1"/>
  <c r="BM208" i="1"/>
  <c r="BM211" i="1" s="1"/>
  <c r="BI164" i="1" l="1"/>
  <c r="BI166" i="1" s="1"/>
  <c r="BI169" i="1" s="1"/>
  <c r="BJ92" i="1"/>
  <c r="BM240" i="1"/>
  <c r="BM239" i="1" s="1"/>
  <c r="BN252" i="1"/>
  <c r="BN253" i="1" s="1"/>
  <c r="BN254" i="1" s="1"/>
  <c r="BN268" i="1" s="1"/>
  <c r="BM252" i="1"/>
  <c r="BM253" i="1" s="1"/>
  <c r="BM254" i="1" s="1"/>
  <c r="BM212" i="1"/>
  <c r="BI221" i="1"/>
  <c r="BK215" i="1"/>
  <c r="BK216" i="1" s="1"/>
  <c r="BK303" i="1" l="1"/>
  <c r="BK301" i="1"/>
  <c r="BK299" i="1"/>
  <c r="BI165" i="1"/>
  <c r="BI168" i="1" s="1"/>
  <c r="BM241" i="1"/>
  <c r="BM244" i="1" s="1"/>
  <c r="BM268" i="1"/>
  <c r="BM265" i="1"/>
  <c r="BL264" i="1"/>
  <c r="BL265" i="1" s="1"/>
  <c r="BL266" i="1" s="1"/>
  <c r="BK266" i="1"/>
  <c r="BK223" i="1"/>
  <c r="BK220" i="1"/>
  <c r="BO208" i="1"/>
  <c r="BO211" i="1" s="1"/>
  <c r="BK164" i="1" l="1"/>
  <c r="BK166" i="1" s="1"/>
  <c r="BK169" i="1" s="1"/>
  <c r="BL92" i="1"/>
  <c r="BO240" i="1"/>
  <c r="BO239" i="1" s="1"/>
  <c r="BP252" i="1"/>
  <c r="BP253" i="1" s="1"/>
  <c r="BP254" i="1" s="1"/>
  <c r="BP268" i="1" s="1"/>
  <c r="BO252" i="1"/>
  <c r="BO253" i="1" s="1"/>
  <c r="BO254" i="1" s="1"/>
  <c r="BM215" i="1"/>
  <c r="BM216" i="1" s="1"/>
  <c r="BK221" i="1"/>
  <c r="BO212" i="1"/>
  <c r="BM301" i="1" l="1"/>
  <c r="BM303" i="1"/>
  <c r="BM299" i="1"/>
  <c r="BK165" i="1"/>
  <c r="BK168" i="1" s="1"/>
  <c r="BO241" i="1"/>
  <c r="BO244" i="1" s="1"/>
  <c r="BO268" i="1"/>
  <c r="BO265" i="1"/>
  <c r="BN264" i="1"/>
  <c r="BN265" i="1" s="1"/>
  <c r="BN266" i="1" s="1"/>
  <c r="BM266" i="1"/>
  <c r="BM220" i="1"/>
  <c r="BM223" i="1"/>
  <c r="BQ208" i="1"/>
  <c r="BQ211" i="1" s="1"/>
  <c r="BM164" i="1" l="1"/>
  <c r="BM165" i="1" s="1"/>
  <c r="BM168" i="1" s="1"/>
  <c r="BN92" i="1"/>
  <c r="BQ240" i="1"/>
  <c r="BQ239" i="1" s="1"/>
  <c r="BR252" i="1"/>
  <c r="BR253" i="1" s="1"/>
  <c r="BR254" i="1" s="1"/>
  <c r="BR268" i="1" s="1"/>
  <c r="BQ252" i="1"/>
  <c r="BQ253" i="1" s="1"/>
  <c r="BQ254" i="1" s="1"/>
  <c r="BO215" i="1"/>
  <c r="BO216" i="1" s="1"/>
  <c r="BQ212" i="1"/>
  <c r="BM221" i="1"/>
  <c r="BO301" i="1" l="1"/>
  <c r="BO303" i="1"/>
  <c r="BO299" i="1"/>
  <c r="BM166" i="1"/>
  <c r="BM169" i="1" s="1"/>
  <c r="BQ241" i="1"/>
  <c r="BQ244" i="1" s="1"/>
  <c r="BQ268" i="1"/>
  <c r="BQ265" i="1"/>
  <c r="BP264" i="1"/>
  <c r="BP265" i="1" s="1"/>
  <c r="BP266" i="1" s="1"/>
  <c r="BO266" i="1"/>
  <c r="BS208" i="1"/>
  <c r="BS211" i="1" s="1"/>
  <c r="BO220" i="1"/>
  <c r="BO223" i="1"/>
  <c r="BO164" i="1" l="1"/>
  <c r="BO165" i="1" s="1"/>
  <c r="BO168" i="1" s="1"/>
  <c r="BP92" i="1"/>
  <c r="BS240" i="1"/>
  <c r="BS239" i="1" s="1"/>
  <c r="BT252" i="1"/>
  <c r="BT253" i="1" s="1"/>
  <c r="BT254" i="1" s="1"/>
  <c r="BT268" i="1" s="1"/>
  <c r="BS252" i="1"/>
  <c r="BS253" i="1" s="1"/>
  <c r="BS254" i="1" s="1"/>
  <c r="BO221" i="1"/>
  <c r="BS212" i="1"/>
  <c r="BQ215" i="1"/>
  <c r="BQ216" i="1" s="1"/>
  <c r="BQ303" i="1" l="1"/>
  <c r="BQ301" i="1"/>
  <c r="BQ299" i="1"/>
  <c r="BO166" i="1"/>
  <c r="BO169" i="1" s="1"/>
  <c r="BS241" i="1"/>
  <c r="BS244" i="1" s="1"/>
  <c r="BS268" i="1"/>
  <c r="BS265" i="1"/>
  <c r="BR264" i="1"/>
  <c r="BR265" i="1" s="1"/>
  <c r="BR266" i="1" s="1"/>
  <c r="BQ266" i="1"/>
  <c r="BQ220" i="1"/>
  <c r="BQ223" i="1"/>
  <c r="BU208" i="1"/>
  <c r="BU211" i="1" s="1"/>
  <c r="BQ164" i="1" l="1"/>
  <c r="BQ165" i="1" s="1"/>
  <c r="BQ168" i="1" s="1"/>
  <c r="BR92" i="1"/>
  <c r="BU240" i="1"/>
  <c r="BU239" i="1" s="1"/>
  <c r="BV252" i="1"/>
  <c r="BV253" i="1" s="1"/>
  <c r="BV254" i="1" s="1"/>
  <c r="BV268" i="1" s="1"/>
  <c r="BU252" i="1"/>
  <c r="BU253" i="1" s="1"/>
  <c r="BU254" i="1" s="1"/>
  <c r="BS215" i="1"/>
  <c r="BS216" i="1" s="1"/>
  <c r="BQ221" i="1"/>
  <c r="BU212" i="1"/>
  <c r="BS303" i="1" l="1"/>
  <c r="BS301" i="1"/>
  <c r="BS299" i="1"/>
  <c r="BQ166" i="1"/>
  <c r="BQ169" i="1" s="1"/>
  <c r="BU241" i="1"/>
  <c r="BU244" i="1" s="1"/>
  <c r="BU268" i="1"/>
  <c r="BU265" i="1"/>
  <c r="BT264" i="1"/>
  <c r="BT265" i="1" s="1"/>
  <c r="BT266" i="1" s="1"/>
  <c r="BS266" i="1"/>
  <c r="BS220" i="1"/>
  <c r="BS223" i="1"/>
  <c r="BW208" i="1"/>
  <c r="BW211" i="1" s="1"/>
  <c r="BS164" i="1" l="1"/>
  <c r="BS166" i="1" s="1"/>
  <c r="BS169" i="1" s="1"/>
  <c r="BT92" i="1"/>
  <c r="BW240" i="1"/>
  <c r="BW239" i="1" s="1"/>
  <c r="BX252" i="1"/>
  <c r="BX253" i="1" s="1"/>
  <c r="BX254" i="1" s="1"/>
  <c r="BX268" i="1" s="1"/>
  <c r="BW252" i="1"/>
  <c r="BW253" i="1" s="1"/>
  <c r="BW254" i="1" s="1"/>
  <c r="BW212" i="1"/>
  <c r="BS221" i="1"/>
  <c r="BU215" i="1"/>
  <c r="BU216" i="1" s="1"/>
  <c r="BU301" i="1" l="1"/>
  <c r="BU303" i="1"/>
  <c r="BU299" i="1"/>
  <c r="BS165" i="1"/>
  <c r="BS168" i="1" s="1"/>
  <c r="BW241" i="1"/>
  <c r="BW244" i="1" s="1"/>
  <c r="BW268" i="1"/>
  <c r="BW265" i="1"/>
  <c r="BV264" i="1"/>
  <c r="BV265" i="1" s="1"/>
  <c r="BV266" i="1" s="1"/>
  <c r="BU266" i="1"/>
  <c r="BU220" i="1"/>
  <c r="BU223" i="1"/>
  <c r="BY208" i="1"/>
  <c r="BY211" i="1" s="1"/>
  <c r="BU164" i="1" l="1"/>
  <c r="BU166" i="1" s="1"/>
  <c r="BU169" i="1" s="1"/>
  <c r="BV92" i="1"/>
  <c r="BZ252" i="1"/>
  <c r="BZ253" i="1" s="1"/>
  <c r="BZ254" i="1" s="1"/>
  <c r="BZ268" i="1" s="1"/>
  <c r="BY240" i="1"/>
  <c r="BY239" i="1" s="1"/>
  <c r="BY252" i="1"/>
  <c r="BY253" i="1" s="1"/>
  <c r="BY254" i="1" s="1"/>
  <c r="BW215" i="1"/>
  <c r="BW216" i="1" s="1"/>
  <c r="BY212" i="1"/>
  <c r="BU221" i="1"/>
  <c r="BW301" i="1" l="1"/>
  <c r="BW303" i="1"/>
  <c r="BW299" i="1"/>
  <c r="BU165" i="1"/>
  <c r="BU168" i="1" s="1"/>
  <c r="BY241" i="1"/>
  <c r="BY244" i="1" s="1"/>
  <c r="BY268" i="1"/>
  <c r="BY265" i="1"/>
  <c r="BX264" i="1"/>
  <c r="BX265" i="1" s="1"/>
  <c r="BX266" i="1" s="1"/>
  <c r="BW266" i="1"/>
  <c r="BW220" i="1"/>
  <c r="BW223" i="1"/>
  <c r="BW164" i="1" l="1"/>
  <c r="BW166" i="1" s="1"/>
  <c r="BW169" i="1" s="1"/>
  <c r="BX92" i="1"/>
  <c r="BW221" i="1"/>
  <c r="BY215" i="1"/>
  <c r="BY216" i="1" s="1"/>
  <c r="BY303" i="1" l="1"/>
  <c r="BY301" i="1"/>
  <c r="BY299" i="1"/>
  <c r="BW165" i="1"/>
  <c r="BW168" i="1" s="1"/>
  <c r="BZ264" i="1"/>
  <c r="BZ265" i="1" s="1"/>
  <c r="BZ266" i="1" s="1"/>
  <c r="BY266" i="1"/>
  <c r="BY223" i="1"/>
  <c r="BY220" i="1"/>
  <c r="BY164" i="1" l="1"/>
  <c r="BY165" i="1" s="1"/>
  <c r="BY168" i="1" s="1"/>
  <c r="BZ92" i="1"/>
  <c r="BY221" i="1"/>
  <c r="CC200" i="1"/>
  <c r="CC199" i="1"/>
  <c r="CA199" i="1"/>
  <c r="CA208" i="1"/>
  <c r="CA211" i="1" s="1"/>
  <c r="CA200" i="1"/>
  <c r="BY166" i="1" l="1"/>
  <c r="BY169" i="1" s="1"/>
  <c r="CA203" i="1"/>
  <c r="CA237" i="1" s="1"/>
  <c r="CA236" i="1" s="1"/>
  <c r="CB252" i="1"/>
  <c r="CA240" i="1"/>
  <c r="CA239" i="1" s="1"/>
  <c r="CA252" i="1"/>
  <c r="CC208" i="1"/>
  <c r="CC211" i="1" s="1"/>
  <c r="CC203" i="1"/>
  <c r="CA212" i="1" l="1"/>
  <c r="CA251" i="1"/>
  <c r="CA253" i="1" s="1"/>
  <c r="CA254" i="1" s="1"/>
  <c r="CA268" i="1" s="1"/>
  <c r="CB251" i="1"/>
  <c r="CB253" i="1" s="1"/>
  <c r="CB254" i="1" s="1"/>
  <c r="CB268" i="1" s="1"/>
  <c r="CA241" i="1"/>
  <c r="CD251" i="1"/>
  <c r="CC237" i="1"/>
  <c r="CC236" i="1" s="1"/>
  <c r="CC251" i="1"/>
  <c r="CC240" i="1"/>
  <c r="CC239" i="1" s="1"/>
  <c r="CD252" i="1"/>
  <c r="CC252" i="1"/>
  <c r="CC212" i="1"/>
  <c r="CA244" i="1" l="1"/>
  <c r="CE244" i="1"/>
  <c r="CC253" i="1"/>
  <c r="CC254" i="1" s="1"/>
  <c r="CC268" i="1" s="1"/>
  <c r="CD253" i="1"/>
  <c r="CD254" i="1" s="1"/>
  <c r="CD268" i="1" s="1"/>
  <c r="CA265" i="1"/>
  <c r="CA215" i="1" s="1"/>
  <c r="CA216" i="1" s="1"/>
  <c r="CC241" i="1"/>
  <c r="CA303" i="1" l="1"/>
  <c r="CA301" i="1"/>
  <c r="CA299" i="1"/>
  <c r="CC244" i="1"/>
  <c r="CG244" i="1"/>
  <c r="CC265" i="1"/>
  <c r="CC215" i="1" s="1"/>
  <c r="CC216" i="1" s="1"/>
  <c r="CB264" i="1"/>
  <c r="CB265" i="1" s="1"/>
  <c r="CB266" i="1" s="1"/>
  <c r="CA266" i="1"/>
  <c r="CA223" i="1"/>
  <c r="CA220" i="1"/>
  <c r="CC301" i="1" l="1"/>
  <c r="CC303" i="1"/>
  <c r="CC299" i="1"/>
  <c r="CA164" i="1"/>
  <c r="CA165" i="1" s="1"/>
  <c r="CA168" i="1" s="1"/>
  <c r="CB92" i="1"/>
  <c r="CD264" i="1"/>
  <c r="CD265" i="1" s="1"/>
  <c r="CD266" i="1" s="1"/>
  <c r="CC266" i="1"/>
  <c r="CC220" i="1"/>
  <c r="CC223" i="1"/>
  <c r="CA221" i="1"/>
  <c r="CA166" i="1" l="1"/>
  <c r="CA169" i="1" s="1"/>
  <c r="CC164" i="1"/>
  <c r="CC165" i="1" s="1"/>
  <c r="CC168" i="1" s="1"/>
  <c r="CD92" i="1"/>
  <c r="CC221" i="1"/>
  <c r="CC166" i="1" l="1"/>
  <c r="CC169" i="1" s="1"/>
  <c r="CE144" i="1"/>
  <c r="CD144" i="1"/>
  <c r="CC144" i="1"/>
  <c r="CB144" i="1"/>
  <c r="CI200" i="1" l="1"/>
  <c r="CI208" i="1"/>
  <c r="CI211" i="1" s="1"/>
  <c r="CI199" i="1"/>
  <c r="CJ252" i="1" l="1"/>
  <c r="CI203" i="1"/>
  <c r="CI252" i="1"/>
  <c r="CJ251" i="1" l="1"/>
  <c r="CJ253" i="1" s="1"/>
  <c r="CJ254" i="1" s="1"/>
  <c r="CJ268" i="1" s="1"/>
  <c r="CI212" i="1"/>
  <c r="CI251" i="1"/>
  <c r="CI253" i="1" s="1"/>
  <c r="CI254" i="1" s="1"/>
  <c r="CI268" i="1" s="1"/>
  <c r="CI241" i="1" l="1"/>
  <c r="CI244" i="1" s="1"/>
  <c r="CI265" i="1"/>
  <c r="CI215" i="1" s="1"/>
  <c r="CI216" i="1" s="1"/>
  <c r="CI303" i="1" l="1"/>
  <c r="CI301" i="1"/>
  <c r="CI299" i="1"/>
  <c r="CI266" i="1"/>
  <c r="CJ264" i="1"/>
  <c r="CJ265" i="1" s="1"/>
  <c r="CI223" i="1"/>
  <c r="CI220" i="1"/>
  <c r="CI164" i="1" l="1"/>
  <c r="CI166" i="1" s="1"/>
  <c r="CI169" i="1" s="1"/>
  <c r="CJ92" i="1"/>
  <c r="CJ266" i="1"/>
  <c r="CI221" i="1"/>
  <c r="CI165" i="1" l="1"/>
  <c r="CI168" i="1" s="1"/>
  <c r="CJ223" i="1"/>
  <c r="CJ164" i="1" l="1"/>
  <c r="CK92" i="1"/>
  <c r="CJ165" i="1" l="1"/>
  <c r="CJ168" i="1" s="1"/>
  <c r="CJ166" i="1"/>
  <c r="CJ169" i="1" s="1"/>
  <c r="CK286" i="1" l="1"/>
  <c r="CK308" i="1"/>
  <c r="CK307" i="1"/>
  <c r="CN65" i="1"/>
  <c r="CN308" i="1"/>
  <c r="CM65" i="1"/>
  <c r="CM308" i="1"/>
  <c r="CN286" i="1"/>
  <c r="CM286" i="1"/>
  <c r="CM153" i="1"/>
  <c r="CM154" i="1" s="1"/>
  <c r="CM157" i="1" s="1"/>
  <c r="CN153" i="1"/>
  <c r="CN154" i="1" s="1"/>
  <c r="CN157" i="1" s="1"/>
  <c r="CN66" i="1" l="1"/>
  <c r="CM66" i="1"/>
  <c r="CM201" i="1"/>
  <c r="CQ308" i="1"/>
  <c r="CO65" i="1"/>
  <c r="CN81" i="1"/>
  <c r="CN77" i="1" s="1"/>
  <c r="CR308" i="1"/>
  <c r="CN200" i="1"/>
  <c r="CN71" i="1"/>
  <c r="CN199" i="1"/>
  <c r="CN208" i="1"/>
  <c r="CM81" i="1"/>
  <c r="CM77" i="1" s="1"/>
  <c r="CM208" i="1"/>
  <c r="CN67" i="1"/>
  <c r="CN207" i="1"/>
  <c r="CN201" i="1"/>
  <c r="CM200" i="1"/>
  <c r="CM67" i="1"/>
  <c r="CM71" i="1"/>
  <c r="CM70" i="1" s="1"/>
  <c r="CM207" i="1"/>
  <c r="CM199" i="1"/>
  <c r="CK199" i="1"/>
  <c r="CK208" i="1"/>
  <c r="CK200" i="1"/>
  <c r="CM280" i="1"/>
  <c r="CK207" i="1"/>
  <c r="CK280" i="1"/>
  <c r="CK201" i="1"/>
  <c r="AA57" i="1"/>
  <c r="AA58" i="1" s="1"/>
  <c r="CN280" i="1"/>
  <c r="CO66" i="1" l="1"/>
  <c r="CO280" i="1"/>
  <c r="CM211" i="1"/>
  <c r="CK211" i="1"/>
  <c r="CN70" i="1"/>
  <c r="CN73" i="1"/>
  <c r="CN83" i="1"/>
  <c r="CN203" i="1"/>
  <c r="CM203" i="1"/>
  <c r="CN211" i="1"/>
  <c r="CR65" i="1"/>
  <c r="CM73" i="1"/>
  <c r="CR286" i="1"/>
  <c r="CQ65" i="1"/>
  <c r="CQ286" i="1"/>
  <c r="CM83" i="1"/>
  <c r="CR153" i="1"/>
  <c r="CR154" i="1" s="1"/>
  <c r="CR157" i="1" s="1"/>
  <c r="CP308" i="1"/>
  <c r="CN74" i="1"/>
  <c r="CO153" i="1"/>
  <c r="CO154" i="1" s="1"/>
  <c r="CO157" i="1" s="1"/>
  <c r="CO308" i="1"/>
  <c r="CO286" i="1"/>
  <c r="CK203" i="1"/>
  <c r="CM74" i="1"/>
  <c r="CP286" i="1"/>
  <c r="CP65" i="1"/>
  <c r="CQ153" i="1"/>
  <c r="CQ154" i="1" s="1"/>
  <c r="CQ157" i="1" s="1"/>
  <c r="AB63" i="1"/>
  <c r="AB308" i="1" s="1"/>
  <c r="CP153" i="1"/>
  <c r="CP154" i="1" s="1"/>
  <c r="CP157" i="1" s="1"/>
  <c r="CO199" i="1"/>
  <c r="CO71" i="1"/>
  <c r="CO207" i="1"/>
  <c r="CO208" i="1"/>
  <c r="CO81" i="1"/>
  <c r="CO77" i="1" s="1"/>
  <c r="CO200" i="1"/>
  <c r="CO201" i="1"/>
  <c r="CO67" i="1"/>
  <c r="CR66" i="1" l="1"/>
  <c r="CQ66" i="1"/>
  <c r="CP66" i="1"/>
  <c r="CK252" i="1"/>
  <c r="CL252" i="1"/>
  <c r="CK251" i="1"/>
  <c r="CK253" i="1" s="1"/>
  <c r="CL251" i="1"/>
  <c r="CL253" i="1" s="1"/>
  <c r="CL254" i="1" s="1"/>
  <c r="CL268" i="1" s="1"/>
  <c r="CN305" i="1"/>
  <c r="CN306" i="1" s="1"/>
  <c r="CN252" i="1"/>
  <c r="CN84" i="1"/>
  <c r="CN287" i="1"/>
  <c r="CN288" i="1" s="1"/>
  <c r="CN85" i="1"/>
  <c r="CN89" i="1"/>
  <c r="CN212" i="1"/>
  <c r="CM212" i="1"/>
  <c r="CN251" i="1"/>
  <c r="CR207" i="1"/>
  <c r="CR71" i="1"/>
  <c r="CR199" i="1"/>
  <c r="CR200" i="1"/>
  <c r="CR67" i="1"/>
  <c r="CR201" i="1"/>
  <c r="CR81" i="1"/>
  <c r="CR77" i="1" s="1"/>
  <c r="CR208" i="1"/>
  <c r="CQ67" i="1"/>
  <c r="CQ81" i="1"/>
  <c r="CQ77" i="1" s="1"/>
  <c r="CQ201" i="1"/>
  <c r="CQ200" i="1"/>
  <c r="CQ207" i="1"/>
  <c r="CQ208" i="1"/>
  <c r="CQ199" i="1"/>
  <c r="CN86" i="1"/>
  <c r="CM85" i="1"/>
  <c r="CM287" i="1"/>
  <c r="CM288" i="1" s="1"/>
  <c r="CM84" i="1"/>
  <c r="CM89" i="1"/>
  <c r="CQ71" i="1"/>
  <c r="CK212" i="1"/>
  <c r="CK305" i="1"/>
  <c r="CK306" i="1" s="1"/>
  <c r="CS153" i="1"/>
  <c r="CS154" i="1" s="1"/>
  <c r="CS157" i="1" s="1"/>
  <c r="CS308" i="1"/>
  <c r="CM305" i="1"/>
  <c r="CM306" i="1" s="1"/>
  <c r="CK287" i="1"/>
  <c r="CK288" i="1" s="1"/>
  <c r="CK281" i="1"/>
  <c r="CN281" i="1"/>
  <c r="CR280" i="1"/>
  <c r="CP280" i="1"/>
  <c r="AB65" i="1"/>
  <c r="CO211" i="1"/>
  <c r="CS65" i="1"/>
  <c r="CS286" i="1"/>
  <c r="CO203" i="1"/>
  <c r="CM167" i="1"/>
  <c r="CN167" i="1"/>
  <c r="CM252" i="1"/>
  <c r="CP200" i="1"/>
  <c r="AB200" i="1" s="1"/>
  <c r="AB235" i="1" s="1"/>
  <c r="CP199" i="1"/>
  <c r="CP207" i="1"/>
  <c r="CP71" i="1"/>
  <c r="CP70" i="1" s="1"/>
  <c r="CP208" i="1"/>
  <c r="AB208" i="1" s="1"/>
  <c r="AB238" i="1" s="1"/>
  <c r="CP201" i="1"/>
  <c r="AB201" i="1" s="1"/>
  <c r="CP67" i="1"/>
  <c r="CP81" i="1"/>
  <c r="CP77" i="1" s="1"/>
  <c r="CT308" i="1"/>
  <c r="CO83" i="1"/>
  <c r="CO73" i="1"/>
  <c r="CO74" i="1"/>
  <c r="CM251" i="1"/>
  <c r="CQ280" i="1"/>
  <c r="CO70" i="1"/>
  <c r="CM281" i="1"/>
  <c r="CM86" i="1"/>
  <c r="CS66" i="1" l="1"/>
  <c r="CU308" i="1"/>
  <c r="CU65" i="1"/>
  <c r="CU286" i="1"/>
  <c r="CS280" i="1"/>
  <c r="CW308" i="1"/>
  <c r="CR203" i="1"/>
  <c r="CQ211" i="1"/>
  <c r="CN253" i="1"/>
  <c r="CR211" i="1"/>
  <c r="CR73" i="1"/>
  <c r="CR74" i="1"/>
  <c r="CR83" i="1"/>
  <c r="CR70" i="1"/>
  <c r="CV308" i="1"/>
  <c r="CV286" i="1"/>
  <c r="CV65" i="1"/>
  <c r="CQ70" i="1"/>
  <c r="CQ73" i="1"/>
  <c r="CQ83" i="1"/>
  <c r="CQ203" i="1"/>
  <c r="CO167" i="1"/>
  <c r="CO305" i="1"/>
  <c r="CO306" i="1" s="1"/>
  <c r="AB153" i="1"/>
  <c r="AB243" i="1"/>
  <c r="CQ74" i="1"/>
  <c r="AB70" i="1"/>
  <c r="AB71" i="1" s="1"/>
  <c r="CM253" i="1"/>
  <c r="CO212" i="1"/>
  <c r="CO251" i="1"/>
  <c r="CO281" i="1"/>
  <c r="AC63" i="1"/>
  <c r="AC308" i="1" s="1"/>
  <c r="CV153" i="1"/>
  <c r="CV154" i="1" s="1"/>
  <c r="CV157" i="1" s="1"/>
  <c r="AB66" i="1"/>
  <c r="AB113" i="1"/>
  <c r="AB199" i="1"/>
  <c r="CP203" i="1"/>
  <c r="CS199" i="1"/>
  <c r="CS71" i="1"/>
  <c r="CS70" i="1" s="1"/>
  <c r="CS207" i="1"/>
  <c r="CS67" i="1"/>
  <c r="CS200" i="1"/>
  <c r="CS208" i="1"/>
  <c r="CS201" i="1"/>
  <c r="CS81" i="1"/>
  <c r="CS77" i="1" s="1"/>
  <c r="CT153" i="1"/>
  <c r="CT154" i="1" s="1"/>
  <c r="CT157" i="1" s="1"/>
  <c r="CO252" i="1"/>
  <c r="CO85" i="1"/>
  <c r="CO287" i="1"/>
  <c r="CO288" i="1" s="1"/>
  <c r="CO89" i="1"/>
  <c r="CO86" i="1"/>
  <c r="CO84" i="1"/>
  <c r="CP73" i="1"/>
  <c r="CP83" i="1"/>
  <c r="CP74" i="1"/>
  <c r="AB77" i="1" s="1"/>
  <c r="AB81" i="1" s="1"/>
  <c r="AB82" i="1" s="1"/>
  <c r="CT286" i="1"/>
  <c r="CT65" i="1"/>
  <c r="AB207" i="1"/>
  <c r="AB211" i="1" s="1"/>
  <c r="CP211" i="1"/>
  <c r="CU153" i="1"/>
  <c r="CU154" i="1" s="1"/>
  <c r="CU157" i="1" s="1"/>
  <c r="CU66" i="1" l="1"/>
  <c r="CV66" i="1"/>
  <c r="CT66" i="1"/>
  <c r="CU81" i="1"/>
  <c r="CU77" i="1" s="1"/>
  <c r="CU199" i="1"/>
  <c r="CU71" i="1"/>
  <c r="CU207" i="1"/>
  <c r="CU200" i="1"/>
  <c r="CU208" i="1"/>
  <c r="CU201" i="1"/>
  <c r="CU67" i="1"/>
  <c r="CQ252" i="1"/>
  <c r="CV199" i="1"/>
  <c r="CV71" i="1"/>
  <c r="CV73" i="1" s="1"/>
  <c r="CV207" i="1"/>
  <c r="CR252" i="1"/>
  <c r="CR212" i="1"/>
  <c r="CR287" i="1"/>
  <c r="CR288" i="1" s="1"/>
  <c r="CR84" i="1"/>
  <c r="CR89" i="1"/>
  <c r="CR85" i="1"/>
  <c r="CV201" i="1"/>
  <c r="CV200" i="1"/>
  <c r="CV81" i="1"/>
  <c r="CV77" i="1" s="1"/>
  <c r="CV67" i="1"/>
  <c r="CV208" i="1"/>
  <c r="CQ89" i="1"/>
  <c r="CQ84" i="1"/>
  <c r="CQ85" i="1"/>
  <c r="CR86" i="1"/>
  <c r="CR305" i="1"/>
  <c r="CR306" i="1" s="1"/>
  <c r="CQ287" i="1"/>
  <c r="CQ288" i="1" s="1"/>
  <c r="CR251" i="1"/>
  <c r="CQ212" i="1"/>
  <c r="AB73" i="1"/>
  <c r="CP167" i="1"/>
  <c r="CP305" i="1"/>
  <c r="CP306" i="1" s="1"/>
  <c r="CQ305" i="1"/>
  <c r="CQ306" i="1" s="1"/>
  <c r="CS211" i="1"/>
  <c r="CS252" i="1" s="1"/>
  <c r="CV280" i="1"/>
  <c r="CP252" i="1"/>
  <c r="CP287" i="1"/>
  <c r="CP288" i="1" s="1"/>
  <c r="CP85" i="1"/>
  <c r="CP86" i="1"/>
  <c r="CP84" i="1"/>
  <c r="CP89" i="1"/>
  <c r="CT280" i="1"/>
  <c r="CP281" i="1"/>
  <c r="CU280" i="1"/>
  <c r="CR281" i="1"/>
  <c r="CQ281" i="1"/>
  <c r="CS83" i="1"/>
  <c r="CS305" i="1" s="1"/>
  <c r="CS306" i="1" s="1"/>
  <c r="CS73" i="1"/>
  <c r="CS74" i="1"/>
  <c r="AC65" i="1"/>
  <c r="CO253" i="1"/>
  <c r="CW286" i="1"/>
  <c r="CW65" i="1"/>
  <c r="CQ167" i="1"/>
  <c r="CW153" i="1"/>
  <c r="CW154" i="1" s="1"/>
  <c r="CW157" i="1" s="1"/>
  <c r="CS203" i="1"/>
  <c r="CT199" i="1"/>
  <c r="CT208" i="1"/>
  <c r="AC208" i="1" s="1"/>
  <c r="AC238" i="1" s="1"/>
  <c r="CT71" i="1"/>
  <c r="CT70" i="1" s="1"/>
  <c r="AC70" i="1" s="1"/>
  <c r="CT200" i="1"/>
  <c r="AC200" i="1" s="1"/>
  <c r="AC235" i="1" s="1"/>
  <c r="CT207" i="1"/>
  <c r="CT81" i="1"/>
  <c r="CT77" i="1" s="1"/>
  <c r="CT67" i="1"/>
  <c r="CT201" i="1"/>
  <c r="AC201" i="1" s="1"/>
  <c r="AB114" i="1"/>
  <c r="AB72" i="1"/>
  <c r="AB83" i="1"/>
  <c r="AB305" i="1" s="1"/>
  <c r="AB306" i="1" s="1"/>
  <c r="CQ86" i="1"/>
  <c r="CQ251" i="1"/>
  <c r="CP212" i="1"/>
  <c r="CP251" i="1"/>
  <c r="AB240" i="1"/>
  <c r="AB239" i="1" s="1"/>
  <c r="AB252" i="1"/>
  <c r="CR167" i="1"/>
  <c r="AB203" i="1"/>
  <c r="AB234" i="1"/>
  <c r="CW66" i="1" l="1"/>
  <c r="CY308" i="1"/>
  <c r="CY65" i="1"/>
  <c r="CY66" i="1" s="1"/>
  <c r="CY286" i="1"/>
  <c r="CU203" i="1"/>
  <c r="CU211" i="1"/>
  <c r="CU70" i="1"/>
  <c r="CU83" i="1"/>
  <c r="CU73" i="1"/>
  <c r="CW280" i="1"/>
  <c r="DA308" i="1"/>
  <c r="CQ253" i="1"/>
  <c r="CV203" i="1"/>
  <c r="CV70" i="1"/>
  <c r="CV74" i="1"/>
  <c r="CV211" i="1"/>
  <c r="CV83" i="1"/>
  <c r="CZ308" i="1"/>
  <c r="CZ286" i="1"/>
  <c r="CZ65" i="1"/>
  <c r="CR253" i="1"/>
  <c r="CX153" i="1"/>
  <c r="CX154" i="1" s="1"/>
  <c r="CX157" i="1" s="1"/>
  <c r="CX308" i="1"/>
  <c r="CP253" i="1"/>
  <c r="AC153" i="1"/>
  <c r="AC243" i="1"/>
  <c r="AB85" i="1"/>
  <c r="CT203" i="1"/>
  <c r="CT251" i="1" s="1"/>
  <c r="AC199" i="1"/>
  <c r="CS212" i="1"/>
  <c r="CS251" i="1"/>
  <c r="CS253" i="1" s="1"/>
  <c r="CY153" i="1"/>
  <c r="CY154" i="1" s="1"/>
  <c r="CY157" i="1" s="1"/>
  <c r="CS86" i="1"/>
  <c r="CS84" i="1"/>
  <c r="CS89" i="1"/>
  <c r="CS287" i="1"/>
  <c r="CS288" i="1" s="1"/>
  <c r="CS85" i="1"/>
  <c r="AB212" i="1"/>
  <c r="AB237" i="1"/>
  <c r="AB251" i="1"/>
  <c r="AB253" i="1" s="1"/>
  <c r="AB115" i="1"/>
  <c r="AB89" i="1"/>
  <c r="AB167" i="1"/>
  <c r="AB84" i="1"/>
  <c r="CW71" i="1"/>
  <c r="CW70" i="1" s="1"/>
  <c r="CW207" i="1"/>
  <c r="CW199" i="1"/>
  <c r="CW67" i="1"/>
  <c r="CW201" i="1"/>
  <c r="CW200" i="1"/>
  <c r="CW208" i="1"/>
  <c r="CW81" i="1"/>
  <c r="CW77" i="1" s="1"/>
  <c r="CT211" i="1"/>
  <c r="AC207" i="1"/>
  <c r="AC211" i="1" s="1"/>
  <c r="CS167" i="1"/>
  <c r="CK300" i="1"/>
  <c r="CK282" i="1"/>
  <c r="CK289" i="1"/>
  <c r="CS281" i="1"/>
  <c r="CT74" i="1"/>
  <c r="AC77" i="1" s="1"/>
  <c r="AC81" i="1" s="1"/>
  <c r="AC82" i="1" s="1"/>
  <c r="CT73" i="1"/>
  <c r="CT83" i="1"/>
  <c r="AC66" i="1"/>
  <c r="AC71" i="1"/>
  <c r="AC113" i="1"/>
  <c r="CX286" i="1"/>
  <c r="CX65" i="1"/>
  <c r="CZ153" i="1"/>
  <c r="CZ154" i="1" s="1"/>
  <c r="CZ157" i="1" s="1"/>
  <c r="CU74" i="1"/>
  <c r="AD63" i="1"/>
  <c r="AD308" i="1" s="1"/>
  <c r="CX66" i="1" l="1"/>
  <c r="CZ208" i="1"/>
  <c r="CZ66" i="1"/>
  <c r="CV251" i="1"/>
  <c r="CY200" i="1"/>
  <c r="CY71" i="1"/>
  <c r="CY208" i="1"/>
  <c r="CY201" i="1"/>
  <c r="CY207" i="1"/>
  <c r="CY81" i="1"/>
  <c r="CY77" i="1" s="1"/>
  <c r="CY199" i="1"/>
  <c r="CU212" i="1"/>
  <c r="CU89" i="1"/>
  <c r="CU84" i="1"/>
  <c r="CU85" i="1"/>
  <c r="CU287" i="1"/>
  <c r="CU288" i="1" s="1"/>
  <c r="CZ280" i="1"/>
  <c r="CV305" i="1"/>
  <c r="CV306" i="1" s="1"/>
  <c r="CV89" i="1"/>
  <c r="CV287" i="1"/>
  <c r="CV288" i="1" s="1"/>
  <c r="CV84" i="1"/>
  <c r="CV86" i="1"/>
  <c r="CV85" i="1"/>
  <c r="CZ81" i="1"/>
  <c r="CZ77" i="1" s="1"/>
  <c r="CZ199" i="1"/>
  <c r="CZ67" i="1"/>
  <c r="CZ207" i="1"/>
  <c r="CZ201" i="1"/>
  <c r="CZ200" i="1"/>
  <c r="CZ71" i="1"/>
  <c r="CV212" i="1"/>
  <c r="CV252" i="1"/>
  <c r="AC73" i="1"/>
  <c r="CU167" i="1"/>
  <c r="CT305" i="1"/>
  <c r="CT306" i="1" s="1"/>
  <c r="CU305" i="1"/>
  <c r="CU306" i="1" s="1"/>
  <c r="CW211" i="1"/>
  <c r="CW252" i="1" s="1"/>
  <c r="CX280" i="1"/>
  <c r="CY280" i="1"/>
  <c r="CY67" i="1"/>
  <c r="CU252" i="1"/>
  <c r="CT252" i="1"/>
  <c r="CT253" i="1" s="1"/>
  <c r="CK248" i="1"/>
  <c r="CK250" i="1" s="1"/>
  <c r="CK254" i="1" s="1"/>
  <c r="CK268" i="1" s="1"/>
  <c r="CK174" i="1"/>
  <c r="CV281" i="1"/>
  <c r="AC83" i="1"/>
  <c r="AC305" i="1" s="1"/>
  <c r="AC306" i="1" s="1"/>
  <c r="AC114" i="1"/>
  <c r="AC72" i="1"/>
  <c r="CW203" i="1"/>
  <c r="CT281" i="1"/>
  <c r="AC234" i="1"/>
  <c r="AC203" i="1"/>
  <c r="DA286" i="1"/>
  <c r="DA65" i="1"/>
  <c r="CT212" i="1"/>
  <c r="CU251" i="1"/>
  <c r="CX199" i="1"/>
  <c r="CX200" i="1"/>
  <c r="AD200" i="1" s="1"/>
  <c r="AD235" i="1" s="1"/>
  <c r="CX71" i="1"/>
  <c r="CX208" i="1"/>
  <c r="AD208" i="1" s="1"/>
  <c r="AD238" i="1" s="1"/>
  <c r="CX207" i="1"/>
  <c r="CX67" i="1"/>
  <c r="CX81" i="1"/>
  <c r="CX77" i="1" s="1"/>
  <c r="CX201" i="1"/>
  <c r="AD201" i="1" s="1"/>
  <c r="CT89" i="1"/>
  <c r="CT85" i="1"/>
  <c r="CT84" i="1"/>
  <c r="CT287" i="1"/>
  <c r="CT288" i="1" s="1"/>
  <c r="CT86" i="1"/>
  <c r="CW74" i="1"/>
  <c r="CW73" i="1"/>
  <c r="CW83" i="1"/>
  <c r="CU281" i="1"/>
  <c r="CU86" i="1"/>
  <c r="AD65" i="1"/>
  <c r="DA153" i="1"/>
  <c r="DA154" i="1" s="1"/>
  <c r="DA157" i="1" s="1"/>
  <c r="AC240" i="1"/>
  <c r="AC239" i="1" s="1"/>
  <c r="AC252" i="1"/>
  <c r="AB236" i="1"/>
  <c r="AB241" i="1"/>
  <c r="AB244" i="1" s="1"/>
  <c r="AB245" i="1" s="1"/>
  <c r="CT167" i="1"/>
  <c r="CV167" i="1"/>
  <c r="CZ211" i="1" l="1"/>
  <c r="CY211" i="1"/>
  <c r="DA280" i="1"/>
  <c r="DA66" i="1"/>
  <c r="CY203" i="1"/>
  <c r="CY212" i="1" s="1"/>
  <c r="CV253" i="1"/>
  <c r="CY74" i="1"/>
  <c r="CY70" i="1"/>
  <c r="CY73" i="1"/>
  <c r="CY83" i="1"/>
  <c r="CZ203" i="1"/>
  <c r="CZ70" i="1"/>
  <c r="CZ73" i="1"/>
  <c r="CZ83" i="1"/>
  <c r="CZ74" i="1"/>
  <c r="CZ252" i="1"/>
  <c r="CW281" i="1"/>
  <c r="CW305" i="1"/>
  <c r="CW306" i="1" s="1"/>
  <c r="DB153" i="1"/>
  <c r="DB154" i="1" s="1"/>
  <c r="DB157" i="1" s="1"/>
  <c r="DB308" i="1"/>
  <c r="AD153" i="1"/>
  <c r="AD243" i="1"/>
  <c r="CU253" i="1"/>
  <c r="AC85" i="1"/>
  <c r="AD207" i="1"/>
  <c r="AD211" i="1" s="1"/>
  <c r="CX211" i="1"/>
  <c r="DA207" i="1"/>
  <c r="DA208" i="1"/>
  <c r="DA200" i="1"/>
  <c r="DA71" i="1"/>
  <c r="DA199" i="1"/>
  <c r="DA81" i="1"/>
  <c r="DA77" i="1" s="1"/>
  <c r="DA67" i="1"/>
  <c r="DA201" i="1"/>
  <c r="CK175" i="1"/>
  <c r="CL262" i="1" s="1"/>
  <c r="CL260" i="1" s="1"/>
  <c r="CX74" i="1"/>
  <c r="AD77" i="1" s="1"/>
  <c r="AD81" i="1" s="1"/>
  <c r="AD82" i="1" s="1"/>
  <c r="CX83" i="1"/>
  <c r="CX73" i="1"/>
  <c r="AC237" i="1"/>
  <c r="AC212" i="1"/>
  <c r="AC251" i="1"/>
  <c r="AC253" i="1" s="1"/>
  <c r="AC89" i="1"/>
  <c r="AC115" i="1"/>
  <c r="AC84" i="1"/>
  <c r="AC167" i="1"/>
  <c r="DB65" i="1"/>
  <c r="DB286" i="1"/>
  <c r="CW212" i="1"/>
  <c r="CW251" i="1"/>
  <c r="CW253" i="1" s="1"/>
  <c r="AD199" i="1"/>
  <c r="CX203" i="1"/>
  <c r="AD113" i="1"/>
  <c r="AD66" i="1"/>
  <c r="CW89" i="1"/>
  <c r="CW85" i="1"/>
  <c r="CW287" i="1"/>
  <c r="CW288" i="1" s="1"/>
  <c r="CW86" i="1"/>
  <c r="CW84" i="1"/>
  <c r="CW167" i="1"/>
  <c r="CX70" i="1"/>
  <c r="AD70" i="1" s="1"/>
  <c r="AD71" i="1" s="1"/>
  <c r="AE63" i="1"/>
  <c r="AE308" i="1" s="1"/>
  <c r="DB280" i="1" l="1"/>
  <c r="DB66" i="1"/>
  <c r="CY84" i="1"/>
  <c r="CY85" i="1"/>
  <c r="CY287" i="1"/>
  <c r="CY288" i="1" s="1"/>
  <c r="CY89" i="1"/>
  <c r="CY305" i="1"/>
  <c r="CY306" i="1" s="1"/>
  <c r="CK109" i="1"/>
  <c r="CK147" i="1"/>
  <c r="CZ251" i="1"/>
  <c r="CZ253" i="1" s="1"/>
  <c r="CZ212" i="1"/>
  <c r="CZ305" i="1"/>
  <c r="CZ306" i="1" s="1"/>
  <c r="CZ84" i="1"/>
  <c r="CZ287" i="1"/>
  <c r="CZ288" i="1" s="1"/>
  <c r="CZ86" i="1"/>
  <c r="CZ89" i="1"/>
  <c r="CZ85" i="1"/>
  <c r="AD73" i="1"/>
  <c r="CZ167" i="1"/>
  <c r="CX305" i="1"/>
  <c r="CX306" i="1" s="1"/>
  <c r="CY281" i="1"/>
  <c r="CY86" i="1"/>
  <c r="CZ281" i="1"/>
  <c r="CX281" i="1"/>
  <c r="CY167" i="1"/>
  <c r="CX167" i="1"/>
  <c r="DA203" i="1"/>
  <c r="DA251" i="1" s="1"/>
  <c r="AD72" i="1"/>
  <c r="AD114" i="1"/>
  <c r="AD83" i="1"/>
  <c r="AD305" i="1" s="1"/>
  <c r="AD306" i="1" s="1"/>
  <c r="CY251" i="1"/>
  <c r="CX212" i="1"/>
  <c r="CY252" i="1"/>
  <c r="CX252" i="1"/>
  <c r="AD240" i="1"/>
  <c r="AD239" i="1" s="1"/>
  <c r="AD252" i="1"/>
  <c r="CG144" i="1"/>
  <c r="DA74" i="1"/>
  <c r="DA73" i="1"/>
  <c r="DA83" i="1"/>
  <c r="DA305" i="1" s="1"/>
  <c r="DA306" i="1" s="1"/>
  <c r="CX251" i="1"/>
  <c r="CX89" i="1"/>
  <c r="CX85" i="1"/>
  <c r="CX84" i="1"/>
  <c r="CX287" i="1"/>
  <c r="CX288" i="1" s="1"/>
  <c r="CX86" i="1"/>
  <c r="AD234" i="1"/>
  <c r="AD203" i="1"/>
  <c r="CK262" i="1"/>
  <c r="CK260" i="1" s="1"/>
  <c r="CK265" i="1" s="1"/>
  <c r="CK184" i="1"/>
  <c r="CK110" i="1" s="1"/>
  <c r="AC236" i="1"/>
  <c r="AC241" i="1"/>
  <c r="AC244" i="1" s="1"/>
  <c r="AC245" i="1" s="1"/>
  <c r="DA70" i="1"/>
  <c r="DB200" i="1"/>
  <c r="AE200" i="1" s="1"/>
  <c r="AE235" i="1" s="1"/>
  <c r="DB71" i="1"/>
  <c r="DB70" i="1" s="1"/>
  <c r="DB199" i="1"/>
  <c r="DB81" i="1"/>
  <c r="DB77" i="1" s="1"/>
  <c r="DB208" i="1"/>
  <c r="AE208" i="1" s="1"/>
  <c r="AE238" i="1" s="1"/>
  <c r="DB67" i="1"/>
  <c r="DB201" i="1"/>
  <c r="AE201" i="1" s="1"/>
  <c r="DB207" i="1"/>
  <c r="AE65" i="1"/>
  <c r="DA211" i="1"/>
  <c r="CK151" i="1" l="1"/>
  <c r="CK150" i="1"/>
  <c r="CK149" i="1"/>
  <c r="AE153" i="1"/>
  <c r="AE243" i="1"/>
  <c r="AD85" i="1"/>
  <c r="DA212" i="1"/>
  <c r="CK215" i="1"/>
  <c r="CK216" i="1" s="1"/>
  <c r="CL264" i="1" s="1"/>
  <c r="CL265" i="1" s="1"/>
  <c r="CL266" i="1" s="1"/>
  <c r="DB74" i="1"/>
  <c r="AE77" i="1" s="1"/>
  <c r="AE81" i="1" s="1"/>
  <c r="AE82" i="1" s="1"/>
  <c r="DB83" i="1"/>
  <c r="DB305" i="1" s="1"/>
  <c r="DB306" i="1" s="1"/>
  <c r="DB73" i="1"/>
  <c r="CX253" i="1"/>
  <c r="CY253" i="1"/>
  <c r="AD212" i="1"/>
  <c r="AD237" i="1"/>
  <c r="AD251" i="1"/>
  <c r="AD253" i="1" s="1"/>
  <c r="DB203" i="1"/>
  <c r="AE199" i="1"/>
  <c r="DA89" i="1"/>
  <c r="DA84" i="1"/>
  <c r="DA85" i="1"/>
  <c r="DA86" i="1"/>
  <c r="DA287" i="1"/>
  <c r="DA288" i="1" s="1"/>
  <c r="AD89" i="1"/>
  <c r="AD84" i="1"/>
  <c r="AD167" i="1"/>
  <c r="AD115" i="1"/>
  <c r="AE66" i="1"/>
  <c r="AE113" i="1"/>
  <c r="AE70" i="1"/>
  <c r="AE71" i="1" s="1"/>
  <c r="AE73" i="1" s="1"/>
  <c r="DA167" i="1"/>
  <c r="DA281" i="1"/>
  <c r="AE207" i="1"/>
  <c r="AE211" i="1" s="1"/>
  <c r="DB211" i="1"/>
  <c r="DB252" i="1" s="1"/>
  <c r="DA252" i="1"/>
  <c r="DA253" i="1" s="1"/>
  <c r="CK266" i="1" l="1"/>
  <c r="CK303" i="1"/>
  <c r="CK299" i="1"/>
  <c r="CK301" i="1"/>
  <c r="AE83" i="1"/>
  <c r="AE72" i="1"/>
  <c r="AE114" i="1"/>
  <c r="DB89" i="1"/>
  <c r="DB86" i="1"/>
  <c r="DB287" i="1"/>
  <c r="DB288" i="1" s="1"/>
  <c r="DB84" i="1"/>
  <c r="DB85" i="1"/>
  <c r="DB167" i="1"/>
  <c r="AD241" i="1"/>
  <c r="AD244" i="1" s="1"/>
  <c r="AD245" i="1" s="1"/>
  <c r="AD236" i="1"/>
  <c r="AE203" i="1"/>
  <c r="AE234" i="1"/>
  <c r="CK220" i="1"/>
  <c r="CK223" i="1"/>
  <c r="DB212" i="1"/>
  <c r="DB251" i="1"/>
  <c r="DB253" i="1" s="1"/>
  <c r="AE240" i="1"/>
  <c r="AE239" i="1" s="1"/>
  <c r="AE252" i="1"/>
  <c r="DB281" i="1"/>
  <c r="CK164" i="1" l="1"/>
  <c r="CL92" i="1"/>
  <c r="CM92" i="1" s="1"/>
  <c r="CN92" i="1" s="1"/>
  <c r="CO92" i="1" s="1"/>
  <c r="CP92" i="1" s="1"/>
  <c r="CQ92" i="1" s="1"/>
  <c r="CR92" i="1" s="1"/>
  <c r="CS92" i="1" s="1"/>
  <c r="CT92" i="1" s="1"/>
  <c r="CU92" i="1" s="1"/>
  <c r="CV92" i="1" s="1"/>
  <c r="CW92" i="1" s="1"/>
  <c r="CX92" i="1" s="1"/>
  <c r="CY92" i="1" s="1"/>
  <c r="CZ92" i="1" s="1"/>
  <c r="DA92" i="1" s="1"/>
  <c r="DB92" i="1" s="1"/>
  <c r="AE85" i="1"/>
  <c r="AE305" i="1"/>
  <c r="AE306" i="1" s="1"/>
  <c r="CK221" i="1"/>
  <c r="AE212" i="1"/>
  <c r="AE237" i="1"/>
  <c r="AE251" i="1"/>
  <c r="AE253" i="1" s="1"/>
  <c r="AE89" i="1"/>
  <c r="AE84" i="1"/>
  <c r="AE115" i="1"/>
  <c r="AE167" i="1"/>
  <c r="CK166" i="1" l="1"/>
  <c r="CK169" i="1" s="1"/>
  <c r="CK165" i="1"/>
  <c r="CK168" i="1" s="1"/>
  <c r="AE241" i="1"/>
  <c r="AE244" i="1" s="1"/>
  <c r="AE245" i="1" s="1"/>
  <c r="AE236" i="1"/>
  <c r="CM142" i="1" l="1"/>
  <c r="CN142" i="1" s="1"/>
  <c r="CO142" i="1" s="1"/>
  <c r="CP142" i="1" s="1"/>
  <c r="CQ142" i="1" s="1"/>
  <c r="CR142" i="1" s="1"/>
  <c r="CS142" i="1" s="1"/>
  <c r="CT142" i="1" s="1"/>
  <c r="CU142" i="1" s="1"/>
  <c r="CV142" i="1" s="1"/>
  <c r="CW142" i="1" s="1"/>
  <c r="CX142" i="1" s="1"/>
  <c r="CY142" i="1" s="1"/>
  <c r="CZ142" i="1" s="1"/>
  <c r="DA142" i="1" s="1"/>
  <c r="DB142" i="1" s="1"/>
  <c r="CM150" i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CM151" i="1"/>
  <c r="CN151" i="1" s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DB151" i="1" s="1"/>
  <c r="CH144" i="1"/>
  <c r="CN141" i="1" l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CM264" i="1" l="1"/>
  <c r="AB264" i="1"/>
  <c r="CM91" i="1" l="1"/>
  <c r="CM307" i="1" s="1"/>
  <c r="CM93" i="1" l="1"/>
  <c r="CM94" i="1" l="1"/>
  <c r="CM96" i="1" l="1"/>
  <c r="CM98" i="1" l="1"/>
  <c r="CM99" i="1"/>
  <c r="CM289" i="1"/>
  <c r="CM103" i="1"/>
  <c r="CM97" i="1"/>
  <c r="CM300" i="1" s="1"/>
  <c r="CM282" i="1"/>
  <c r="CM248" i="1" l="1"/>
  <c r="CM250" i="1" s="1"/>
  <c r="CM254" i="1" s="1"/>
  <c r="CM268" i="1" s="1"/>
  <c r="CM121" i="1"/>
  <c r="CM174" i="1"/>
  <c r="CM175" i="1" l="1"/>
  <c r="CM124" i="1"/>
  <c r="CM125" i="1" l="1"/>
  <c r="CM133" i="1"/>
  <c r="CI144" i="1"/>
  <c r="CM140" i="1"/>
  <c r="CM134" i="1"/>
  <c r="CM184" i="1"/>
  <c r="CM110" i="1" s="1"/>
  <c r="CM147" i="1"/>
  <c r="CM149" i="1" s="1"/>
  <c r="CM262" i="1"/>
  <c r="CM260" i="1" s="1"/>
  <c r="CM265" i="1" s="1"/>
  <c r="CM109" i="1"/>
  <c r="CM215" i="1" l="1"/>
  <c r="CM216" i="1" s="1"/>
  <c r="CM137" i="1"/>
  <c r="CM163" i="1"/>
  <c r="CM136" i="1"/>
  <c r="CM162" i="1"/>
  <c r="CM266" i="1" l="1"/>
  <c r="CM303" i="1"/>
  <c r="CM301" i="1"/>
  <c r="CM299" i="1"/>
  <c r="CN264" i="1"/>
  <c r="CM220" i="1"/>
  <c r="CM223" i="1"/>
  <c r="CM221" i="1" l="1"/>
  <c r="CN91" i="1"/>
  <c r="CN307" i="1" s="1"/>
  <c r="CM164" i="1"/>
  <c r="CM165" i="1" l="1"/>
  <c r="CM168" i="1" s="1"/>
  <c r="CM166" i="1"/>
  <c r="CM169" i="1" s="1"/>
  <c r="CN93" i="1"/>
  <c r="CN94" i="1" l="1"/>
  <c r="CN96" i="1" s="1"/>
  <c r="CN98" i="1" l="1"/>
  <c r="CN99" i="1"/>
  <c r="CN103" i="1"/>
  <c r="CN289" i="1"/>
  <c r="CN97" i="1"/>
  <c r="CN300" i="1" s="1"/>
  <c r="CN282" i="1"/>
  <c r="CN121" i="1" l="1"/>
  <c r="CN248" i="1"/>
  <c r="CN250" i="1" s="1"/>
  <c r="CN254" i="1" s="1"/>
  <c r="CN268" i="1" s="1"/>
  <c r="CN174" i="1"/>
  <c r="CN124" i="1" l="1"/>
  <c r="CN175" i="1"/>
  <c r="CN125" i="1" l="1"/>
  <c r="CN184" i="1"/>
  <c r="CN110" i="1" s="1"/>
  <c r="CN262" i="1"/>
  <c r="CN260" i="1" s="1"/>
  <c r="CN265" i="1" s="1"/>
  <c r="CN147" i="1"/>
  <c r="CN149" i="1" s="1"/>
  <c r="CN109" i="1"/>
  <c r="CN140" i="1"/>
  <c r="CN133" i="1"/>
  <c r="CN134" i="1"/>
  <c r="CJ144" i="1"/>
  <c r="CN136" i="1" l="1"/>
  <c r="CN162" i="1"/>
  <c r="CN215" i="1"/>
  <c r="CN216" i="1" s="1"/>
  <c r="CN163" i="1"/>
  <c r="CN137" i="1"/>
  <c r="CN266" i="1" l="1"/>
  <c r="CN303" i="1"/>
  <c r="CN301" i="1"/>
  <c r="CN299" i="1"/>
  <c r="CN220" i="1"/>
  <c r="CN223" i="1"/>
  <c r="CO264" i="1"/>
  <c r="CN221" i="1" l="1"/>
  <c r="CO91" i="1"/>
  <c r="CO307" i="1" s="1"/>
  <c r="CN164" i="1"/>
  <c r="CO93" i="1" l="1"/>
  <c r="CN166" i="1"/>
  <c r="CN169" i="1" s="1"/>
  <c r="CN165" i="1"/>
  <c r="CN168" i="1" s="1"/>
  <c r="CO94" i="1" l="1"/>
  <c r="CO96" i="1" l="1"/>
  <c r="CO97" i="1" l="1"/>
  <c r="CO300" i="1" s="1"/>
  <c r="CO99" i="1"/>
  <c r="CO98" i="1"/>
  <c r="CO289" i="1"/>
  <c r="CO103" i="1"/>
  <c r="CO282" i="1"/>
  <c r="CO121" i="1" l="1"/>
  <c r="CO248" i="1"/>
  <c r="CO250" i="1" s="1"/>
  <c r="CO254" i="1" s="1"/>
  <c r="CO268" i="1" s="1"/>
  <c r="CO174" i="1"/>
  <c r="CO175" i="1" l="1"/>
  <c r="CO124" i="1"/>
  <c r="CK144" i="1" s="1"/>
  <c r="CO125" i="1" l="1"/>
  <c r="CO134" i="1"/>
  <c r="CO140" i="1"/>
  <c r="CO133" i="1"/>
  <c r="CO147" i="1"/>
  <c r="CO149" i="1" s="1"/>
  <c r="CO262" i="1"/>
  <c r="CO260" i="1" s="1"/>
  <c r="CO265" i="1" s="1"/>
  <c r="CO184" i="1"/>
  <c r="CO110" i="1" s="1"/>
  <c r="CO109" i="1"/>
  <c r="CO215" i="1" l="1"/>
  <c r="CO216" i="1" s="1"/>
  <c r="CO136" i="1"/>
  <c r="CO162" i="1"/>
  <c r="CO163" i="1"/>
  <c r="CO137" i="1"/>
  <c r="CO266" i="1" l="1"/>
  <c r="CO301" i="1"/>
  <c r="CO299" i="1"/>
  <c r="CO303" i="1"/>
  <c r="CO220" i="1"/>
  <c r="CO223" i="1"/>
  <c r="CP264" i="1"/>
  <c r="CP91" i="1" l="1"/>
  <c r="CP307" i="1" s="1"/>
  <c r="CO164" i="1"/>
  <c r="CO221" i="1"/>
  <c r="CO166" i="1" l="1"/>
  <c r="CO169" i="1" s="1"/>
  <c r="CO165" i="1"/>
  <c r="CO168" i="1" s="1"/>
  <c r="CP93" i="1"/>
  <c r="AB91" i="1"/>
  <c r="AB92" i="1" l="1"/>
  <c r="AB307" i="1"/>
  <c r="AB93" i="1"/>
  <c r="CP94" i="1"/>
  <c r="AB94" i="1" s="1"/>
  <c r="AB95" i="1" l="1"/>
  <c r="CP96" i="1"/>
  <c r="CP97" i="1" s="1"/>
  <c r="CP300" i="1" s="1"/>
  <c r="AB96" i="1"/>
  <c r="CP98" i="1" l="1"/>
  <c r="CP282" i="1"/>
  <c r="CP289" i="1"/>
  <c r="CP103" i="1"/>
  <c r="CP174" i="1" s="1"/>
  <c r="CP99" i="1"/>
  <c r="AB98" i="1"/>
  <c r="AB103" i="1"/>
  <c r="AB97" i="1"/>
  <c r="AB300" i="1" s="1"/>
  <c r="AB116" i="1"/>
  <c r="CP248" i="1" l="1"/>
  <c r="CP250" i="1" s="1"/>
  <c r="CP254" i="1" s="1"/>
  <c r="CP268" i="1" s="1"/>
  <c r="CP121" i="1"/>
  <c r="CP124" i="1" s="1"/>
  <c r="CL144" i="1" s="1"/>
  <c r="AB174" i="1"/>
  <c r="AB175" i="1" s="1"/>
  <c r="AB109" i="1" s="1"/>
  <c r="CP175" i="1"/>
  <c r="AB106" i="1"/>
  <c r="AB107" i="1" s="1"/>
  <c r="AB248" i="1"/>
  <c r="AB250" i="1" s="1"/>
  <c r="AB254" i="1" s="1"/>
  <c r="AB268" i="1" s="1"/>
  <c r="CP125" i="1" l="1"/>
  <c r="AB184" i="1"/>
  <c r="AB110" i="1" s="1"/>
  <c r="AB230" i="1"/>
  <c r="AB262" i="1"/>
  <c r="AB260" i="1" s="1"/>
  <c r="AB265" i="1" s="1"/>
  <c r="CP133" i="1"/>
  <c r="CP140" i="1"/>
  <c r="CP134" i="1"/>
  <c r="CP262" i="1"/>
  <c r="CP260" i="1" s="1"/>
  <c r="CP265" i="1" s="1"/>
  <c r="CP184" i="1"/>
  <c r="CP110" i="1" s="1"/>
  <c r="CP147" i="1"/>
  <c r="CP149" i="1" s="1"/>
  <c r="CP109" i="1"/>
  <c r="CP215" i="1" l="1"/>
  <c r="CP136" i="1"/>
  <c r="CP162" i="1"/>
  <c r="AB133" i="1"/>
  <c r="CP163" i="1"/>
  <c r="CP137" i="1"/>
  <c r="AB134" i="1"/>
  <c r="AB137" i="1" l="1"/>
  <c r="CP216" i="1"/>
  <c r="AB215" i="1"/>
  <c r="AB216" i="1" s="1"/>
  <c r="AB136" i="1"/>
  <c r="AB303" i="1" l="1"/>
  <c r="AB301" i="1"/>
  <c r="AB299" i="1"/>
  <c r="CP301" i="1"/>
  <c r="CP299" i="1"/>
  <c r="CP303" i="1"/>
  <c r="CP220" i="1"/>
  <c r="CQ264" i="1"/>
  <c r="CP223" i="1"/>
  <c r="CP266" i="1"/>
  <c r="AB223" i="1"/>
  <c r="AB164" i="1" s="1"/>
  <c r="AB220" i="1"/>
  <c r="AC264" i="1"/>
  <c r="AB266" i="1"/>
  <c r="AB221" i="1" l="1"/>
  <c r="CP164" i="1"/>
  <c r="CQ91" i="1"/>
  <c r="CQ307" i="1" s="1"/>
  <c r="CP221" i="1"/>
  <c r="CQ93" i="1" l="1"/>
  <c r="CP165" i="1"/>
  <c r="CP168" i="1" s="1"/>
  <c r="CP166" i="1"/>
  <c r="CP169" i="1" s="1"/>
  <c r="CQ94" i="1" l="1"/>
  <c r="CQ96" i="1" s="1"/>
  <c r="CQ103" i="1" l="1"/>
  <c r="CQ97" i="1"/>
  <c r="CQ300" i="1" s="1"/>
  <c r="CQ98" i="1"/>
  <c r="CQ99" i="1"/>
  <c r="CQ289" i="1"/>
  <c r="CQ282" i="1"/>
  <c r="CQ121" i="1" l="1"/>
  <c r="CQ248" i="1"/>
  <c r="CQ250" i="1" s="1"/>
  <c r="CQ254" i="1" s="1"/>
  <c r="CQ268" i="1" s="1"/>
  <c r="CQ174" i="1"/>
  <c r="CQ175" i="1" l="1"/>
  <c r="CQ124" i="1"/>
  <c r="CQ125" i="1" l="1"/>
  <c r="CQ134" i="1"/>
  <c r="CQ133" i="1"/>
  <c r="CQ140" i="1"/>
  <c r="CQ184" i="1"/>
  <c r="CQ110" i="1" s="1"/>
  <c r="CQ262" i="1"/>
  <c r="CQ260" i="1" s="1"/>
  <c r="CQ265" i="1" s="1"/>
  <c r="CQ147" i="1"/>
  <c r="CQ149" i="1" s="1"/>
  <c r="CQ109" i="1"/>
  <c r="CQ215" i="1" l="1"/>
  <c r="CQ216" i="1" s="1"/>
  <c r="CQ266" i="1" s="1"/>
  <c r="CQ162" i="1"/>
  <c r="CQ136" i="1"/>
  <c r="CQ163" i="1"/>
  <c r="CQ137" i="1"/>
  <c r="CQ303" i="1" l="1"/>
  <c r="CQ301" i="1"/>
  <c r="CQ299" i="1"/>
  <c r="CQ223" i="1"/>
  <c r="CR264" i="1"/>
  <c r="CQ220" i="1"/>
  <c r="CQ221" i="1" l="1"/>
  <c r="CQ164" i="1"/>
  <c r="CR91" i="1"/>
  <c r="CR307" i="1" s="1"/>
  <c r="CR93" i="1" l="1"/>
  <c r="CQ165" i="1"/>
  <c r="CQ168" i="1" s="1"/>
  <c r="CQ166" i="1"/>
  <c r="CQ169" i="1" s="1"/>
  <c r="CR94" i="1" l="1"/>
  <c r="CR96" i="1" s="1"/>
  <c r="CR289" i="1" l="1"/>
  <c r="CR97" i="1"/>
  <c r="CR300" i="1" s="1"/>
  <c r="CR103" i="1"/>
  <c r="CR98" i="1"/>
  <c r="CR99" i="1"/>
  <c r="CR282" i="1"/>
  <c r="CR121" i="1" l="1"/>
  <c r="CR248" i="1"/>
  <c r="CR250" i="1" s="1"/>
  <c r="CR254" i="1" s="1"/>
  <c r="CR268" i="1" s="1"/>
  <c r="CR174" i="1"/>
  <c r="CR175" i="1" l="1"/>
  <c r="CR124" i="1"/>
  <c r="CR125" i="1" l="1"/>
  <c r="CR140" i="1"/>
  <c r="CR133" i="1"/>
  <c r="CR134" i="1"/>
  <c r="CR184" i="1"/>
  <c r="CR110" i="1" s="1"/>
  <c r="CR262" i="1"/>
  <c r="CR260" i="1" s="1"/>
  <c r="CR265" i="1" s="1"/>
  <c r="CR147" i="1"/>
  <c r="CR149" i="1" s="1"/>
  <c r="CR109" i="1"/>
  <c r="CR215" i="1" l="1"/>
  <c r="CR216" i="1" s="1"/>
  <c r="CR163" i="1"/>
  <c r="CR137" i="1"/>
  <c r="CR162" i="1"/>
  <c r="CR136" i="1"/>
  <c r="CR303" i="1" l="1"/>
  <c r="CR301" i="1"/>
  <c r="CR299" i="1"/>
  <c r="CS264" i="1"/>
  <c r="CR223" i="1"/>
  <c r="CR220" i="1"/>
  <c r="CR266" i="1"/>
  <c r="CR221" i="1" l="1"/>
  <c r="CR164" i="1"/>
  <c r="CS91" i="1"/>
  <c r="CS307" i="1" s="1"/>
  <c r="CS93" i="1" l="1"/>
  <c r="CR165" i="1"/>
  <c r="CR168" i="1" s="1"/>
  <c r="CR166" i="1"/>
  <c r="CR169" i="1" s="1"/>
  <c r="CS94" i="1" l="1"/>
  <c r="CS96" i="1" l="1"/>
  <c r="CS103" i="1" l="1"/>
  <c r="CS99" i="1"/>
  <c r="CS289" i="1"/>
  <c r="CS98" i="1"/>
  <c r="CS97" i="1"/>
  <c r="CS300" i="1" s="1"/>
  <c r="CS282" i="1"/>
  <c r="CS121" i="1" l="1"/>
  <c r="CS248" i="1"/>
  <c r="CS250" i="1" s="1"/>
  <c r="CS254" i="1" s="1"/>
  <c r="CS268" i="1" s="1"/>
  <c r="CS174" i="1"/>
  <c r="CS175" i="1" l="1"/>
  <c r="CS124" i="1"/>
  <c r="CS125" i="1" l="1"/>
  <c r="CS133" i="1"/>
  <c r="CS134" i="1"/>
  <c r="CS140" i="1"/>
  <c r="CS184" i="1"/>
  <c r="CS110" i="1" s="1"/>
  <c r="CS147" i="1"/>
  <c r="CS149" i="1" s="1"/>
  <c r="CS262" i="1"/>
  <c r="CS260" i="1" s="1"/>
  <c r="CS265" i="1" s="1"/>
  <c r="CS109" i="1"/>
  <c r="CS215" i="1" l="1"/>
  <c r="CS216" i="1" s="1"/>
  <c r="CS163" i="1"/>
  <c r="CS137" i="1"/>
  <c r="CS162" i="1"/>
  <c r="CS136" i="1"/>
  <c r="CS301" i="1" l="1"/>
  <c r="CS303" i="1"/>
  <c r="CS299" i="1"/>
  <c r="CT264" i="1"/>
  <c r="CS220" i="1"/>
  <c r="CS223" i="1"/>
  <c r="CS266" i="1"/>
  <c r="CT91" i="1" l="1"/>
  <c r="CT307" i="1" s="1"/>
  <c r="CS164" i="1"/>
  <c r="CS221" i="1"/>
  <c r="CS166" i="1" l="1"/>
  <c r="CS169" i="1" s="1"/>
  <c r="CS165" i="1"/>
  <c r="CS168" i="1" s="1"/>
  <c r="CT93" i="1"/>
  <c r="AC91" i="1"/>
  <c r="AC92" i="1" l="1"/>
  <c r="AC307" i="1"/>
  <c r="AC93" i="1"/>
  <c r="CT94" i="1"/>
  <c r="AC94" i="1" s="1"/>
  <c r="AC95" i="1" l="1"/>
  <c r="CT96" i="1"/>
  <c r="CT99" i="1" s="1"/>
  <c r="AC96" i="1"/>
  <c r="CT98" i="1" l="1"/>
  <c r="CT103" i="1"/>
  <c r="CT289" i="1"/>
  <c r="CT282" i="1"/>
  <c r="CT97" i="1"/>
  <c r="CT300" i="1" s="1"/>
  <c r="AC98" i="1"/>
  <c r="AC97" i="1"/>
  <c r="AC300" i="1" s="1"/>
  <c r="AC116" i="1"/>
  <c r="AC103" i="1"/>
  <c r="CT174" i="1" l="1"/>
  <c r="CT121" i="1"/>
  <c r="CT124" i="1" s="1"/>
  <c r="CT248" i="1"/>
  <c r="CT250" i="1" s="1"/>
  <c r="CT254" i="1" s="1"/>
  <c r="CT268" i="1" s="1"/>
  <c r="AC106" i="1"/>
  <c r="AC107" i="1" s="1"/>
  <c r="AC248" i="1"/>
  <c r="AC250" i="1" s="1"/>
  <c r="AC254" i="1" s="1"/>
  <c r="AC268" i="1" s="1"/>
  <c r="CT175" i="1" l="1"/>
  <c r="AC174" i="1"/>
  <c r="AC175" i="1" s="1"/>
  <c r="AC184" i="1" s="1"/>
  <c r="AC110" i="1" s="1"/>
  <c r="CT125" i="1"/>
  <c r="CT140" i="1"/>
  <c r="CT133" i="1"/>
  <c r="CT134" i="1"/>
  <c r="CT184" i="1" l="1"/>
  <c r="CT110" i="1" s="1"/>
  <c r="CT147" i="1"/>
  <c r="CT149" i="1" s="1"/>
  <c r="CT262" i="1"/>
  <c r="CT260" i="1" s="1"/>
  <c r="CT265" i="1" s="1"/>
  <c r="CT215" i="1" s="1"/>
  <c r="CT109" i="1"/>
  <c r="AC109" i="1"/>
  <c r="AC262" i="1"/>
  <c r="AC260" i="1" s="1"/>
  <c r="AC265" i="1" s="1"/>
  <c r="AC230" i="1"/>
  <c r="CT162" i="1"/>
  <c r="CT136" i="1"/>
  <c r="AC133" i="1"/>
  <c r="CT163" i="1"/>
  <c r="CT137" i="1"/>
  <c r="AC134" i="1"/>
  <c r="AC136" i="1" l="1"/>
  <c r="CT216" i="1"/>
  <c r="AC215" i="1"/>
  <c r="AC216" i="1" s="1"/>
  <c r="AC137" i="1"/>
  <c r="CT301" i="1" l="1"/>
  <c r="CT303" i="1"/>
  <c r="CT299" i="1"/>
  <c r="AC303" i="1"/>
  <c r="AC301" i="1"/>
  <c r="AC299" i="1"/>
  <c r="CU264" i="1"/>
  <c r="CT220" i="1"/>
  <c r="CT223" i="1"/>
  <c r="CT266" i="1"/>
  <c r="AD264" i="1"/>
  <c r="AC223" i="1"/>
  <c r="AC164" i="1" s="1"/>
  <c r="AC220" i="1"/>
  <c r="AC266" i="1"/>
  <c r="AC221" i="1" l="1"/>
  <c r="CT221" i="1"/>
  <c r="CT164" i="1"/>
  <c r="CU91" i="1"/>
  <c r="CU307" i="1" s="1"/>
  <c r="CU93" i="1" l="1"/>
  <c r="CT165" i="1"/>
  <c r="CT168" i="1" s="1"/>
  <c r="CT166" i="1"/>
  <c r="CT169" i="1" s="1"/>
  <c r="CU94" i="1" l="1"/>
  <c r="CU96" i="1" s="1"/>
  <c r="CU97" i="1" l="1"/>
  <c r="CU300" i="1" s="1"/>
  <c r="CU98" i="1"/>
  <c r="CU99" i="1"/>
  <c r="CU103" i="1"/>
  <c r="CU289" i="1"/>
  <c r="CU282" i="1"/>
  <c r="CU248" i="1" l="1"/>
  <c r="CU250" i="1" s="1"/>
  <c r="CU254" i="1" s="1"/>
  <c r="CU268" i="1" s="1"/>
  <c r="CU121" i="1"/>
  <c r="CU174" i="1"/>
  <c r="CU175" i="1" l="1"/>
  <c r="CU124" i="1"/>
  <c r="CU125" i="1" l="1"/>
  <c r="CU140" i="1"/>
  <c r="CU134" i="1"/>
  <c r="CU133" i="1"/>
  <c r="CU184" i="1"/>
  <c r="CU110" i="1" s="1"/>
  <c r="CU262" i="1"/>
  <c r="CU260" i="1" s="1"/>
  <c r="CU265" i="1" s="1"/>
  <c r="CU147" i="1"/>
  <c r="CU149" i="1" s="1"/>
  <c r="CU109" i="1"/>
  <c r="CU215" i="1" l="1"/>
  <c r="CU216" i="1" s="1"/>
  <c r="CU162" i="1"/>
  <c r="CU136" i="1"/>
  <c r="CU163" i="1"/>
  <c r="CU137" i="1"/>
  <c r="CU303" i="1" l="1"/>
  <c r="CU299" i="1"/>
  <c r="CU301" i="1"/>
  <c r="CU220" i="1"/>
  <c r="CU223" i="1"/>
  <c r="CV264" i="1"/>
  <c r="CU266" i="1"/>
  <c r="CU221" i="1" l="1"/>
  <c r="CV91" i="1"/>
  <c r="CV307" i="1" s="1"/>
  <c r="CU164" i="1"/>
  <c r="CU165" i="1" l="1"/>
  <c r="CU168" i="1" s="1"/>
  <c r="CU166" i="1"/>
  <c r="CU169" i="1" s="1"/>
  <c r="CV93" i="1"/>
  <c r="CV94" i="1" l="1"/>
  <c r="CV96" i="1" l="1"/>
  <c r="CV103" i="1" l="1"/>
  <c r="CV289" i="1"/>
  <c r="CV97" i="1"/>
  <c r="CV300" i="1" s="1"/>
  <c r="CV99" i="1"/>
  <c r="CV98" i="1"/>
  <c r="CV282" i="1"/>
  <c r="CV248" i="1" l="1"/>
  <c r="CV250" i="1" s="1"/>
  <c r="CV254" i="1" s="1"/>
  <c r="CV268" i="1" s="1"/>
  <c r="CV121" i="1"/>
  <c r="CV174" i="1"/>
  <c r="CV175" i="1" l="1"/>
  <c r="CV124" i="1"/>
  <c r="CV125" i="1" l="1"/>
  <c r="CV133" i="1"/>
  <c r="CV134" i="1"/>
  <c r="CV140" i="1"/>
  <c r="CV147" i="1"/>
  <c r="CV149" i="1" s="1"/>
  <c r="CV184" i="1"/>
  <c r="CV110" i="1" s="1"/>
  <c r="CV262" i="1"/>
  <c r="CV260" i="1" s="1"/>
  <c r="CV265" i="1" s="1"/>
  <c r="CV109" i="1"/>
  <c r="CV215" i="1" l="1"/>
  <c r="CV216" i="1" s="1"/>
  <c r="CV163" i="1"/>
  <c r="CV137" i="1"/>
  <c r="CV162" i="1"/>
  <c r="CV136" i="1"/>
  <c r="CV301" i="1" l="1"/>
  <c r="CV299" i="1"/>
  <c r="CV303" i="1"/>
  <c r="CV223" i="1"/>
  <c r="CW264" i="1"/>
  <c r="CV220" i="1"/>
  <c r="CV266" i="1"/>
  <c r="CV221" i="1" l="1"/>
  <c r="CV164" i="1"/>
  <c r="CW91" i="1"/>
  <c r="CW307" i="1" s="1"/>
  <c r="CW93" i="1" l="1"/>
  <c r="CV166" i="1"/>
  <c r="CV169" i="1" s="1"/>
  <c r="CV165" i="1"/>
  <c r="CV168" i="1" s="1"/>
  <c r="CW94" i="1" l="1"/>
  <c r="CW96" i="1" l="1"/>
  <c r="CW97" i="1" l="1"/>
  <c r="CW300" i="1" s="1"/>
  <c r="CW99" i="1"/>
  <c r="CW103" i="1"/>
  <c r="CW98" i="1"/>
  <c r="CW289" i="1"/>
  <c r="CW282" i="1"/>
  <c r="CW248" i="1" l="1"/>
  <c r="CW250" i="1" s="1"/>
  <c r="CW254" i="1" s="1"/>
  <c r="CW268" i="1" s="1"/>
  <c r="CW121" i="1"/>
  <c r="CW174" i="1"/>
  <c r="CW175" i="1" l="1"/>
  <c r="CW124" i="1"/>
  <c r="CW125" i="1" l="1"/>
  <c r="CW140" i="1"/>
  <c r="CW134" i="1"/>
  <c r="CW133" i="1"/>
  <c r="CW262" i="1"/>
  <c r="CW260" i="1" s="1"/>
  <c r="CW265" i="1" s="1"/>
  <c r="CW184" i="1"/>
  <c r="CW110" i="1" s="1"/>
  <c r="CW147" i="1"/>
  <c r="CW149" i="1" s="1"/>
  <c r="CW109" i="1"/>
  <c r="CW215" i="1" l="1"/>
  <c r="CW216" i="1" s="1"/>
  <c r="CW162" i="1"/>
  <c r="CW136" i="1"/>
  <c r="CW163" i="1"/>
  <c r="CW137" i="1"/>
  <c r="CW301" i="1" l="1"/>
  <c r="CW299" i="1"/>
  <c r="CW303" i="1"/>
  <c r="CW220" i="1"/>
  <c r="CX264" i="1"/>
  <c r="CW223" i="1"/>
  <c r="CW266" i="1"/>
  <c r="CX91" i="1" l="1"/>
  <c r="CX307" i="1" s="1"/>
  <c r="CW164" i="1"/>
  <c r="CW221" i="1"/>
  <c r="CW165" i="1" l="1"/>
  <c r="CW168" i="1" s="1"/>
  <c r="CW166" i="1"/>
  <c r="CW169" i="1" s="1"/>
  <c r="CX93" i="1"/>
  <c r="AD91" i="1"/>
  <c r="AD92" i="1" l="1"/>
  <c r="AD307" i="1"/>
  <c r="AD93" i="1"/>
  <c r="CX94" i="1"/>
  <c r="AD94" i="1" s="1"/>
  <c r="AD95" i="1" l="1"/>
  <c r="CX96" i="1"/>
  <c r="CX282" i="1" s="1"/>
  <c r="AD96" i="1"/>
  <c r="CX99" i="1" l="1"/>
  <c r="CX289" i="1"/>
  <c r="CX103" i="1"/>
  <c r="CX97" i="1"/>
  <c r="CX300" i="1" s="1"/>
  <c r="CX98" i="1"/>
  <c r="AD98" i="1"/>
  <c r="AD116" i="1"/>
  <c r="AD103" i="1"/>
  <c r="AD97" i="1"/>
  <c r="AD300" i="1" s="1"/>
  <c r="CX121" i="1" l="1"/>
  <c r="CX124" i="1" s="1"/>
  <c r="CX248" i="1"/>
  <c r="CX250" i="1" s="1"/>
  <c r="CX254" i="1" s="1"/>
  <c r="CX268" i="1" s="1"/>
  <c r="CX174" i="1"/>
  <c r="AD106" i="1"/>
  <c r="AD107" i="1" s="1"/>
  <c r="AD248" i="1"/>
  <c r="AD250" i="1" s="1"/>
  <c r="AD254" i="1" s="1"/>
  <c r="AD268" i="1" s="1"/>
  <c r="AD174" i="1" l="1"/>
  <c r="AD175" i="1" s="1"/>
  <c r="CX175" i="1"/>
  <c r="CX262" i="1" s="1"/>
  <c r="CX260" i="1" s="1"/>
  <c r="CX265" i="1" s="1"/>
  <c r="CX125" i="1"/>
  <c r="CX133" i="1"/>
  <c r="CX140" i="1"/>
  <c r="CX134" i="1"/>
  <c r="AD230" i="1" l="1"/>
  <c r="AD184" i="1"/>
  <c r="AD110" i="1" s="1"/>
  <c r="AD109" i="1"/>
  <c r="AD262" i="1"/>
  <c r="AD260" i="1" s="1"/>
  <c r="AD265" i="1" s="1"/>
  <c r="CX184" i="1"/>
  <c r="CX110" i="1" s="1"/>
  <c r="CX147" i="1"/>
  <c r="CX149" i="1" s="1"/>
  <c r="CX109" i="1"/>
  <c r="CX215" i="1"/>
  <c r="CX137" i="1"/>
  <c r="CX163" i="1"/>
  <c r="AD134" i="1"/>
  <c r="CX162" i="1"/>
  <c r="CX136" i="1"/>
  <c r="AD133" i="1"/>
  <c r="AD137" i="1" l="1"/>
  <c r="AD136" i="1"/>
  <c r="CX216" i="1"/>
  <c r="AD215" i="1"/>
  <c r="AD216" i="1" s="1"/>
  <c r="AD303" i="1" l="1"/>
  <c r="AD301" i="1"/>
  <c r="AD299" i="1"/>
  <c r="CX303" i="1"/>
  <c r="CX301" i="1"/>
  <c r="CX299" i="1"/>
  <c r="AE264" i="1"/>
  <c r="AD220" i="1"/>
  <c r="AD223" i="1"/>
  <c r="AD164" i="1" s="1"/>
  <c r="AD266" i="1"/>
  <c r="CY264" i="1"/>
  <c r="CX220" i="1"/>
  <c r="CX223" i="1"/>
  <c r="CX266" i="1"/>
  <c r="AD221" i="1" l="1"/>
  <c r="CX164" i="1"/>
  <c r="CY91" i="1"/>
  <c r="CY307" i="1" s="1"/>
  <c r="CX221" i="1"/>
  <c r="CY93" i="1" l="1"/>
  <c r="CX165" i="1"/>
  <c r="CX168" i="1" s="1"/>
  <c r="CX166" i="1"/>
  <c r="CX169" i="1" s="1"/>
  <c r="CY94" i="1" l="1"/>
  <c r="CY96" i="1" l="1"/>
  <c r="CY97" i="1" l="1"/>
  <c r="CY300" i="1" s="1"/>
  <c r="CY289" i="1"/>
  <c r="CY98" i="1"/>
  <c r="CY99" i="1"/>
  <c r="CY103" i="1"/>
  <c r="CY282" i="1"/>
  <c r="CY121" i="1" l="1"/>
  <c r="CY248" i="1"/>
  <c r="CY250" i="1" s="1"/>
  <c r="CY254" i="1" s="1"/>
  <c r="CY268" i="1" s="1"/>
  <c r="CY174" i="1"/>
  <c r="CY175" i="1" l="1"/>
  <c r="CY124" i="1"/>
  <c r="CY125" i="1" s="1"/>
  <c r="CY133" i="1" l="1"/>
  <c r="CY140" i="1"/>
  <c r="CY134" i="1"/>
  <c r="CY147" i="1"/>
  <c r="CY149" i="1" s="1"/>
  <c r="CY184" i="1"/>
  <c r="CY110" i="1" s="1"/>
  <c r="CY262" i="1"/>
  <c r="CY260" i="1" s="1"/>
  <c r="CY265" i="1" s="1"/>
  <c r="CY109" i="1"/>
  <c r="CY215" i="1" l="1"/>
  <c r="CY216" i="1" s="1"/>
  <c r="CY163" i="1"/>
  <c r="CY137" i="1"/>
  <c r="CY136" i="1"/>
  <c r="CY162" i="1"/>
  <c r="CY266" i="1" l="1"/>
  <c r="CY303" i="1"/>
  <c r="CY301" i="1"/>
  <c r="CY299" i="1"/>
  <c r="CZ264" i="1"/>
  <c r="CY220" i="1"/>
  <c r="CY223" i="1"/>
  <c r="CY221" i="1" l="1"/>
  <c r="CZ91" i="1"/>
  <c r="CZ307" i="1" s="1"/>
  <c r="CY164" i="1"/>
  <c r="CY166" i="1" l="1"/>
  <c r="CY169" i="1" s="1"/>
  <c r="CY165" i="1"/>
  <c r="CY168" i="1" s="1"/>
  <c r="CZ93" i="1"/>
  <c r="CZ94" i="1" l="1"/>
  <c r="CZ96" i="1" l="1"/>
  <c r="CZ289" i="1" l="1"/>
  <c r="CZ98" i="1"/>
  <c r="CZ97" i="1"/>
  <c r="CZ300" i="1" s="1"/>
  <c r="CZ99" i="1"/>
  <c r="CZ103" i="1"/>
  <c r="CZ282" i="1"/>
  <c r="CZ248" i="1" l="1"/>
  <c r="CZ250" i="1" s="1"/>
  <c r="CZ254" i="1" s="1"/>
  <c r="CZ268" i="1" s="1"/>
  <c r="CZ121" i="1"/>
  <c r="CZ174" i="1"/>
  <c r="CZ175" i="1" l="1"/>
  <c r="CZ124" i="1"/>
  <c r="CZ125" i="1" s="1"/>
  <c r="CZ140" i="1" l="1"/>
  <c r="CZ134" i="1"/>
  <c r="CZ133" i="1"/>
  <c r="CZ184" i="1"/>
  <c r="CZ110" i="1" s="1"/>
  <c r="CZ262" i="1"/>
  <c r="CZ260" i="1" s="1"/>
  <c r="CZ265" i="1" s="1"/>
  <c r="CZ147" i="1"/>
  <c r="CZ149" i="1" s="1"/>
  <c r="CZ109" i="1"/>
  <c r="CZ215" i="1" l="1"/>
  <c r="CZ216" i="1" s="1"/>
  <c r="CZ162" i="1"/>
  <c r="CZ136" i="1"/>
  <c r="CZ137" i="1"/>
  <c r="CZ163" i="1"/>
  <c r="CZ301" i="1" l="1"/>
  <c r="CZ299" i="1"/>
  <c r="CZ303" i="1"/>
  <c r="CZ220" i="1"/>
  <c r="CZ223" i="1"/>
  <c r="DA264" i="1"/>
  <c r="CZ266" i="1"/>
  <c r="CZ164" i="1" l="1"/>
  <c r="DA91" i="1"/>
  <c r="DA307" i="1" s="1"/>
  <c r="CZ221" i="1"/>
  <c r="DA93" i="1" l="1"/>
  <c r="CZ165" i="1"/>
  <c r="CZ168" i="1" s="1"/>
  <c r="CZ166" i="1"/>
  <c r="CZ169" i="1" s="1"/>
  <c r="DA94" i="1" l="1"/>
  <c r="DA96" i="1" l="1"/>
  <c r="DA289" i="1" l="1"/>
  <c r="DA103" i="1"/>
  <c r="DA98" i="1"/>
  <c r="DA99" i="1"/>
  <c r="DA97" i="1"/>
  <c r="DA300" i="1" s="1"/>
  <c r="DA282" i="1"/>
  <c r="DA121" i="1" l="1"/>
  <c r="DA248" i="1"/>
  <c r="DA250" i="1" s="1"/>
  <c r="DA254" i="1" s="1"/>
  <c r="DA268" i="1" s="1"/>
  <c r="DA174" i="1"/>
  <c r="DA175" i="1" l="1"/>
  <c r="DA124" i="1"/>
  <c r="DA125" i="1" s="1"/>
  <c r="DA134" i="1" l="1"/>
  <c r="DA133" i="1"/>
  <c r="DA140" i="1"/>
  <c r="DA184" i="1"/>
  <c r="DA110" i="1" s="1"/>
  <c r="DA262" i="1"/>
  <c r="DA260" i="1" s="1"/>
  <c r="DA265" i="1" s="1"/>
  <c r="DA147" i="1"/>
  <c r="DA149" i="1" s="1"/>
  <c r="DA109" i="1"/>
  <c r="DA215" i="1" l="1"/>
  <c r="DA216" i="1" s="1"/>
  <c r="DA162" i="1"/>
  <c r="DA136" i="1"/>
  <c r="DA137" i="1"/>
  <c r="DA163" i="1"/>
  <c r="DA266" i="1" l="1"/>
  <c r="DA303" i="1"/>
  <c r="DA299" i="1"/>
  <c r="DA301" i="1"/>
  <c r="DA223" i="1"/>
  <c r="DB264" i="1"/>
  <c r="DA220" i="1"/>
  <c r="DA221" i="1" l="1"/>
  <c r="DA164" i="1"/>
  <c r="DB91" i="1"/>
  <c r="DB307" i="1" s="1"/>
  <c r="DA166" i="1" l="1"/>
  <c r="DA169" i="1" s="1"/>
  <c r="DA165" i="1"/>
  <c r="DA168" i="1" s="1"/>
  <c r="DB93" i="1"/>
  <c r="AE91" i="1"/>
  <c r="AE92" i="1" l="1"/>
  <c r="AE307" i="1"/>
  <c r="AE93" i="1"/>
  <c r="DB94" i="1"/>
  <c r="AE94" i="1" s="1"/>
  <c r="AE95" i="1" l="1"/>
  <c r="DB96" i="1"/>
  <c r="AE96" i="1"/>
  <c r="AE98" i="1" s="1"/>
  <c r="AE97" i="1" l="1"/>
  <c r="AE300" i="1" s="1"/>
  <c r="AE103" i="1"/>
  <c r="AE116" i="1"/>
  <c r="DB98" i="1"/>
  <c r="DB99" i="1"/>
  <c r="DB289" i="1"/>
  <c r="DB97" i="1"/>
  <c r="DB300" i="1" s="1"/>
  <c r="DB103" i="1"/>
  <c r="DB282" i="1"/>
  <c r="AE106" i="1" l="1"/>
  <c r="AE107" i="1" s="1"/>
  <c r="AE248" i="1"/>
  <c r="AE250" i="1" s="1"/>
  <c r="AE254" i="1" s="1"/>
  <c r="AE268" i="1" s="1"/>
  <c r="DB248" i="1"/>
  <c r="DB250" i="1" s="1"/>
  <c r="DB254" i="1" s="1"/>
  <c r="DB268" i="1" s="1"/>
  <c r="DB121" i="1"/>
  <c r="DB124" i="1" s="1"/>
  <c r="DB125" i="1" s="1"/>
  <c r="DB174" i="1"/>
  <c r="AE174" i="1" l="1"/>
  <c r="AE175" i="1" s="1"/>
  <c r="DB175" i="1"/>
  <c r="DB134" i="1"/>
  <c r="DB133" i="1"/>
  <c r="DB140" i="1"/>
  <c r="DB162" i="1" l="1"/>
  <c r="DB136" i="1"/>
  <c r="AE133" i="1"/>
  <c r="DB163" i="1"/>
  <c r="DB137" i="1"/>
  <c r="AE134" i="1"/>
  <c r="DB262" i="1"/>
  <c r="DB260" i="1" s="1"/>
  <c r="DB265" i="1" s="1"/>
  <c r="DB184" i="1"/>
  <c r="DB110" i="1" s="1"/>
  <c r="DB147" i="1"/>
  <c r="DB149" i="1" s="1"/>
  <c r="DB109" i="1"/>
  <c r="AE262" i="1"/>
  <c r="AE260" i="1" s="1"/>
  <c r="AE265" i="1" s="1"/>
  <c r="AE184" i="1"/>
  <c r="AE110" i="1" s="1"/>
  <c r="AE230" i="1"/>
  <c r="AE109" i="1"/>
  <c r="AE137" i="1" l="1"/>
  <c r="AE136" i="1"/>
  <c r="DB215" i="1"/>
  <c r="AE215" i="1" l="1"/>
  <c r="AE216" i="1" s="1"/>
  <c r="DB216" i="1"/>
  <c r="DB299" i="1" l="1"/>
  <c r="DB303" i="1"/>
  <c r="DB301" i="1"/>
  <c r="AE301" i="1"/>
  <c r="AE299" i="1"/>
  <c r="AE303" i="1"/>
  <c r="DB220" i="1"/>
  <c r="DB223" i="1"/>
  <c r="DB164" i="1" s="1"/>
  <c r="DB266" i="1"/>
  <c r="AE223" i="1"/>
  <c r="AE164" i="1" s="1"/>
  <c r="AE220" i="1"/>
  <c r="AE266" i="1"/>
  <c r="AE221" i="1" l="1"/>
  <c r="DB165" i="1"/>
  <c r="DB168" i="1" s="1"/>
  <c r="DB166" i="1"/>
  <c r="DB169" i="1" s="1"/>
  <c r="DB221" i="1"/>
  <c r="AA118" i="1" l="1"/>
  <c r="AB118" i="1"/>
  <c r="AA120" i="1"/>
  <c r="AA121" i="1"/>
  <c r="AA124" i="1"/>
  <c r="AA125" i="1"/>
  <c r="AA141" i="1"/>
  <c r="AA162" i="1"/>
  <c r="AA165" i="1"/>
  <c r="AA168" i="1"/>
  <c r="AA142" i="1"/>
  <c r="AA140" i="1"/>
  <c r="AA163" i="1"/>
  <c r="AA166" i="1"/>
  <c r="AA169" i="1"/>
  <c r="AA147" i="1"/>
  <c r="AA154" i="1"/>
  <c r="AA150" i="1"/>
  <c r="AA149" i="1"/>
  <c r="AA151" i="1"/>
  <c r="AA157" i="1"/>
  <c r="AA158" i="1"/>
  <c r="AA159" i="1"/>
  <c r="AA123" i="1"/>
  <c r="AA119" i="1"/>
  <c r="AB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AC119" i="1"/>
  <c r="AD119" i="1"/>
  <c r="AE119" i="1"/>
  <c r="AB120" i="1"/>
  <c r="Z118" i="1"/>
  <c r="Z120" i="1"/>
  <c r="AC118" i="1"/>
  <c r="Y118" i="1"/>
  <c r="Z154" i="1"/>
  <c r="AC120" i="1"/>
  <c r="Z163" i="1"/>
  <c r="Z166" i="1"/>
  <c r="Z169" i="1"/>
  <c r="Z162" i="1"/>
  <c r="Z165" i="1"/>
  <c r="Z168" i="1"/>
  <c r="X118" i="1"/>
  <c r="Y120" i="1"/>
  <c r="AD118" i="1"/>
  <c r="Z147" i="1"/>
  <c r="Z121" i="1"/>
  <c r="AD120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Y121" i="1"/>
  <c r="Y124" i="1"/>
  <c r="Y140" i="1"/>
  <c r="Y142" i="1"/>
  <c r="X120" i="1"/>
  <c r="X121" i="1"/>
  <c r="X124" i="1"/>
  <c r="Y125" i="1"/>
  <c r="X123" i="1"/>
  <c r="X147" i="1"/>
  <c r="X150" i="1"/>
  <c r="X154" i="1"/>
  <c r="X159" i="1"/>
  <c r="X157" i="1"/>
  <c r="X149" i="1"/>
  <c r="Y141" i="1"/>
  <c r="X151" i="1"/>
  <c r="X158" i="1"/>
  <c r="X142" i="1"/>
  <c r="X140" i="1"/>
  <c r="X141" i="1"/>
  <c r="Q120" i="1"/>
  <c r="Q154" i="1"/>
  <c r="U120" i="1"/>
  <c r="U154" i="1"/>
  <c r="G118" i="1"/>
  <c r="AE118" i="1"/>
  <c r="Q158" i="1"/>
  <c r="Z159" i="1"/>
  <c r="Y162" i="1"/>
  <c r="Y154" i="1"/>
  <c r="AB154" i="1"/>
  <c r="F118" i="1"/>
  <c r="E118" i="1"/>
  <c r="E120" i="1"/>
  <c r="E121" i="1"/>
  <c r="E124" i="1"/>
  <c r="E141" i="1"/>
  <c r="S120" i="1"/>
  <c r="S147" i="1"/>
  <c r="S150" i="1"/>
  <c r="Z149" i="1"/>
  <c r="U157" i="1"/>
  <c r="AB162" i="1"/>
  <c r="AC163" i="1"/>
  <c r="AC166" i="1"/>
  <c r="AD163" i="1"/>
  <c r="Z150" i="1"/>
  <c r="AC147" i="1"/>
  <c r="S121" i="1"/>
  <c r="S124" i="1"/>
  <c r="R144" i="1"/>
  <c r="AC162" i="1"/>
  <c r="AD121" i="1"/>
  <c r="G120" i="1"/>
  <c r="G154" i="1"/>
  <c r="G159" i="1"/>
  <c r="G158" i="1"/>
  <c r="Y163" i="1"/>
  <c r="Y147" i="1"/>
  <c r="Z124" i="1"/>
  <c r="Z140" i="1"/>
  <c r="I120" i="1"/>
  <c r="I162" i="1"/>
  <c r="I165" i="1"/>
  <c r="Z125" i="1"/>
  <c r="X163" i="1"/>
  <c r="F120" i="1"/>
  <c r="F154" i="1"/>
  <c r="R120" i="1"/>
  <c r="R154" i="1"/>
  <c r="E154" i="1"/>
  <c r="H120" i="1"/>
  <c r="H154" i="1"/>
  <c r="L120" i="1"/>
  <c r="V120" i="1"/>
  <c r="V154" i="1"/>
  <c r="G121" i="1"/>
  <c r="G124" i="1"/>
  <c r="N120" i="1"/>
  <c r="N121" i="1"/>
  <c r="N124" i="1"/>
  <c r="K120" i="1"/>
  <c r="I154" i="1"/>
  <c r="T120" i="1"/>
  <c r="P120" i="1"/>
  <c r="V121" i="1"/>
  <c r="Q121" i="1"/>
  <c r="T121" i="1"/>
  <c r="T124" i="1"/>
  <c r="M120" i="1"/>
  <c r="M121" i="1"/>
  <c r="M124" i="1"/>
  <c r="O120" i="1"/>
  <c r="O154" i="1"/>
  <c r="W120" i="1"/>
  <c r="W154" i="1"/>
  <c r="L154" i="1"/>
  <c r="K121" i="1"/>
  <c r="P121" i="1"/>
  <c r="P124" i="1"/>
  <c r="F121" i="1"/>
  <c r="F124" i="1"/>
  <c r="L121" i="1"/>
  <c r="R121" i="1"/>
  <c r="R124" i="1"/>
  <c r="T154" i="1"/>
  <c r="S154" i="1"/>
  <c r="H121" i="1"/>
  <c r="I121" i="1"/>
  <c r="P154" i="1"/>
  <c r="U121" i="1"/>
  <c r="U124" i="1"/>
  <c r="M123" i="1"/>
  <c r="R123" i="1"/>
  <c r="P141" i="1"/>
  <c r="T142" i="1"/>
  <c r="U142" i="1"/>
  <c r="S123" i="1"/>
  <c r="Q123" i="1"/>
  <c r="K123" i="1"/>
  <c r="L123" i="1"/>
  <c r="V124" i="1"/>
  <c r="V142" i="1"/>
  <c r="H123" i="1"/>
  <c r="N123" i="1"/>
  <c r="M163" i="1"/>
  <c r="J120" i="1"/>
  <c r="J154" i="1"/>
  <c r="J159" i="1"/>
  <c r="G123" i="1"/>
  <c r="E163" i="1"/>
  <c r="G162" i="1"/>
  <c r="T123" i="1"/>
  <c r="O157" i="1"/>
  <c r="P123" i="1"/>
  <c r="O121" i="1"/>
  <c r="V123" i="1"/>
  <c r="L124" i="1"/>
  <c r="S141" i="1"/>
  <c r="I158" i="1"/>
  <c r="F159" i="1"/>
  <c r="N162" i="1"/>
  <c r="W162" i="1"/>
  <c r="R163" i="1"/>
  <c r="H163" i="1"/>
  <c r="R162" i="1"/>
  <c r="F157" i="1"/>
  <c r="Q162" i="1"/>
  <c r="L163" i="1"/>
  <c r="M141" i="1"/>
  <c r="AE120" i="1"/>
  <c r="AE162" i="1"/>
  <c r="AE165" i="1"/>
  <c r="AB163" i="1"/>
  <c r="AB166" i="1"/>
  <c r="AB169" i="1"/>
  <c r="AD166" i="1"/>
  <c r="V140" i="1"/>
  <c r="O162" i="1"/>
  <c r="O165" i="1"/>
  <c r="AE121" i="1"/>
  <c r="AE124" i="1"/>
  <c r="AE140" i="1"/>
  <c r="AE141" i="1"/>
  <c r="Z123" i="1"/>
  <c r="Y165" i="1"/>
  <c r="Y150" i="1"/>
  <c r="N163" i="1"/>
  <c r="L140" i="1"/>
  <c r="S144" i="1"/>
  <c r="I157" i="1"/>
  <c r="G147" i="1"/>
  <c r="F125" i="1"/>
  <c r="J121" i="1"/>
  <c r="J124" i="1"/>
  <c r="I144" i="1"/>
  <c r="E157" i="1"/>
  <c r="P163" i="1"/>
  <c r="T147" i="1"/>
  <c r="L147" i="1"/>
  <c r="Y151" i="1"/>
  <c r="Y166" i="1"/>
  <c r="Y169" i="1"/>
  <c r="H166" i="1"/>
  <c r="W147" i="1"/>
  <c r="W151" i="1"/>
  <c r="AD154" i="1"/>
  <c r="Z141" i="1"/>
  <c r="AE125" i="1"/>
  <c r="R166" i="1"/>
  <c r="S151" i="1"/>
  <c r="U163" i="1"/>
  <c r="H124" i="1"/>
  <c r="R147" i="1"/>
  <c r="I168" i="1"/>
  <c r="F147" i="1"/>
  <c r="F149" i="1"/>
  <c r="Q147" i="1"/>
  <c r="O124" i="1"/>
  <c r="M140" i="1"/>
  <c r="F144" i="1"/>
  <c r="U140" i="1"/>
  <c r="S157" i="1"/>
  <c r="E162" i="1"/>
  <c r="V159" i="1"/>
  <c r="T163" i="1"/>
  <c r="AC121" i="1"/>
  <c r="AC165" i="1"/>
  <c r="AD123" i="1"/>
  <c r="AD162" i="1"/>
  <c r="AB121" i="1"/>
  <c r="E166" i="1"/>
  <c r="J162" i="1"/>
  <c r="J165" i="1"/>
  <c r="J168" i="1"/>
  <c r="Q163" i="1"/>
  <c r="Q166" i="1"/>
  <c r="Q169" i="1"/>
  <c r="H162" i="1"/>
  <c r="H165" i="1"/>
  <c r="H168" i="1"/>
  <c r="O147" i="1"/>
  <c r="Y123" i="1"/>
  <c r="N147" i="1"/>
  <c r="AC123" i="1"/>
  <c r="G157" i="1"/>
  <c r="U162" i="1"/>
  <c r="U165" i="1"/>
  <c r="U168" i="1"/>
  <c r="E147" i="1"/>
  <c r="F162" i="1"/>
  <c r="F165" i="1"/>
  <c r="T125" i="1"/>
  <c r="M125" i="1"/>
  <c r="L141" i="1"/>
  <c r="L142" i="1"/>
  <c r="L144" i="1"/>
  <c r="L158" i="1"/>
  <c r="I159" i="1"/>
  <c r="U159" i="1"/>
  <c r="G142" i="1"/>
  <c r="Q124" i="1"/>
  <c r="P144" i="1"/>
  <c r="T159" i="1"/>
  <c r="P158" i="1"/>
  <c r="P162" i="1"/>
  <c r="J157" i="1"/>
  <c r="G140" i="1"/>
  <c r="U144" i="1"/>
  <c r="H159" i="1"/>
  <c r="H142" i="1"/>
  <c r="K154" i="1"/>
  <c r="K159" i="1"/>
  <c r="O158" i="1"/>
  <c r="H157" i="1"/>
  <c r="T157" i="1"/>
  <c r="T140" i="1"/>
  <c r="V141" i="1"/>
  <c r="R157" i="1"/>
  <c r="S163" i="1"/>
  <c r="R158" i="1"/>
  <c r="E158" i="1"/>
  <c r="M144" i="1"/>
  <c r="N154" i="1"/>
  <c r="U158" i="1"/>
  <c r="K163" i="1"/>
  <c r="V158" i="1"/>
  <c r="U147" i="1"/>
  <c r="K162" i="1"/>
  <c r="K165" i="1"/>
  <c r="S162" i="1"/>
  <c r="F142" i="1"/>
  <c r="F158" i="1"/>
  <c r="X162" i="1"/>
  <c r="T144" i="1"/>
  <c r="L166" i="1"/>
  <c r="F151" i="1"/>
  <c r="V162" i="1"/>
  <c r="AD147" i="1"/>
  <c r="I147" i="1"/>
  <c r="E142" i="1"/>
  <c r="Z157" i="1"/>
  <c r="I163" i="1"/>
  <c r="P159" i="1"/>
  <c r="P142" i="1"/>
  <c r="T141" i="1"/>
  <c r="N159" i="1"/>
  <c r="P147" i="1"/>
  <c r="F163" i="1"/>
  <c r="O125" i="1"/>
  <c r="F140" i="1"/>
  <c r="Q159" i="1"/>
  <c r="P165" i="1"/>
  <c r="V147" i="1"/>
  <c r="AD150" i="1"/>
  <c r="E159" i="1"/>
  <c r="V150" i="1"/>
  <c r="O163" i="1"/>
  <c r="O166" i="1"/>
  <c r="E125" i="1"/>
  <c r="P166" i="1"/>
  <c r="R165" i="1"/>
  <c r="M147" i="1"/>
  <c r="AC169" i="1"/>
  <c r="I124" i="1"/>
  <c r="J163" i="1"/>
  <c r="V163" i="1"/>
  <c r="F166" i="1"/>
  <c r="G151" i="1"/>
  <c r="W165" i="1"/>
  <c r="AB147" i="1"/>
  <c r="AC151" i="1"/>
  <c r="F123" i="1"/>
  <c r="T149" i="1"/>
  <c r="T166" i="1"/>
  <c r="T169" i="1"/>
  <c r="S125" i="1"/>
  <c r="E150" i="1"/>
  <c r="L162" i="1"/>
  <c r="L165" i="1"/>
  <c r="L168" i="1"/>
  <c r="U149" i="1"/>
  <c r="U151" i="1"/>
  <c r="M150" i="1"/>
  <c r="N165" i="1"/>
  <c r="N168" i="1"/>
  <c r="Q165" i="1"/>
  <c r="O150" i="1"/>
  <c r="W144" i="1"/>
  <c r="X125" i="1"/>
  <c r="X144" i="1"/>
  <c r="W121" i="1"/>
  <c r="W124" i="1"/>
  <c r="W142" i="1"/>
  <c r="W141" i="1"/>
  <c r="W150" i="1"/>
  <c r="W149" i="1"/>
  <c r="W163" i="1"/>
  <c r="W166" i="1"/>
  <c r="Y144" i="1"/>
  <c r="AC154" i="1"/>
  <c r="AD157" i="1"/>
  <c r="Z144" i="1"/>
  <c r="AB149" i="1"/>
  <c r="AB123" i="1"/>
  <c r="AB124" i="1"/>
  <c r="AB125" i="1"/>
  <c r="AB140" i="1"/>
  <c r="Y158" i="1"/>
  <c r="AD124" i="1"/>
  <c r="AD141" i="1"/>
  <c r="I166" i="1"/>
  <c r="O151" i="1"/>
  <c r="W123" i="1"/>
  <c r="H125" i="1"/>
  <c r="K157" i="1"/>
  <c r="L125" i="1"/>
  <c r="R125" i="1"/>
  <c r="Y159" i="1"/>
  <c r="D144" i="1"/>
  <c r="Q150" i="1"/>
  <c r="AC144" i="1"/>
  <c r="N149" i="1"/>
  <c r="AB151" i="1"/>
  <c r="AC157" i="1"/>
  <c r="AB159" i="1"/>
  <c r="V165" i="1"/>
  <c r="V168" i="1"/>
  <c r="AB142" i="1"/>
  <c r="Q140" i="1"/>
  <c r="Y149" i="1"/>
  <c r="J147" i="1"/>
  <c r="J150" i="1"/>
  <c r="S165" i="1"/>
  <c r="S168" i="1"/>
  <c r="T162" i="1"/>
  <c r="T165" i="1"/>
  <c r="T168" i="1"/>
  <c r="L150" i="1"/>
  <c r="V166" i="1"/>
  <c r="V169" i="1"/>
  <c r="AB158" i="1"/>
  <c r="O123" i="1"/>
  <c r="J140" i="1"/>
  <c r="AB157" i="1"/>
  <c r="G150" i="1"/>
  <c r="V144" i="1"/>
  <c r="AC158" i="1"/>
  <c r="AB150" i="1"/>
  <c r="Q151" i="1"/>
  <c r="S166" i="1"/>
  <c r="S169" i="1"/>
  <c r="Y157" i="1"/>
  <c r="AD159" i="1"/>
  <c r="AD169" i="1"/>
  <c r="AE147" i="1"/>
  <c r="AE149" i="1"/>
  <c r="AC168" i="1"/>
  <c r="AE142" i="1"/>
  <c r="R168" i="1"/>
  <c r="AD144" i="1"/>
  <c r="V149" i="1"/>
  <c r="V151" i="1"/>
  <c r="I140" i="1"/>
  <c r="M166" i="1"/>
  <c r="M169" i="1"/>
  <c r="K166" i="1"/>
  <c r="K169" i="1"/>
  <c r="AD158" i="1"/>
  <c r="W168" i="1"/>
  <c r="AA144" i="1"/>
  <c r="I169" i="1"/>
  <c r="P149" i="1"/>
  <c r="W125" i="1"/>
  <c r="AD140" i="1"/>
  <c r="I125" i="1"/>
  <c r="J149" i="1"/>
  <c r="AD125" i="1"/>
  <c r="E140" i="1"/>
  <c r="M162" i="1"/>
  <c r="M165" i="1"/>
  <c r="M168" i="1"/>
  <c r="J151" i="1"/>
  <c r="R169" i="1"/>
  <c r="H169" i="1"/>
  <c r="AB141" i="1"/>
  <c r="I141" i="1"/>
  <c r="AC159" i="1"/>
  <c r="AE151" i="1"/>
  <c r="Q168" i="1"/>
  <c r="AE150" i="1"/>
  <c r="W140" i="1"/>
  <c r="W169" i="1"/>
  <c r="T151" i="1"/>
  <c r="L151" i="1"/>
  <c r="S149" i="1"/>
  <c r="R140" i="1"/>
  <c r="Z151" i="1"/>
  <c r="Z158" i="1"/>
  <c r="J158" i="1"/>
  <c r="Q144" i="1"/>
  <c r="Q157" i="1"/>
  <c r="E151" i="1"/>
  <c r="X165" i="1"/>
  <c r="L169" i="1"/>
  <c r="F141" i="1"/>
  <c r="AB165" i="1"/>
  <c r="U166" i="1"/>
  <c r="G163" i="1"/>
  <c r="Q125" i="1"/>
  <c r="K147" i="1"/>
  <c r="AD142" i="1"/>
  <c r="G125" i="1"/>
  <c r="AE168" i="1"/>
  <c r="O168" i="1"/>
  <c r="H147" i="1"/>
  <c r="K124" i="1"/>
  <c r="N125" i="1"/>
  <c r="V157" i="1"/>
  <c r="M154" i="1"/>
  <c r="M159" i="1"/>
  <c r="Y168" i="1"/>
  <c r="N140" i="1"/>
  <c r="G144" i="1"/>
  <c r="O144" i="1"/>
  <c r="W159" i="1"/>
  <c r="H158" i="1"/>
  <c r="N142" i="1"/>
  <c r="O141" i="1"/>
  <c r="O140" i="1"/>
  <c r="L157" i="1"/>
  <c r="K158" i="1"/>
  <c r="P168" i="1"/>
  <c r="W157" i="1"/>
  <c r="J144" i="1"/>
  <c r="AC150" i="1"/>
  <c r="S142" i="1"/>
  <c r="AD149" i="1"/>
  <c r="O169" i="1"/>
  <c r="G149" i="1"/>
  <c r="P169" i="1"/>
  <c r="P150" i="1"/>
  <c r="K168" i="1"/>
  <c r="Z142" i="1"/>
  <c r="E165" i="1"/>
  <c r="E168" i="1"/>
  <c r="AB168" i="1"/>
  <c r="AD165" i="1"/>
  <c r="AD168" i="1"/>
  <c r="N166" i="1"/>
  <c r="S140" i="1"/>
  <c r="AE154" i="1"/>
  <c r="AC124" i="1"/>
  <c r="AE163" i="1"/>
  <c r="AE166" i="1"/>
  <c r="K141" i="1"/>
  <c r="F168" i="1"/>
  <c r="G165" i="1"/>
  <c r="E149" i="1"/>
  <c r="N151" i="1"/>
  <c r="X166" i="1"/>
  <c r="X169" i="1"/>
  <c r="O159" i="1"/>
  <c r="U123" i="1"/>
  <c r="I123" i="1"/>
  <c r="E123" i="1"/>
  <c r="T158" i="1"/>
  <c r="V125" i="1"/>
  <c r="S158" i="1"/>
  <c r="N158" i="1"/>
  <c r="W158" i="1"/>
  <c r="R142" i="1"/>
  <c r="R159" i="1"/>
  <c r="U141" i="1"/>
  <c r="S159" i="1"/>
  <c r="E144" i="1"/>
  <c r="P157" i="1"/>
  <c r="Q142" i="1"/>
  <c r="Q141" i="1"/>
  <c r="X168" i="1"/>
  <c r="R149" i="1"/>
  <c r="N141" i="1"/>
  <c r="E169" i="1"/>
  <c r="G166" i="1"/>
  <c r="G169" i="1"/>
  <c r="R150" i="1"/>
  <c r="AC149" i="1"/>
  <c r="U125" i="1"/>
  <c r="Q149" i="1"/>
  <c r="I149" i="1"/>
  <c r="H150" i="1"/>
  <c r="L159" i="1"/>
  <c r="M158" i="1"/>
  <c r="J125" i="1"/>
  <c r="M142" i="1"/>
  <c r="J141" i="1"/>
  <c r="G141" i="1"/>
  <c r="J142" i="1"/>
  <c r="K144" i="1"/>
  <c r="P125" i="1"/>
  <c r="O142" i="1"/>
  <c r="R141" i="1"/>
  <c r="P140" i="1"/>
  <c r="R151" i="1"/>
  <c r="I150" i="1"/>
  <c r="N150" i="1"/>
  <c r="K125" i="1"/>
  <c r="N169" i="1"/>
  <c r="P151" i="1"/>
  <c r="F169" i="1"/>
  <c r="AD151" i="1"/>
  <c r="J166" i="1"/>
  <c r="J169" i="1"/>
  <c r="L149" i="1"/>
  <c r="T150" i="1"/>
  <c r="I142" i="1"/>
  <c r="H149" i="1"/>
  <c r="M149" i="1"/>
  <c r="H141" i="1"/>
  <c r="H140" i="1"/>
  <c r="F150" i="1"/>
  <c r="U150" i="1"/>
  <c r="K142" i="1"/>
  <c r="N157" i="1"/>
  <c r="N144" i="1"/>
  <c r="O149" i="1"/>
  <c r="J123" i="1"/>
  <c r="M151" i="1"/>
  <c r="U169" i="1"/>
  <c r="I151" i="1"/>
  <c r="H144" i="1"/>
  <c r="G168" i="1"/>
  <c r="M157" i="1"/>
  <c r="H151" i="1"/>
  <c r="K151" i="1"/>
  <c r="AC140" i="1"/>
  <c r="AE169" i="1"/>
  <c r="AC141" i="1"/>
  <c r="K150" i="1"/>
  <c r="AE123" i="1"/>
  <c r="K149" i="1"/>
  <c r="AB144" i="1"/>
  <c r="AE157" i="1"/>
  <c r="K140" i="1"/>
  <c r="AE159" i="1"/>
  <c r="AE158" i="1"/>
  <c r="AC125" i="1"/>
  <c r="AC14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<sst xmlns="http://schemas.openxmlformats.org/spreadsheetml/2006/main" count="779" uniqueCount="608">
  <si>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</si>
  <si>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</si>
  <si>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</si>
  <si>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</si>
  <si>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</si>
  <si>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</si>
  <si>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</si>
  <si>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</si>
  <si>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</si>
  <si>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</si>
  <si>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</si>
  <si>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</si>
  <si>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</si>
  <si>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</si>
  <si>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</si>
  <si>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</si>
  <si>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</si>
  <si>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</si>
  <si>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</si>
  <si>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</si>
  <si>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</si>
  <si>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</si>
  <si>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</si>
  <si>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</si>
  <si>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</si>
  <si>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</si>
  <si>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</si>
  <si>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</si>
  <si>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</si>
  <si>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</si>
  <si>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</si>
  <si>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</si>
  <si>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</si>
  <si>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</si>
  <si>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</si>
  <si>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</si>
  <si>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</si>
  <si>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</si>
  <si>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</si>
  <si>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</si>
  <si>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</si>
  <si>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</si>
  <si>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</si>
  <si>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</si>
  <si>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</si>
  <si>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</si>
  <si>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</si>
  <si>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</si>
  <si>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</si>
  <si>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</si>
  <si>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</si>
  <si>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</si>
  <si>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</si>
  <si>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</si>
  <si>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</si>
  <si>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</si>
  <si>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</si>
  <si>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</si>
  <si>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</si>
  <si>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</si>
  <si>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</si>
  <si>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</si>
  <si>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</si>
  <si>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</si>
  <si>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</si>
  <si>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</si>
  <si>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</si>
  <si>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</si>
  <si>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</si>
  <si>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</si>
  <si>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</si>
  <si>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</si>
  <si>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</si>
  <si>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</si>
  <si>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</si>
  <si>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</si>
  <si>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</si>
  <si>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</si>
  <si>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</si>
  <si>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</si>
  <si>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</si>
  <si>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</si>
  <si>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</si>
  <si>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</si>
  <si>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</si>
  <si>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</si>
  <si>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</si>
  <si>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</si>
  <si>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</si>
  <si>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</si>
  <si>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</si>
  <si>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</si>
  <si>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</si>
  <si>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</si>
  <si>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</si>
  <si>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</si>
  <si>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</si>
  <si>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</si>
  <si>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</si>
  <si>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</si>
  <si>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</si>
  <si>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</si>
  <si>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</si>
  <si>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</si>
  <si>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</si>
  <si>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</si>
  <si>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</si>
  <si>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</si>
  <si>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</si>
  <si>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</si>
  <si>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</si>
  <si>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</si>
  <si>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</si>
  <si>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</si>
  <si>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</si>
  <si>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</si>
  <si>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</si>
  <si>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</si>
  <si>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</si>
  <si>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</si>
  <si>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</si>
  <si>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</si>
  <si>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</si>
  <si>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</si>
  <si>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</si>
  <si>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</si>
  <si>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</si>
  <si>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</si>
  <si>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</si>
  <si>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</si>
  <si>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</si>
  <si>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</si>
  <si>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</si>
  <si>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</si>
  <si>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</si>
  <si>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</si>
  <si>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</si>
  <si>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</si>
  <si>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</si>
  <si>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</si>
  <si>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</si>
  <si>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</si>
  <si>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</si>
  <si>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</si>
  <si>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</si>
  <si>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</si>
  <si>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</si>
  <si>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</si>
  <si>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</si>
  <si>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</si>
  <si>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</si>
  <si>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</si>
  <si>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</si>
  <si>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</si>
  <si>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</si>
  <si>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</si>
  <si>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</si>
  <si>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</si>
  <si>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</si>
  <si>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</si>
  <si>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</si>
  <si>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</si>
  <si>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</si>
  <si>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</si>
  <si>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</si>
  <si>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</si>
  <si>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</si>
  <si>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</si>
  <si>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</si>
  <si>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</si>
  <si>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</si>
  <si>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</si>
  <si>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</si>
  <si>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</si>
  <si>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</si>
  <si>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</si>
  <si>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</si>
  <si>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</si>
  <si>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</si>
  <si>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</si>
  <si>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</si>
  <si>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</si>
  <si>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</si>
  <si>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</si>
  <si>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</si>
  <si>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</si>
  <si>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</si>
  <si>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</si>
  <si>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</si>
  <si>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</si>
  <si>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</si>
  <si>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</si>
  <si>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</si>
  <si>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</si>
  <si>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</si>
  <si>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</si>
  <si>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</si>
  <si>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</si>
  <si>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</si>
  <si>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</si>
  <si>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</si>
  <si>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</si>
  <si>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</si>
  <si>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</si>
  <si>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</si>
  <si>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</si>
  <si>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</si>
  <si>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</si>
  <si>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</si>
  <si>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</si>
  <si>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</si>
  <si>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</si>
  <si>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</si>
  <si>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</si>
  <si>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</si>
  <si>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</si>
  <si>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</si>
  <si>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</si>
  <si>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</si>
  <si>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</si>
  <si>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</si>
  <si>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</si>
  <si>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</si>
  <si>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</si>
  <si>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</si>
  <si>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</si>
  <si>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</si>
  <si>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</si>
  <si>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</si>
  <si>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</si>
  <si>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</si>
  <si>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</si>
  <si>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</si>
  <si>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</si>
  <si>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</si>
  <si>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</si>
  <si>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</si>
  <si>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</si>
  <si>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</si>
  <si>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</si>
  <si>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</si>
  <si>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</si>
  <si>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</si>
  <si>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</si>
  <si>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</si>
  <si>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</si>
  <si>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</si>
  <si>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</si>
  <si>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</si>
  <si>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</si>
  <si>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</si>
  <si>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</si>
  <si>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</si>
  <si>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</si>
  <si>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</si>
  <si>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</si>
  <si>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</si>
  <si>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</si>
  <si>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</si>
  <si>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</si>
  <si>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</si>
  <si>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</si>
  <si>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</si>
  <si>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</si>
  <si>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</si>
  <si>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</si>
  <si>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</si>
  <si>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</si>
  <si>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</si>
  <si>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</si>
  <si>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</si>
  <si>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</si>
  <si>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</si>
  <si>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</si>
  <si>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</si>
  <si>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</si>
  <si>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</si>
  <si>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</si>
  <si>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</si>
  <si>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</si>
  <si>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</si>
  <si>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</si>
  <si>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</si>
  <si>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</si>
  <si>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</si>
  <si>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</si>
  <si>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</si>
  <si>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</si>
  <si>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</si>
  <si>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</si>
  <si>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</si>
  <si>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</si>
  <si>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</si>
  <si>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</si>
  <si>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</si>
  <si>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</si>
  <si>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</si>
  <si>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</si>
  <si>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</si>
  <si>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</si>
  <si>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</si>
  <si>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</si>
  <si>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</si>
  <si>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</si>
  <si>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</si>
  <si>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</si>
  <si>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</si>
  <si>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</si>
  <si>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</si>
  <si>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</si>
  <si>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</si>
  <si>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</si>
  <si>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</si>
  <si>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</si>
  <si>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</si>
  <si>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</si>
  <si>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</si>
  <si>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</si>
  <si>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</si>
  <si>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</si>
  <si>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</si>
  <si>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</si>
  <si>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</si>
  <si>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</si>
  <si>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</si>
  <si>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</si>
  <si>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</si>
  <si>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</si>
  <si>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</si>
  <si>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</si>
  <si>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</si>
  <si>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</si>
  <si>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</si>
  <si>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</si>
  <si>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</si>
  <si>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</si>
  <si>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</si>
  <si>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</si>
  <si>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</si>
  <si>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</si>
  <si>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</si>
  <si>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</si>
  <si>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</si>
  <si>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</si>
  <si>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</si>
  <si>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</si>
  <si>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</si>
  <si>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</si>
  <si>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</si>
  <si>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</si>
  <si>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</si>
  <si>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</si>
  <si>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</si>
  <si>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</si>
  <si>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</si>
  <si>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</si>
  <si>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</si>
  <si>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</si>
  <si>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</si>
  <si>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</si>
  <si>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</si>
  <si>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</si>
  <si>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</si>
  <si>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</si>
  <si>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</si>
  <si>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</si>
  <si>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</si>
  <si>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</si>
  <si>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</si>
  <si>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</si>
  <si>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</si>
  <si>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</si>
  <si>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</si>
  <si>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</si>
  <si>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</si>
  <si>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</si>
  <si>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</si>
  <si>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</si>
  <si>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</si>
  <si>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</si>
  <si>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</si>
  <si>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</si>
  <si>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</si>
  <si>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</si>
  <si>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</si>
  <si>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</si>
  <si>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</si>
  <si>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</si>
  <si>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</si>
  <si>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</si>
  <si>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</si>
  <si>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</si>
  <si>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</si>
  <si>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</si>
  <si>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</si>
  <si>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</si>
  <si>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</si>
  <si>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</si>
  <si>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</si>
  <si>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</si>
  <si>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</si>
  <si>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</si>
  <si>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</si>
  <si>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</si>
  <si>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</si>
  <si>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</si>
  <si>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</si>
  <si>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</si>
  <si>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</si>
  <si>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</si>
  <si>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</si>
  <si>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</si>
  <si>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</si>
  <si>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</si>
  <si>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</si>
  <si>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</si>
  <si>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</si>
  <si>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</si>
  <si>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</si>
  <si>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</si>
  <si>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</si>
  <si>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</si>
  <si>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</si>
  <si>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</si>
  <si>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</si>
  <si>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</si>
  <si>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</si>
  <si>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</si>
  <si>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</si>
  <si>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</si>
  <si>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</si>
  <si>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</si>
  <si>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</si>
  <si>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</si>
  <si>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</si>
  <si>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</si>
  <si>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</si>
  <si>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</si>
  <si>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</si>
  <si>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</si>
  <si>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</si>
  <si>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</si>
  <si>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</si>
  <si>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</si>
  <si>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</si>
  <si>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</si>
  <si>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</si>
  <si>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</si>
  <si>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</si>
  <si>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</si>
  <si>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</si>
  <si>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</si>
  <si>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</si>
  <si>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</si>
  <si>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</si>
  <si>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</si>
  <si>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</si>
  <si>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</si>
  <si>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</si>
  <si>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</si>
  <si>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</si>
  <si>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</si>
  <si>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</si>
  <si>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</si>
  <si>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</si>
  <si>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</si>
  <si>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</si>
  <si>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</si>
  <si>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</si>
  <si>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</si>
  <si>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</si>
  <si>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</si>
  <si>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</si>
  <si>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</si>
  <si>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</si>
  <si>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</si>
  <si>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</si>
  <si>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</si>
  <si>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</si>
  <si>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</si>
  <si>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</si>
  <si>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</si>
  <si>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</si>
  <si>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</si>
  <si>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</si>
  <si>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</si>
  <si>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</si>
  <si>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</si>
  <si>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</si>
  <si>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</si>
  <si>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</si>
  <si>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</si>
  <si>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</si>
  <si>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</si>
  <si>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</si>
  <si>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</si>
  <si>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</si>
  <si>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</si>
  <si>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</si>
  <si>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</si>
  <si>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</si>
  <si>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</si>
  <si>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</si>
  <si>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</si>
  <si>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</si>
  <si>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</si>
  <si>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</si>
  <si>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</si>
  <si>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</si>
  <si>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</si>
  <si>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</si>
  <si>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</si>
  <si>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</si>
  <si>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</si>
  <si>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</si>
  <si>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Epigral Ltd.</t>
  </si>
  <si>
    <t>DATE</t>
  </si>
  <si>
    <t>ADJCLOSE</t>
  </si>
  <si>
    <t>ADJHIGH</t>
  </si>
  <si>
    <t>ADJLOW</t>
  </si>
  <si>
    <t>ADJOPEN</t>
  </si>
  <si>
    <t>CLOSE</t>
  </si>
  <si>
    <t>VOLUME</t>
  </si>
  <si>
    <t>Caustic soda</t>
  </si>
  <si>
    <t>Capacity</t>
  </si>
  <si>
    <t>Utilization</t>
  </si>
  <si>
    <t>Prod</t>
  </si>
  <si>
    <t>Realisation</t>
  </si>
  <si>
    <t>Revenue</t>
  </si>
  <si>
    <t>Caustic Potash</t>
  </si>
  <si>
    <t>Hydrogen Peroxide</t>
  </si>
  <si>
    <t>Chloromethane</t>
  </si>
  <si>
    <t>ECH</t>
  </si>
  <si>
    <t>CPVC</t>
  </si>
  <si>
    <t>Chlorotoluene</t>
  </si>
  <si>
    <t xml:space="preserve">Total sales </t>
  </si>
  <si>
    <t>Check sum</t>
  </si>
  <si>
    <t>difference %</t>
  </si>
  <si>
    <t xml:space="preserve">chlorine 75% capitve and 25% sells outside </t>
  </si>
  <si>
    <t xml:space="preserve">Methanol  - 100% up </t>
  </si>
  <si>
    <t xml:space="preserve">CMD </t>
  </si>
  <si>
    <t>105 to 180</t>
  </si>
  <si>
    <t xml:space="preserve">22% margins </t>
  </si>
  <si>
    <t>PVC resin - 85 Rs before it was 70 went up to 110</t>
  </si>
  <si>
    <t xml:space="preserve">Toluene - crude based - </t>
  </si>
  <si>
    <t xml:space="preserve">management </t>
  </si>
  <si>
    <t>FY27</t>
  </si>
  <si>
    <t>FY28</t>
  </si>
  <si>
    <t xml:space="preserve">China - incentives not getting anymore, in efficient plans thye are shutting down </t>
  </si>
  <si>
    <t xml:space="preserve">Rebate - 13%. Pvc prices were 55-60 Rs. </t>
  </si>
  <si>
    <t>Glycerin</t>
  </si>
  <si>
    <t>PVC Resin</t>
  </si>
  <si>
    <t>Toluene</t>
  </si>
  <si>
    <t>Caustic, crude glycerin south east asia countriies - 60% increase</t>
  </si>
  <si>
    <t>Company</t>
  </si>
  <si>
    <t>Installed Capacity (approx.)</t>
  </si>
  <si>
    <t>Status / Recent Milestone</t>
  </si>
  <si>
    <t>Epigral (Meghmani)</t>
  </si>
  <si>
    <t>75,000 MTPA</t>
  </si>
  <si>
    <t>Currently the largest single-site facility in India (Dahej). They commissioned a major 45,000 MT expansion in 2024–25.</t>
  </si>
  <si>
    <t>Lubrizol &amp; Grasim</t>
  </si>
  <si>
    <t>100,000 MTPA</t>
  </si>
  <si>
    <t>Their mega-plant in Vilayat, Gujarat is now a primary supplier, fulfilling their goal to create a regional hub for South Asia.</t>
  </si>
  <si>
    <t>DCW Limited</t>
  </si>
  <si>
    <t>50,000 MTPA</t>
  </si>
  <si>
    <r>
      <t xml:space="preserve">Successfully commissioned a final 10,000 MT expansion on </t>
    </r>
    <r>
      <rPr>
        <b/>
        <sz val="10"/>
        <color rgb="FF1F1F1F"/>
        <rFont val="Arial"/>
        <family val="2"/>
      </rPr>
      <t>March 30, 2026</t>
    </r>
    <r>
      <rPr>
        <sz val="10"/>
        <color rgb="FF1F1F1F"/>
        <rFont val="Arial"/>
        <family val="2"/>
      </rPr>
      <t>, bringing total capacity up from 40,000 MT.</t>
    </r>
  </si>
  <si>
    <t>CPVC - demand 310,000</t>
  </si>
  <si>
    <t>Usage Agrochem - 34%, pharma - 30%, Dyes - 15%, spec chem and ploymers - 10-15%</t>
  </si>
  <si>
    <t>Demand - 70,000 MT domestic capacity - 50-55%</t>
  </si>
  <si>
    <t>GACL capacity - 30,000 epigral - 25000</t>
  </si>
  <si>
    <t>Industry Segment</t>
  </si>
  <si>
    <t>Estimated Usage (%)</t>
  </si>
  <si>
    <t>Primary Applications</t>
  </si>
  <si>
    <t>Alumina Refining</t>
  </si>
  <si>
    <t>~20%</t>
  </si>
  <si>
    <t>Extraction of alumina from bauxite ore for the aluminum industry.</t>
  </si>
  <si>
    <t>Organic Chemicals</t>
  </si>
  <si>
    <t>~18-20%</t>
  </si>
  <si>
    <t>Synthesis of intermediates for dyes, agrochemicals, and plastics.</t>
  </si>
  <si>
    <t>Textiles</t>
  </si>
  <si>
    <t>~15-18%</t>
  </si>
  <si>
    <t>Mercerization of cotton, scouring, and synthetic fiber (rayon/staple) production.</t>
  </si>
  <si>
    <t>Soaps &amp; Detergents</t>
  </si>
  <si>
    <t>~10-12%</t>
  </si>
  <si>
    <t>Saponification of fats and oils; manufacturing of surfactants.</t>
  </si>
  <si>
    <t>Pulp &amp; Paper</t>
  </si>
  <si>
    <t>~10%</t>
  </si>
  <si>
    <t>Cooking/pulping of wood and bleaching processes.</t>
  </si>
  <si>
    <t>Water Treatment</t>
  </si>
  <si>
    <t>~5%</t>
  </si>
  <si>
    <t>pH regulation and neutralization of acidic waste streams.</t>
  </si>
  <si>
    <t>Pharmaceuticals</t>
  </si>
  <si>
    <t>~4%</t>
  </si>
  <si>
    <t>Drug synthesis and pH control in various chemical reactions.</t>
  </si>
  <si>
    <t>Market Size: Demand vs. Supply (2025–2026)</t>
  </si>
  <si>
    <r>
      <t>Total Capacity:</t>
    </r>
    <r>
      <rPr>
        <sz val="11"/>
        <color theme="1"/>
        <rFont val="Calibri"/>
        <family val="2"/>
        <scheme val="minor"/>
      </rPr>
      <t xml:space="preserve"> India’s installed capacity is estimated at approximately </t>
    </r>
    <r>
      <rPr>
        <b/>
        <sz val="11"/>
        <color theme="1"/>
        <rFont val="Calibri"/>
        <family val="2"/>
        <scheme val="minor"/>
      </rPr>
      <t>5.2 to 5.5 million MTPA</t>
    </r>
    <r>
      <rPr>
        <sz val="11"/>
        <color theme="1"/>
        <rFont val="Calibri"/>
        <family val="2"/>
        <scheme val="minor"/>
      </rPr>
      <t xml:space="preserve"> as of early 2026, following several years of aggressive expansion at a </t>
    </r>
    <r>
      <rPr>
        <b/>
        <sz val="11"/>
        <color theme="1"/>
        <rFont val="Calibri"/>
        <family val="2"/>
        <scheme val="minor"/>
      </rPr>
      <t>9% CAGR</t>
    </r>
    <r>
      <rPr>
        <sz val="11"/>
        <color theme="1"/>
        <rFont val="Calibri"/>
        <family val="2"/>
        <scheme val="minor"/>
      </rPr>
      <t>.</t>
    </r>
  </si>
  <si>
    <r>
      <t>Total Demand:</t>
    </r>
    <r>
      <rPr>
        <sz val="11"/>
        <color theme="1"/>
        <rFont val="Calibri"/>
        <family val="2"/>
        <scheme val="minor"/>
      </rPr>
      <t xml:space="preserve"> Domestic consumption for FY26 is projected at </t>
    </r>
    <r>
      <rPr>
        <b/>
        <sz val="11"/>
        <color theme="1"/>
        <rFont val="Calibri"/>
        <family val="2"/>
        <scheme val="minor"/>
      </rPr>
      <t>4.8 to 5.0 million MT</t>
    </r>
    <r>
      <rPr>
        <sz val="11"/>
        <color theme="1"/>
        <rFont val="Calibri"/>
        <family val="2"/>
        <scheme val="minor"/>
      </rPr>
      <t>.</t>
    </r>
  </si>
  <si>
    <r>
      <t>Market Growth:</t>
    </r>
    <r>
      <rPr>
        <sz val="11"/>
        <color theme="1"/>
        <rFont val="Calibri"/>
        <family val="2"/>
        <scheme val="minor"/>
      </rPr>
      <t xml:space="preserve"> Demand is growing at a CAGR of </t>
    </r>
    <r>
      <rPr>
        <b/>
        <sz val="11"/>
        <color theme="1"/>
        <rFont val="Calibri"/>
        <family val="2"/>
        <scheme val="minor"/>
      </rPr>
      <t>4.5% to 5.5%</t>
    </r>
    <r>
      <rPr>
        <sz val="11"/>
        <color theme="1"/>
        <rFont val="Calibri"/>
        <family val="2"/>
        <scheme val="minor"/>
      </rPr>
      <t>, supported by robust industrial activity despite global geopolitical headwinds.</t>
    </r>
  </si>
  <si>
    <r>
      <t>Production Status:</t>
    </r>
    <r>
      <rPr>
        <sz val="11"/>
        <color theme="1"/>
        <rFont val="Calibri"/>
        <family val="2"/>
        <scheme val="minor"/>
      </rPr>
      <t xml:space="preserve"> Most Indian plants are operating at high efficiency (</t>
    </r>
    <r>
      <rPr>
        <b/>
        <sz val="11"/>
        <color theme="1"/>
        <rFont val="Calibri"/>
        <family val="2"/>
        <scheme val="minor"/>
      </rPr>
      <t>80-85%</t>
    </r>
    <r>
      <rPr>
        <sz val="11"/>
        <color theme="1"/>
        <rFont val="Calibri"/>
        <family val="2"/>
        <scheme val="minor"/>
      </rPr>
      <t xml:space="preserve"> utilization), utilizing modern </t>
    </r>
    <r>
      <rPr>
        <b/>
        <sz val="11"/>
        <color theme="1"/>
        <rFont val="Calibri"/>
        <family val="2"/>
        <scheme val="minor"/>
      </rPr>
      <t>Membrane Cell Technology</t>
    </r>
  </si>
  <si>
    <t>Market Size &amp; Demand (2025–2026)</t>
  </si>
  <si>
    <r>
      <t>Annual Demand:</t>
    </r>
    <r>
      <rPr>
        <sz val="11"/>
        <color theme="1"/>
        <rFont val="Calibri"/>
        <family val="2"/>
        <scheme val="minor"/>
      </rPr>
      <t xml:space="preserve"> Estimated at approximately </t>
    </r>
    <r>
      <rPr>
        <b/>
        <sz val="11"/>
        <color theme="1"/>
        <rFont val="Calibri"/>
        <family val="2"/>
        <scheme val="minor"/>
      </rPr>
      <t>118,000 to 125,000 tons per annum (KTPA)</t>
    </r>
    <r>
      <rPr>
        <sz val="11"/>
        <color theme="1"/>
        <rFont val="Calibri"/>
        <family val="2"/>
        <scheme val="minor"/>
      </rPr>
      <t xml:space="preserve"> for the FY2026 period.</t>
    </r>
  </si>
  <si>
    <r>
      <t>Growth Rate:</t>
    </r>
    <r>
      <rPr>
        <sz val="11"/>
        <color theme="1"/>
        <rFont val="Calibri"/>
        <family val="2"/>
        <scheme val="minor"/>
      </rPr>
      <t xml:space="preserve"> The market is currently expanding at a CAGR of </t>
    </r>
    <r>
      <rPr>
        <b/>
        <sz val="11"/>
        <color theme="1"/>
        <rFont val="Calibri"/>
        <family val="2"/>
        <scheme val="minor"/>
      </rPr>
      <t>9.7% to 11%</t>
    </r>
    <r>
      <rPr>
        <sz val="11"/>
        <color theme="1"/>
        <rFont val="Calibri"/>
        <family val="2"/>
        <scheme val="minor"/>
      </rPr>
      <t>, significantly outpacing global growth rates of ~3-4%.</t>
    </r>
  </si>
  <si>
    <r>
      <t>Supply-Demand Gap:</t>
    </r>
    <r>
      <rPr>
        <sz val="11"/>
        <color theme="1"/>
        <rFont val="Calibri"/>
        <family val="2"/>
        <scheme val="minor"/>
      </rPr>
      <t xml:space="preserve"> Despite new domestic production, India remains a net importer, as the current domestic capacity satisfies roughly </t>
    </r>
    <r>
      <rPr>
        <b/>
        <sz val="11"/>
        <color theme="1"/>
        <rFont val="Calibri"/>
        <family val="2"/>
        <scheme val="minor"/>
      </rPr>
      <t>40-45%</t>
    </r>
    <r>
      <rPr>
        <sz val="11"/>
        <color theme="1"/>
        <rFont val="Calibri"/>
        <family val="2"/>
        <scheme val="minor"/>
      </rPr>
      <t xml:space="preserve"> of the total requirement.</t>
    </r>
  </si>
  <si>
    <t>ECH:</t>
  </si>
  <si>
    <t xml:space="preserve">balaji </t>
  </si>
  <si>
    <t>alkyl</t>
  </si>
  <si>
    <t xml:space="preserve">nitration good demand 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</si>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</sst>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Calibri"/>
      <family val="2"/>
      <scheme val="minor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b/>
      <sz val="10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12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  <xf numFmtId="0" fontId="20" fillId="2" borderId="0" xfId="2" applyNumberFormat="1" applyFont="1" applyFill="1" applyAlignment="1">
      <alignment horizontal="left"/>
    </xf>
    <xf numFmtId="9" fontId="20" fillId="2" borderId="0" xfId="2" applyNumberFormat="1" applyFont="1" applyFill="1" applyAlignment="1">
      <alignment horizontal="right"/>
    </xf>
    <xf numFmtId="9" fontId="20" fillId="7" borderId="0" xfId="2" applyNumberFormat="1" applyFont="1" applyFill="1" applyAlignment="1">
      <alignment horizontal="right"/>
    </xf>
    <xf numFmtId="165" fontId="20" fillId="2" borderId="0" xfId="2" applyNumberFormat="1" applyFont="1" applyFill="1" applyAlignment="1">
      <alignment horizontal="center"/>
    </xf>
    <xf numFmtId="0" fontId="20" fillId="2" borderId="0" xfId="2" applyNumberFormat="1" applyFont="1" applyFill="1" applyAlignment="1">
      <alignment horizontal="right"/>
    </xf>
    <xf numFmtId="1" fontId="20" fillId="2" borderId="0" xfId="2" applyNumberFormat="1" applyFont="1" applyFill="1" applyAlignment="1">
      <alignment horizontal="right"/>
    </xf>
    <xf numFmtId="1" fontId="20" fillId="7" borderId="0" xfId="2" applyNumberFormat="1" applyFont="1" applyFill="1" applyAlignment="1">
      <alignment horizontal="right"/>
    </xf>
    <xf numFmtId="43" fontId="20" fillId="2" borderId="0" xfId="2" applyFont="1" applyFill="1" applyAlignment="1">
      <alignment horizontal="right"/>
    </xf>
    <xf numFmtId="43" fontId="20" fillId="7" borderId="0" xfId="2" applyFont="1" applyFill="1" applyAlignment="1">
      <alignment horizontal="right"/>
    </xf>
    <xf numFmtId="0" fontId="20" fillId="7" borderId="0" xfId="2" applyNumberFormat="1" applyFont="1" applyFill="1" applyAlignment="1">
      <alignment horizontal="right"/>
    </xf>
    <xf numFmtId="9" fontId="20" fillId="7" borderId="0" xfId="2" applyNumberFormat="1" applyFont="1" applyFill="1" applyAlignment="1"/>
    <xf numFmtId="165" fontId="20" fillId="7" borderId="0" xfId="2" applyNumberFormat="1" applyFont="1" applyFill="1" applyAlignment="1"/>
    <xf numFmtId="165" fontId="20" fillId="7" borderId="0" xfId="2" applyNumberFormat="1" applyFont="1" applyFill="1" applyAlignment="1">
      <alignment horizontal="center"/>
    </xf>
    <xf numFmtId="13" fontId="20" fillId="2" borderId="0" xfId="2" applyNumberFormat="1" applyFont="1" applyFill="1" applyAlignment="1">
      <alignment horizontal="center"/>
    </xf>
    <xf numFmtId="0" fontId="23" fillId="0" borderId="0" xfId="0" applyFont="1"/>
    <xf numFmtId="0" fontId="24" fillId="0" borderId="5" xfId="0" applyFont="1" applyBorder="1" applyAlignment="1">
      <alignment horizontal="left" vertical="center" readingOrder="1"/>
    </xf>
    <xf numFmtId="0" fontId="24" fillId="0" borderId="5" xfId="0" applyFont="1" applyBorder="1" applyAlignment="1">
      <alignment vertical="center" readingOrder="1"/>
    </xf>
    <xf numFmtId="0" fontId="25" fillId="0" borderId="5" xfId="0" applyFont="1" applyBorder="1" applyAlignment="1">
      <alignment vertical="center" readingOrder="1"/>
    </xf>
    <xf numFmtId="0" fontId="26" fillId="0" borderId="0" xfId="0" applyFont="1"/>
    <xf numFmtId="0" fontId="24" fillId="0" borderId="0" xfId="0" applyFont="1" applyAlignment="1">
      <alignment vertical="center" readingOrder="1"/>
    </xf>
    <xf numFmtId="0" fontId="22" fillId="0" borderId="5" xfId="0" applyFont="1" applyBorder="1" applyAlignment="1">
      <alignment horizontal="right" vertical="center" readingOrder="1"/>
    </xf>
    <xf numFmtId="0" fontId="22" fillId="0" borderId="5" xfId="0" applyFont="1" applyBorder="1" applyAlignment="1">
      <alignment vertical="center" readingOrder="1"/>
    </xf>
    <xf numFmtId="0" fontId="21" fillId="0" borderId="5" xfId="0" applyFont="1" applyBorder="1" applyAlignment="1">
      <alignment horizontal="right" vertical="center" readingOrder="1"/>
    </xf>
    <xf numFmtId="0" fontId="21" fillId="0" borderId="5" xfId="0" applyFont="1" applyBorder="1" applyAlignment="1">
      <alignment vertical="center" readingOrder="1"/>
    </xf>
    <xf numFmtId="0" fontId="2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2" fillId="0" borderId="0" xfId="0" applyFont="1" applyAlignment="1">
      <alignment horizontal="left" vertical="center" indent="1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257176</xdr:colOff>
      <xdr:row>0</xdr:row>
      <xdr:rowOff>66675</xdr:rowOff>
    </xdr:from>
    <xdr:to>
      <xdr:col>6</xdr:col>
      <xdr:colOff>300404</xdr:colOff>
      <xdr:row>30</xdr:row>
      <xdr:rowOff>108438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DE3804-E48D-3EE4-0250-ECB921B42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6" y="66675"/>
          <a:ext cx="8154132" cy="5895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309"/>
  <sheetViews>
    <sheetView tabSelected="1" zoomScale="115" zoomScaleNormal="115" workbookViewId="0">
      <pane xSplit="1" ySplit="1" topLeftCell="CY23" activePane="bottomRight" state="frozen"/>
      <selection pane="topRight" activeCell="B1" sqref="B1"/>
      <selection pane="bottomLeft" activeCell="A2" sqref="A2"/>
      <selection pane="bottomRight" activeCell="DF62" sqref="DF62:DF309"/>
    </sheetView>
  </sheetViews>
  <sheetFormatPr defaultColWidth="11.140625" defaultRowHeight="12" outlineLevelRow="1" x14ac:dyDescent="0.2"/>
  <cols>
    <col min="1" max="1" width="35.85546875" style="2" customWidth="1"/>
    <col min="2" max="19" width="0" style="2" hidden="1" customWidth="1"/>
    <col min="20" max="27" width="11.140625" style="2"/>
    <col min="28" max="29" width="11.140625" style="19"/>
    <col min="30" max="31" width="12.140625" style="19" bestFit="1" customWidth="1"/>
    <col min="32" max="34" width="11.140625" style="2"/>
    <col min="35" max="66" width="0" style="2" hidden="1" customWidth="1"/>
    <col min="67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Epigral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79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4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85" t="s">
        <v>523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8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92">
        <v>294000</v>
      </c>
      <c r="W5" s="192">
        <v>294000</v>
      </c>
      <c r="X5" s="192">
        <f>294000+106000</f>
        <v>400000</v>
      </c>
      <c r="Y5" s="192">
        <f>294000+106000</f>
        <v>400000</v>
      </c>
      <c r="Z5" s="192">
        <f>294000+106000</f>
        <v>400000</v>
      </c>
      <c r="AA5" s="192">
        <f>294000+106000</f>
        <v>400000</v>
      </c>
      <c r="AB5" s="157">
        <f>+SUM(CM5:CP5)</f>
        <v>400000</v>
      </c>
      <c r="AC5" s="157">
        <f>+SUM(CQ5:CT5)</f>
        <v>400000</v>
      </c>
      <c r="AD5" s="157">
        <f>+SUM(CU5:CX5)</f>
        <v>400000</v>
      </c>
      <c r="AE5" s="157">
        <f>+SUM(CY5:DB5)</f>
        <v>400000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89">
        <v>100000</v>
      </c>
      <c r="CB5" s="189">
        <v>100000</v>
      </c>
      <c r="CC5" s="189">
        <v>100000</v>
      </c>
      <c r="CD5" s="189">
        <v>100000</v>
      </c>
      <c r="CE5" s="189">
        <v>100000</v>
      </c>
      <c r="CF5" s="189">
        <v>100000</v>
      </c>
      <c r="CG5" s="189">
        <v>100000</v>
      </c>
      <c r="CH5" s="189">
        <v>100000</v>
      </c>
      <c r="CI5" s="189">
        <v>100000</v>
      </c>
      <c r="CJ5" s="189">
        <v>100000</v>
      </c>
      <c r="CK5" s="189">
        <v>100000</v>
      </c>
      <c r="CL5" s="189">
        <v>100000</v>
      </c>
      <c r="CM5" s="157">
        <f>+CL5</f>
        <v>100000</v>
      </c>
      <c r="CN5" s="157">
        <f t="shared" ref="CN5:DB5" si="33">+CM5</f>
        <v>100000</v>
      </c>
      <c r="CO5" s="157">
        <f t="shared" si="33"/>
        <v>100000</v>
      </c>
      <c r="CP5" s="157">
        <f t="shared" si="33"/>
        <v>100000</v>
      </c>
      <c r="CQ5" s="157">
        <f t="shared" si="33"/>
        <v>100000</v>
      </c>
      <c r="CR5" s="157">
        <f t="shared" si="33"/>
        <v>100000</v>
      </c>
      <c r="CS5" s="157">
        <f t="shared" si="33"/>
        <v>100000</v>
      </c>
      <c r="CT5" s="157">
        <f t="shared" si="33"/>
        <v>100000</v>
      </c>
      <c r="CU5" s="157">
        <f t="shared" si="33"/>
        <v>100000</v>
      </c>
      <c r="CV5" s="157">
        <f t="shared" si="33"/>
        <v>100000</v>
      </c>
      <c r="CW5" s="157">
        <f t="shared" si="33"/>
        <v>100000</v>
      </c>
      <c r="CX5" s="157">
        <f t="shared" si="33"/>
        <v>100000</v>
      </c>
      <c r="CY5" s="157">
        <f t="shared" si="33"/>
        <v>100000</v>
      </c>
      <c r="CZ5" s="157">
        <f t="shared" si="33"/>
        <v>100000</v>
      </c>
      <c r="DA5" s="157">
        <f t="shared" si="33"/>
        <v>100000</v>
      </c>
      <c r="DB5" s="157">
        <f t="shared" si="33"/>
        <v>100000</v>
      </c>
      <c r="DE5" s="159"/>
    </row>
    <row r="6" spans="1:110" s="158" customFormat="1" x14ac:dyDescent="0.2">
      <c r="A6" s="185" t="s">
        <v>525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86">
        <v>0.75</v>
      </c>
      <c r="W6" s="186">
        <v>0.9</v>
      </c>
      <c r="X6" s="186">
        <v>0.75</v>
      </c>
      <c r="Y6" s="186">
        <f>Y7/Y5</f>
        <v>0.76</v>
      </c>
      <c r="Z6" s="186">
        <v>0.88</v>
      </c>
      <c r="AA6" s="186">
        <v>0.7</v>
      </c>
      <c r="AB6" s="187">
        <f>+AB7/AB5</f>
        <v>0.86250000000000004</v>
      </c>
      <c r="AC6" s="187">
        <f t="shared" ref="AC6" si="34">+AC7/AC5</f>
        <v>0.9</v>
      </c>
      <c r="AD6" s="187">
        <f t="shared" ref="AD6" si="35">+AD7/AD5</f>
        <v>0.9</v>
      </c>
      <c r="AE6" s="187">
        <f t="shared" ref="AE6" si="36">+AE7/AE5</f>
        <v>0.9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86">
        <v>0.71</v>
      </c>
      <c r="CB6" s="186">
        <v>0.75</v>
      </c>
      <c r="CC6" s="186">
        <v>0.78</v>
      </c>
      <c r="CD6" s="186">
        <v>0.8</v>
      </c>
      <c r="CE6" s="186">
        <v>0.85</v>
      </c>
      <c r="CF6" s="186">
        <v>0.85</v>
      </c>
      <c r="CG6" s="186">
        <v>0.9</v>
      </c>
      <c r="CH6" s="186">
        <v>0.75</v>
      </c>
      <c r="CI6" s="186">
        <v>0.73</v>
      </c>
      <c r="CJ6" s="186">
        <v>0.75</v>
      </c>
      <c r="CK6" s="186">
        <v>0.78</v>
      </c>
      <c r="CL6" s="186">
        <v>0.8</v>
      </c>
      <c r="CM6" s="195">
        <v>0.85</v>
      </c>
      <c r="CN6" s="195">
        <v>0.85</v>
      </c>
      <c r="CO6" s="195">
        <v>0.85</v>
      </c>
      <c r="CP6" s="195">
        <v>0.9</v>
      </c>
      <c r="CQ6" s="195">
        <v>0.9</v>
      </c>
      <c r="CR6" s="195">
        <v>0.9</v>
      </c>
      <c r="CS6" s="195">
        <v>0.9</v>
      </c>
      <c r="CT6" s="195">
        <v>0.9</v>
      </c>
      <c r="CU6" s="195">
        <v>0.9</v>
      </c>
      <c r="CV6" s="195">
        <v>0.9</v>
      </c>
      <c r="CW6" s="195">
        <v>0.9</v>
      </c>
      <c r="CX6" s="195">
        <v>0.9</v>
      </c>
      <c r="CY6" s="195">
        <v>0.9</v>
      </c>
      <c r="CZ6" s="195">
        <v>0.9</v>
      </c>
      <c r="DA6" s="195">
        <v>0.9</v>
      </c>
      <c r="DB6" s="195">
        <v>0.9</v>
      </c>
      <c r="DE6" s="159"/>
    </row>
    <row r="7" spans="1:110" s="158" customFormat="1" x14ac:dyDescent="0.2">
      <c r="A7" s="185" t="s">
        <v>526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92">
        <f t="shared" ref="V7:Z7" si="37">V5*V6</f>
        <v>220500</v>
      </c>
      <c r="W7" s="192">
        <f t="shared" si="37"/>
        <v>264600</v>
      </c>
      <c r="X7" s="192">
        <f t="shared" si="37"/>
        <v>300000</v>
      </c>
      <c r="Y7" s="192">
        <v>304000</v>
      </c>
      <c r="Z7" s="192">
        <f t="shared" si="37"/>
        <v>352000</v>
      </c>
      <c r="AA7" s="192">
        <f>+AA5*AA6</f>
        <v>280000</v>
      </c>
      <c r="AB7" s="157">
        <f>+SUM(CM7:CP7)</f>
        <v>345000</v>
      </c>
      <c r="AC7" s="157">
        <f>+SUM(CQ7:CT7)</f>
        <v>360000</v>
      </c>
      <c r="AD7" s="157">
        <f>+SUM(CU7:CX7)</f>
        <v>360000</v>
      </c>
      <c r="AE7" s="157">
        <f>+SUM(CY7:DB7)</f>
        <v>360000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89">
        <v>71000</v>
      </c>
      <c r="CB7" s="189">
        <v>75000</v>
      </c>
      <c r="CC7" s="189">
        <v>78000</v>
      </c>
      <c r="CD7" s="189">
        <v>80000</v>
      </c>
      <c r="CE7" s="189">
        <v>85000</v>
      </c>
      <c r="CF7" s="189">
        <v>85000</v>
      </c>
      <c r="CG7" s="189">
        <v>90000</v>
      </c>
      <c r="CH7" s="189">
        <v>75000</v>
      </c>
      <c r="CI7" s="189">
        <v>73000</v>
      </c>
      <c r="CJ7" s="189">
        <v>75000</v>
      </c>
      <c r="CK7" s="189">
        <v>78000</v>
      </c>
      <c r="CL7" s="189">
        <v>80000</v>
      </c>
      <c r="CM7" s="196">
        <f>+CM5*CM6</f>
        <v>85000</v>
      </c>
      <c r="CN7" s="196">
        <f t="shared" ref="CN7:DB7" si="38">+CN5*CN6</f>
        <v>85000</v>
      </c>
      <c r="CO7" s="196">
        <f t="shared" si="38"/>
        <v>85000</v>
      </c>
      <c r="CP7" s="196">
        <f t="shared" si="38"/>
        <v>90000</v>
      </c>
      <c r="CQ7" s="196">
        <f t="shared" si="38"/>
        <v>90000</v>
      </c>
      <c r="CR7" s="196">
        <f t="shared" si="38"/>
        <v>90000</v>
      </c>
      <c r="CS7" s="196">
        <f t="shared" si="38"/>
        <v>90000</v>
      </c>
      <c r="CT7" s="196">
        <f t="shared" si="38"/>
        <v>90000</v>
      </c>
      <c r="CU7" s="196">
        <f t="shared" si="38"/>
        <v>90000</v>
      </c>
      <c r="CV7" s="196">
        <f t="shared" si="38"/>
        <v>90000</v>
      </c>
      <c r="CW7" s="196">
        <f t="shared" si="38"/>
        <v>90000</v>
      </c>
      <c r="CX7" s="196">
        <f t="shared" si="38"/>
        <v>90000</v>
      </c>
      <c r="CY7" s="196">
        <f t="shared" si="38"/>
        <v>90000</v>
      </c>
      <c r="CZ7" s="196">
        <f t="shared" si="38"/>
        <v>90000</v>
      </c>
      <c r="DA7" s="196">
        <f t="shared" si="38"/>
        <v>90000</v>
      </c>
      <c r="DB7" s="196">
        <f t="shared" si="38"/>
        <v>90000</v>
      </c>
      <c r="DE7" s="159"/>
    </row>
    <row r="8" spans="1:110" s="158" customFormat="1" x14ac:dyDescent="0.2">
      <c r="A8" s="185" t="s">
        <v>527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92">
        <v>22</v>
      </c>
      <c r="W8" s="192">
        <v>35</v>
      </c>
      <c r="X8" s="192">
        <v>56</v>
      </c>
      <c r="Y8" s="192">
        <v>30.75</v>
      </c>
      <c r="Z8" s="192">
        <v>31.5</v>
      </c>
      <c r="AA8" s="192">
        <v>30.5</v>
      </c>
      <c r="AB8" s="193">
        <f>+AB9*10^7/AB7/1000</f>
        <v>32</v>
      </c>
      <c r="AC8" s="193">
        <f t="shared" ref="AC8" si="39">+AC9*10^7/AC7/1000</f>
        <v>32</v>
      </c>
      <c r="AD8" s="193">
        <f t="shared" ref="AD8" si="40">+AD9*10^7/AD7/1000</f>
        <v>32</v>
      </c>
      <c r="AE8" s="193">
        <f t="shared" ref="AE8" si="41">+AE9*10^7/AE7/1000</f>
        <v>32</v>
      </c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89">
        <v>30</v>
      </c>
      <c r="CB8" s="189">
        <v>31</v>
      </c>
      <c r="CC8" s="189">
        <v>31</v>
      </c>
      <c r="CD8" s="189">
        <v>31</v>
      </c>
      <c r="CE8" s="189">
        <v>31</v>
      </c>
      <c r="CF8" s="189">
        <v>31</v>
      </c>
      <c r="CG8" s="189">
        <v>32</v>
      </c>
      <c r="CH8" s="189">
        <v>33</v>
      </c>
      <c r="CI8" s="189">
        <v>33</v>
      </c>
      <c r="CJ8" s="189">
        <v>32</v>
      </c>
      <c r="CK8" s="189">
        <v>33</v>
      </c>
      <c r="CL8" s="189">
        <v>34</v>
      </c>
      <c r="CM8" s="157">
        <v>32</v>
      </c>
      <c r="CN8" s="157">
        <v>32</v>
      </c>
      <c r="CO8" s="157">
        <v>32</v>
      </c>
      <c r="CP8" s="157">
        <v>32</v>
      </c>
      <c r="CQ8" s="157">
        <v>32</v>
      </c>
      <c r="CR8" s="157">
        <v>32</v>
      </c>
      <c r="CS8" s="157">
        <v>32</v>
      </c>
      <c r="CT8" s="157">
        <v>32</v>
      </c>
      <c r="CU8" s="157">
        <v>32</v>
      </c>
      <c r="CV8" s="157">
        <v>32</v>
      </c>
      <c r="CW8" s="157">
        <v>32</v>
      </c>
      <c r="CX8" s="157">
        <v>32</v>
      </c>
      <c r="CY8" s="157">
        <v>32</v>
      </c>
      <c r="CZ8" s="157">
        <v>32</v>
      </c>
      <c r="DA8" s="157">
        <v>32</v>
      </c>
      <c r="DB8" s="157">
        <v>32</v>
      </c>
      <c r="DE8" s="159"/>
    </row>
    <row r="9" spans="1:110" s="158" customFormat="1" x14ac:dyDescent="0.2">
      <c r="A9" s="185" t="s">
        <v>528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92">
        <f>+V7*V8/10^4</f>
        <v>485.1</v>
      </c>
      <c r="W9" s="192">
        <f t="shared" ref="W9:AA9" si="42">+W7*W8/10^4</f>
        <v>926.1</v>
      </c>
      <c r="X9" s="192">
        <f t="shared" si="42"/>
        <v>1680</v>
      </c>
      <c r="Y9" s="192">
        <f t="shared" si="42"/>
        <v>934.8</v>
      </c>
      <c r="Z9" s="192">
        <f t="shared" si="42"/>
        <v>1108.8</v>
      </c>
      <c r="AA9" s="192">
        <f t="shared" si="42"/>
        <v>854</v>
      </c>
      <c r="AB9" s="157">
        <f>+SUM(CM9:CP9)</f>
        <v>1104</v>
      </c>
      <c r="AC9" s="157">
        <f>+SUM(CQ9:CT9)</f>
        <v>1152</v>
      </c>
      <c r="AD9" s="157">
        <f>+SUM(CU9:CX9)</f>
        <v>1152</v>
      </c>
      <c r="AE9" s="157">
        <f>+SUM(CY9:DB9)</f>
        <v>1152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92">
        <f t="shared" ref="CA9" si="43">+CA7*CA8/10^4</f>
        <v>213</v>
      </c>
      <c r="CB9" s="192">
        <f t="shared" ref="CB9" si="44">+CB7*CB8/10^4</f>
        <v>232.5</v>
      </c>
      <c r="CC9" s="192">
        <f t="shared" ref="CC9" si="45">+CC7*CC8/10^4</f>
        <v>241.8</v>
      </c>
      <c r="CD9" s="192">
        <f t="shared" ref="CD9" si="46">+CD7*CD8/10^4</f>
        <v>248</v>
      </c>
      <c r="CE9" s="192">
        <f t="shared" ref="CE9" si="47">+CE7*CE8/10^4</f>
        <v>263.5</v>
      </c>
      <c r="CF9" s="192">
        <f t="shared" ref="CF9" si="48">+CF7*CF8/10^4</f>
        <v>263.5</v>
      </c>
      <c r="CG9" s="192">
        <f t="shared" ref="CG9" si="49">+CG7*CG8/10^4</f>
        <v>288</v>
      </c>
      <c r="CH9" s="192">
        <f t="shared" ref="CH9" si="50">+CH7*CH8/10^4</f>
        <v>247.5</v>
      </c>
      <c r="CI9" s="192">
        <f t="shared" ref="CI9" si="51">+CI7*CI8/10^4</f>
        <v>240.9</v>
      </c>
      <c r="CJ9" s="192">
        <f t="shared" ref="CJ9" si="52">+CJ7*CJ8/10^4</f>
        <v>240</v>
      </c>
      <c r="CK9" s="192">
        <f t="shared" ref="CK9" si="53">+CK7*CK8/10^4</f>
        <v>257.39999999999998</v>
      </c>
      <c r="CL9" s="192">
        <f t="shared" ref="CL9" si="54">+CL7*CL8/10^4</f>
        <v>272</v>
      </c>
      <c r="CM9" s="157">
        <f t="shared" ref="CM9" si="55">+CM7*CM8/10^4</f>
        <v>272</v>
      </c>
      <c r="CN9" s="157">
        <f t="shared" ref="CN9" si="56">+CN7*CN8/10^4</f>
        <v>272</v>
      </c>
      <c r="CO9" s="157">
        <f t="shared" ref="CO9" si="57">+CO7*CO8/10^4</f>
        <v>272</v>
      </c>
      <c r="CP9" s="157">
        <f t="shared" ref="CP9" si="58">+CP7*CP8/10^4</f>
        <v>288</v>
      </c>
      <c r="CQ9" s="157">
        <f t="shared" ref="CQ9" si="59">+CQ7*CQ8/10^4</f>
        <v>288</v>
      </c>
      <c r="CR9" s="157">
        <f t="shared" ref="CR9" si="60">+CR7*CR8/10^4</f>
        <v>288</v>
      </c>
      <c r="CS9" s="157">
        <f t="shared" ref="CS9" si="61">+CS7*CS8/10^4</f>
        <v>288</v>
      </c>
      <c r="CT9" s="157">
        <f t="shared" ref="CT9" si="62">+CT7*CT8/10^4</f>
        <v>288</v>
      </c>
      <c r="CU9" s="157">
        <f t="shared" ref="CU9" si="63">+CU7*CU8/10^4</f>
        <v>288</v>
      </c>
      <c r="CV9" s="157">
        <f t="shared" ref="CV9" si="64">+CV7*CV8/10^4</f>
        <v>288</v>
      </c>
      <c r="CW9" s="157">
        <f t="shared" ref="CW9" si="65">+CW7*CW8/10^4</f>
        <v>288</v>
      </c>
      <c r="CX9" s="157">
        <f t="shared" ref="CX9" si="66">+CX7*CX8/10^4</f>
        <v>288</v>
      </c>
      <c r="CY9" s="157">
        <f t="shared" ref="CY9" si="67">+CY7*CY8/10^4</f>
        <v>288</v>
      </c>
      <c r="CZ9" s="157">
        <f t="shared" ref="CZ9" si="68">+CZ7*CZ8/10^4</f>
        <v>288</v>
      </c>
      <c r="DA9" s="157">
        <f t="shared" ref="DA9" si="69">+DA7*DA8/10^4</f>
        <v>288</v>
      </c>
      <c r="DB9" s="157">
        <f t="shared" ref="DB9" si="70">+DB7*DB8/10^4</f>
        <v>288</v>
      </c>
      <c r="DE9" s="159"/>
    </row>
    <row r="10" spans="1:110" s="158" customFormat="1" x14ac:dyDescent="0.2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92"/>
      <c r="W10" s="192"/>
      <c r="X10" s="192"/>
      <c r="Y10" s="192"/>
      <c r="Z10" s="192"/>
      <c r="AA10" s="192"/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92"/>
      <c r="CB10" s="192"/>
      <c r="CC10" s="192"/>
      <c r="CD10" s="192"/>
      <c r="CE10" s="192"/>
      <c r="CF10" s="192"/>
      <c r="CG10" s="192"/>
      <c r="CH10" s="192"/>
      <c r="CI10" s="192"/>
      <c r="CJ10" s="192"/>
      <c r="CK10" s="192"/>
      <c r="CL10" s="192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58" customFormat="1" x14ac:dyDescent="0.2">
      <c r="A11" s="185" t="s">
        <v>529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92"/>
      <c r="W11" s="192"/>
      <c r="X11" s="192"/>
      <c r="Y11" s="192"/>
      <c r="Z11" s="192"/>
      <c r="AA11" s="192"/>
      <c r="AB11" s="157"/>
      <c r="AC11" s="157"/>
      <c r="AD11" s="157"/>
      <c r="AE11" s="157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92"/>
      <c r="CB11" s="192"/>
      <c r="CC11" s="192"/>
      <c r="CD11" s="192"/>
      <c r="CE11" s="192"/>
      <c r="CF11" s="192"/>
      <c r="CG11" s="192"/>
      <c r="CH11" s="192"/>
      <c r="CI11" s="192"/>
      <c r="CJ11" s="192"/>
      <c r="CK11" s="192"/>
      <c r="CL11" s="192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0" s="158" customFormat="1" x14ac:dyDescent="0.2">
      <c r="A12" s="185" t="s">
        <v>524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89">
        <v>20000</v>
      </c>
      <c r="W12" s="189">
        <v>20000</v>
      </c>
      <c r="X12" s="189">
        <v>21000</v>
      </c>
      <c r="Y12" s="189">
        <v>21000</v>
      </c>
      <c r="Z12" s="189">
        <v>21000</v>
      </c>
      <c r="AA12" s="189">
        <v>21000</v>
      </c>
      <c r="AB12" s="157">
        <f>+SUM(CM12:CP12)</f>
        <v>21000</v>
      </c>
      <c r="AC12" s="157">
        <f>+SUM(CQ12:CT12)</f>
        <v>21000</v>
      </c>
      <c r="AD12" s="157">
        <f>+SUM(CU12:CX12)</f>
        <v>21000</v>
      </c>
      <c r="AE12" s="157">
        <f>+SUM(CY12:DB12)</f>
        <v>21000</v>
      </c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89">
        <v>5250</v>
      </c>
      <c r="CB12" s="189">
        <v>5250</v>
      </c>
      <c r="CC12" s="189">
        <v>5250</v>
      </c>
      <c r="CD12" s="189">
        <v>5250</v>
      </c>
      <c r="CE12" s="189">
        <v>5250</v>
      </c>
      <c r="CF12" s="189">
        <v>5250</v>
      </c>
      <c r="CG12" s="189">
        <v>5250</v>
      </c>
      <c r="CH12" s="189">
        <v>5250</v>
      </c>
      <c r="CI12" s="189">
        <v>5250</v>
      </c>
      <c r="CJ12" s="189">
        <v>5250</v>
      </c>
      <c r="CK12" s="189">
        <v>5250</v>
      </c>
      <c r="CL12" s="189">
        <v>5250</v>
      </c>
      <c r="CM12" s="157">
        <f>+CL12</f>
        <v>5250</v>
      </c>
      <c r="CN12" s="157">
        <f t="shared" ref="CN12:DB12" si="71">+CM12</f>
        <v>5250</v>
      </c>
      <c r="CO12" s="157">
        <f t="shared" si="71"/>
        <v>5250</v>
      </c>
      <c r="CP12" s="157">
        <f t="shared" si="71"/>
        <v>5250</v>
      </c>
      <c r="CQ12" s="157">
        <f t="shared" si="71"/>
        <v>5250</v>
      </c>
      <c r="CR12" s="157">
        <f t="shared" si="71"/>
        <v>5250</v>
      </c>
      <c r="CS12" s="157">
        <f t="shared" si="71"/>
        <v>5250</v>
      </c>
      <c r="CT12" s="157">
        <f t="shared" si="71"/>
        <v>5250</v>
      </c>
      <c r="CU12" s="157">
        <f t="shared" si="71"/>
        <v>5250</v>
      </c>
      <c r="CV12" s="157">
        <f t="shared" si="71"/>
        <v>5250</v>
      </c>
      <c r="CW12" s="157">
        <f t="shared" si="71"/>
        <v>5250</v>
      </c>
      <c r="CX12" s="157">
        <f t="shared" si="71"/>
        <v>5250</v>
      </c>
      <c r="CY12" s="157">
        <f t="shared" si="71"/>
        <v>5250</v>
      </c>
      <c r="CZ12" s="157">
        <f t="shared" si="71"/>
        <v>5250</v>
      </c>
      <c r="DA12" s="157">
        <f t="shared" si="71"/>
        <v>5250</v>
      </c>
      <c r="DB12" s="157">
        <f t="shared" si="71"/>
        <v>5250</v>
      </c>
      <c r="DE12" s="159"/>
    </row>
    <row r="13" spans="1:110" s="158" customFormat="1" x14ac:dyDescent="0.2">
      <c r="A13" s="185" t="s">
        <v>525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86">
        <v>0.75</v>
      </c>
      <c r="W13" s="186">
        <v>0.9</v>
      </c>
      <c r="X13" s="186">
        <v>0.5</v>
      </c>
      <c r="Y13" s="186">
        <v>0.42499999999999999</v>
      </c>
      <c r="Z13" s="186">
        <v>0.6</v>
      </c>
      <c r="AA13" s="186">
        <v>1</v>
      </c>
      <c r="AB13" s="187">
        <f>+AB14/AB12</f>
        <v>1</v>
      </c>
      <c r="AC13" s="187">
        <f t="shared" ref="AC13" si="72">+AC14/AC12</f>
        <v>1</v>
      </c>
      <c r="AD13" s="187">
        <f t="shared" ref="AD13" si="73">+AD14/AD12</f>
        <v>1</v>
      </c>
      <c r="AE13" s="187">
        <f t="shared" ref="AE13" si="74">+AE14/AE12</f>
        <v>1</v>
      </c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86">
        <v>0.4</v>
      </c>
      <c r="CB13" s="186">
        <v>0.4</v>
      </c>
      <c r="CC13" s="186">
        <v>0.4</v>
      </c>
      <c r="CD13" s="186">
        <v>0.5</v>
      </c>
      <c r="CE13" s="186">
        <v>0.6</v>
      </c>
      <c r="CF13" s="186">
        <v>0.6</v>
      </c>
      <c r="CG13" s="186">
        <v>0.6</v>
      </c>
      <c r="CH13" s="186">
        <v>0.6</v>
      </c>
      <c r="CI13" s="186">
        <v>0.6</v>
      </c>
      <c r="CJ13" s="186">
        <v>0.75</v>
      </c>
      <c r="CK13" s="186">
        <v>0.75</v>
      </c>
      <c r="CL13" s="186">
        <v>1</v>
      </c>
      <c r="CM13" s="187">
        <f t="shared" ref="CM13:DB13" si="75">+CL13</f>
        <v>1</v>
      </c>
      <c r="CN13" s="187">
        <f t="shared" si="75"/>
        <v>1</v>
      </c>
      <c r="CO13" s="187">
        <f t="shared" si="75"/>
        <v>1</v>
      </c>
      <c r="CP13" s="187">
        <f t="shared" si="75"/>
        <v>1</v>
      </c>
      <c r="CQ13" s="187">
        <f t="shared" si="75"/>
        <v>1</v>
      </c>
      <c r="CR13" s="187">
        <f t="shared" si="75"/>
        <v>1</v>
      </c>
      <c r="CS13" s="187">
        <f t="shared" si="75"/>
        <v>1</v>
      </c>
      <c r="CT13" s="187">
        <f t="shared" si="75"/>
        <v>1</v>
      </c>
      <c r="CU13" s="187">
        <f t="shared" si="75"/>
        <v>1</v>
      </c>
      <c r="CV13" s="187">
        <f t="shared" si="75"/>
        <v>1</v>
      </c>
      <c r="CW13" s="187">
        <f t="shared" si="75"/>
        <v>1</v>
      </c>
      <c r="CX13" s="187">
        <f t="shared" si="75"/>
        <v>1</v>
      </c>
      <c r="CY13" s="187">
        <f t="shared" si="75"/>
        <v>1</v>
      </c>
      <c r="CZ13" s="187">
        <f t="shared" si="75"/>
        <v>1</v>
      </c>
      <c r="DA13" s="187">
        <f t="shared" si="75"/>
        <v>1</v>
      </c>
      <c r="DB13" s="187">
        <f t="shared" si="75"/>
        <v>1</v>
      </c>
      <c r="DE13" s="159"/>
    </row>
    <row r="14" spans="1:110" s="158" customFormat="1" x14ac:dyDescent="0.2">
      <c r="A14" s="185" t="s">
        <v>526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92">
        <f t="shared" ref="V14:AA14" si="76">V12*V13</f>
        <v>15000</v>
      </c>
      <c r="W14" s="192">
        <f t="shared" si="76"/>
        <v>18000</v>
      </c>
      <c r="X14" s="192">
        <f t="shared" si="76"/>
        <v>10500</v>
      </c>
      <c r="Y14" s="192">
        <f t="shared" si="76"/>
        <v>8925</v>
      </c>
      <c r="Z14" s="192">
        <f t="shared" si="76"/>
        <v>12600</v>
      </c>
      <c r="AA14" s="192">
        <f t="shared" si="76"/>
        <v>21000</v>
      </c>
      <c r="AB14" s="157">
        <f>+SUM(CM14:CP14)</f>
        <v>21000</v>
      </c>
      <c r="AC14" s="157">
        <f>+SUM(CQ14:CT14)</f>
        <v>21000</v>
      </c>
      <c r="AD14" s="157">
        <f>+SUM(CU14:CX14)</f>
        <v>21000</v>
      </c>
      <c r="AE14" s="157">
        <f>+SUM(CY14:DB14)</f>
        <v>21000</v>
      </c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89">
        <v>2100</v>
      </c>
      <c r="CB14" s="189">
        <v>2100</v>
      </c>
      <c r="CC14" s="189">
        <v>2100</v>
      </c>
      <c r="CD14" s="189">
        <v>2625</v>
      </c>
      <c r="CE14" s="189">
        <v>3150</v>
      </c>
      <c r="CF14" s="189">
        <v>3150</v>
      </c>
      <c r="CG14" s="189">
        <v>3150</v>
      </c>
      <c r="CH14" s="189">
        <v>3150</v>
      </c>
      <c r="CI14" s="189">
        <v>3150</v>
      </c>
      <c r="CJ14" s="189">
        <v>3937.5</v>
      </c>
      <c r="CK14" s="189">
        <v>3937.5</v>
      </c>
      <c r="CL14" s="189">
        <v>5250</v>
      </c>
      <c r="CM14" s="157">
        <f>+CM12*CM13</f>
        <v>5250</v>
      </c>
      <c r="CN14" s="157">
        <f t="shared" ref="CN14:DB14" si="77">+CN12*CN13</f>
        <v>5250</v>
      </c>
      <c r="CO14" s="157">
        <f t="shared" si="77"/>
        <v>5250</v>
      </c>
      <c r="CP14" s="157">
        <f t="shared" si="77"/>
        <v>5250</v>
      </c>
      <c r="CQ14" s="157">
        <f t="shared" si="77"/>
        <v>5250</v>
      </c>
      <c r="CR14" s="157">
        <f t="shared" si="77"/>
        <v>5250</v>
      </c>
      <c r="CS14" s="157">
        <f t="shared" si="77"/>
        <v>5250</v>
      </c>
      <c r="CT14" s="157">
        <f t="shared" si="77"/>
        <v>5250</v>
      </c>
      <c r="CU14" s="157">
        <f t="shared" si="77"/>
        <v>5250</v>
      </c>
      <c r="CV14" s="157">
        <f t="shared" si="77"/>
        <v>5250</v>
      </c>
      <c r="CW14" s="157">
        <f t="shared" si="77"/>
        <v>5250</v>
      </c>
      <c r="CX14" s="157">
        <f t="shared" si="77"/>
        <v>5250</v>
      </c>
      <c r="CY14" s="157">
        <f t="shared" si="77"/>
        <v>5250</v>
      </c>
      <c r="CZ14" s="157">
        <f t="shared" si="77"/>
        <v>5250</v>
      </c>
      <c r="DA14" s="157">
        <f t="shared" si="77"/>
        <v>5250</v>
      </c>
      <c r="DB14" s="157">
        <f t="shared" si="77"/>
        <v>5250</v>
      </c>
      <c r="DE14" s="159"/>
    </row>
    <row r="15" spans="1:110" s="158" customFormat="1" x14ac:dyDescent="0.2">
      <c r="A15" s="185" t="s">
        <v>527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89">
        <v>70</v>
      </c>
      <c r="W15" s="189">
        <v>70</v>
      </c>
      <c r="X15" s="189">
        <v>70</v>
      </c>
      <c r="Y15" s="189">
        <v>92.5</v>
      </c>
      <c r="Z15" s="189">
        <v>83.75</v>
      </c>
      <c r="AA15" s="189">
        <v>82</v>
      </c>
      <c r="AB15" s="193">
        <f>+AB16*10^7/AB14/1000</f>
        <v>90</v>
      </c>
      <c r="AC15" s="193">
        <f t="shared" ref="AC15" si="78">+AC16*10^7/AC14/1000</f>
        <v>90</v>
      </c>
      <c r="AD15" s="193">
        <f t="shared" ref="AD15" si="79">+AD16*10^7/AD14/1000</f>
        <v>90</v>
      </c>
      <c r="AE15" s="193">
        <f t="shared" ref="AE15" si="80">+AE16*10^7/AE14/1000</f>
        <v>90</v>
      </c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89">
        <v>115</v>
      </c>
      <c r="CB15" s="189">
        <v>95</v>
      </c>
      <c r="CC15" s="189">
        <v>80</v>
      </c>
      <c r="CD15" s="189">
        <v>80</v>
      </c>
      <c r="CE15" s="189">
        <v>80</v>
      </c>
      <c r="CF15" s="189">
        <v>85</v>
      </c>
      <c r="CG15" s="189">
        <v>85</v>
      </c>
      <c r="CH15" s="189">
        <v>76</v>
      </c>
      <c r="CI15" s="189">
        <v>76</v>
      </c>
      <c r="CJ15" s="189">
        <v>76</v>
      </c>
      <c r="CK15" s="189">
        <v>76</v>
      </c>
      <c r="CL15" s="189">
        <v>90</v>
      </c>
      <c r="CM15" s="157">
        <v>90</v>
      </c>
      <c r="CN15" s="157">
        <v>90</v>
      </c>
      <c r="CO15" s="157">
        <v>90</v>
      </c>
      <c r="CP15" s="157">
        <v>90</v>
      </c>
      <c r="CQ15" s="157">
        <v>90</v>
      </c>
      <c r="CR15" s="157">
        <v>90</v>
      </c>
      <c r="CS15" s="157">
        <v>90</v>
      </c>
      <c r="CT15" s="157">
        <v>90</v>
      </c>
      <c r="CU15" s="157">
        <v>90</v>
      </c>
      <c r="CV15" s="157">
        <v>90</v>
      </c>
      <c r="CW15" s="157">
        <v>90</v>
      </c>
      <c r="CX15" s="157">
        <v>90</v>
      </c>
      <c r="CY15" s="157">
        <v>90</v>
      </c>
      <c r="CZ15" s="157">
        <v>90</v>
      </c>
      <c r="DA15" s="157">
        <v>90</v>
      </c>
      <c r="DB15" s="157">
        <v>90</v>
      </c>
      <c r="DE15" s="159"/>
    </row>
    <row r="16" spans="1:110" s="158" customFormat="1" x14ac:dyDescent="0.2">
      <c r="A16" s="185" t="s">
        <v>528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92">
        <f>+V14*V15/10^4</f>
        <v>105</v>
      </c>
      <c r="W16" s="192">
        <f t="shared" ref="W16" si="81">+W14*W15/10^4</f>
        <v>126</v>
      </c>
      <c r="X16" s="192">
        <f t="shared" ref="X16" si="82">+X14*X15/10^4</f>
        <v>73.5</v>
      </c>
      <c r="Y16" s="192">
        <f t="shared" ref="Y16" si="83">+Y14*Y15/10^4</f>
        <v>82.556250000000006</v>
      </c>
      <c r="Z16" s="192">
        <f t="shared" ref="Z16" si="84">+Z14*Z15/10^4</f>
        <v>105.52500000000001</v>
      </c>
      <c r="AA16" s="192">
        <f t="shared" ref="AA16" si="85">+AA14*AA15/10^4</f>
        <v>172.2</v>
      </c>
      <c r="AB16" s="157">
        <f>+SUM(CM16:CP16)</f>
        <v>189</v>
      </c>
      <c r="AC16" s="157">
        <f>+SUM(CQ16:CT16)</f>
        <v>189</v>
      </c>
      <c r="AD16" s="157">
        <f>+SUM(CU16:CX16)</f>
        <v>189</v>
      </c>
      <c r="AE16" s="157">
        <f>+SUM(CY16:DB16)</f>
        <v>189</v>
      </c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92">
        <f t="shared" ref="CA16" si="86">+CA14*CA15/10^4</f>
        <v>24.15</v>
      </c>
      <c r="CB16" s="192">
        <f t="shared" ref="CB16" si="87">+CB14*CB15/10^4</f>
        <v>19.95</v>
      </c>
      <c r="CC16" s="192">
        <f t="shared" ref="CC16" si="88">+CC14*CC15/10^4</f>
        <v>16.8</v>
      </c>
      <c r="CD16" s="192">
        <f t="shared" ref="CD16" si="89">+CD14*CD15/10^4</f>
        <v>21</v>
      </c>
      <c r="CE16" s="192">
        <f t="shared" ref="CE16" si="90">+CE14*CE15/10^4</f>
        <v>25.2</v>
      </c>
      <c r="CF16" s="192">
        <f t="shared" ref="CF16" si="91">+CF14*CF15/10^4</f>
        <v>26.774999999999999</v>
      </c>
      <c r="CG16" s="192">
        <f t="shared" ref="CG16" si="92">+CG14*CG15/10^4</f>
        <v>26.774999999999999</v>
      </c>
      <c r="CH16" s="192">
        <f t="shared" ref="CH16" si="93">+CH14*CH15/10^4</f>
        <v>23.94</v>
      </c>
      <c r="CI16" s="192">
        <f t="shared" ref="CI16" si="94">+CI14*CI15/10^4</f>
        <v>23.94</v>
      </c>
      <c r="CJ16" s="192">
        <f t="shared" ref="CJ16" si="95">+CJ14*CJ15/10^4</f>
        <v>29.925000000000001</v>
      </c>
      <c r="CK16" s="192">
        <f t="shared" ref="CK16" si="96">+CK14*CK15/10^4</f>
        <v>29.925000000000001</v>
      </c>
      <c r="CL16" s="192">
        <f t="shared" ref="CL16" si="97">+CL14*CL15/10^4</f>
        <v>47.25</v>
      </c>
      <c r="CM16" s="157">
        <f t="shared" ref="CM16" si="98">+CM14*CM15/10^4</f>
        <v>47.25</v>
      </c>
      <c r="CN16" s="157">
        <f t="shared" ref="CN16" si="99">+CN14*CN15/10^4</f>
        <v>47.25</v>
      </c>
      <c r="CO16" s="157">
        <f t="shared" ref="CO16" si="100">+CO14*CO15/10^4</f>
        <v>47.25</v>
      </c>
      <c r="CP16" s="157">
        <f t="shared" ref="CP16" si="101">+CP14*CP15/10^4</f>
        <v>47.25</v>
      </c>
      <c r="CQ16" s="157">
        <f t="shared" ref="CQ16" si="102">+CQ14*CQ15/10^4</f>
        <v>47.25</v>
      </c>
      <c r="CR16" s="157">
        <f t="shared" ref="CR16" si="103">+CR14*CR15/10^4</f>
        <v>47.25</v>
      </c>
      <c r="CS16" s="157">
        <f t="shared" ref="CS16" si="104">+CS14*CS15/10^4</f>
        <v>47.25</v>
      </c>
      <c r="CT16" s="157">
        <f t="shared" ref="CT16" si="105">+CT14*CT15/10^4</f>
        <v>47.25</v>
      </c>
      <c r="CU16" s="157">
        <f t="shared" ref="CU16" si="106">+CU14*CU15/10^4</f>
        <v>47.25</v>
      </c>
      <c r="CV16" s="157">
        <f t="shared" ref="CV16" si="107">+CV14*CV15/10^4</f>
        <v>47.25</v>
      </c>
      <c r="CW16" s="157">
        <f t="shared" ref="CW16" si="108">+CW14*CW15/10^4</f>
        <v>47.25</v>
      </c>
      <c r="CX16" s="157">
        <f t="shared" ref="CX16" si="109">+CX14*CX15/10^4</f>
        <v>47.25</v>
      </c>
      <c r="CY16" s="157">
        <f t="shared" ref="CY16" si="110">+CY14*CY15/10^4</f>
        <v>47.25</v>
      </c>
      <c r="CZ16" s="157">
        <f t="shared" ref="CZ16" si="111">+CZ14*CZ15/10^4</f>
        <v>47.25</v>
      </c>
      <c r="DA16" s="157">
        <f t="shared" ref="DA16" si="112">+DA14*DA15/10^4</f>
        <v>47.25</v>
      </c>
      <c r="DB16" s="157">
        <f t="shared" ref="DB16" si="113">+DB14*DB15/10^4</f>
        <v>47.25</v>
      </c>
      <c r="DE16" s="159"/>
    </row>
    <row r="17" spans="1:109" s="158" customFormat="1" x14ac:dyDescent="0.2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92"/>
      <c r="W17" s="192"/>
      <c r="X17" s="192"/>
      <c r="Y17" s="192"/>
      <c r="Z17" s="192"/>
      <c r="AA17" s="192"/>
      <c r="AB17" s="157"/>
      <c r="AC17" s="157"/>
      <c r="AD17" s="157"/>
      <c r="AE17" s="157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92"/>
      <c r="CB17" s="192"/>
      <c r="CC17" s="192"/>
      <c r="CD17" s="192"/>
      <c r="CE17" s="192"/>
      <c r="CF17" s="192"/>
      <c r="CG17" s="192"/>
      <c r="CH17" s="192"/>
      <c r="CI17" s="192"/>
      <c r="CJ17" s="192"/>
      <c r="CK17" s="192"/>
      <c r="CL17" s="192"/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E17" s="159"/>
    </row>
    <row r="18" spans="1:109" s="158" customFormat="1" x14ac:dyDescent="0.2">
      <c r="A18" s="185" t="s">
        <v>530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92"/>
      <c r="W18" s="192"/>
      <c r="X18" s="192"/>
      <c r="Y18" s="192"/>
      <c r="Z18" s="192"/>
      <c r="AA18" s="192"/>
      <c r="AB18" s="157"/>
      <c r="AC18" s="157"/>
      <c r="AD18" s="157"/>
      <c r="AE18" s="157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/>
      <c r="CA18" s="192"/>
      <c r="CB18" s="192"/>
      <c r="CC18" s="192"/>
      <c r="CD18" s="192"/>
      <c r="CE18" s="192"/>
      <c r="CF18" s="192"/>
      <c r="CG18" s="192"/>
      <c r="CH18" s="192"/>
      <c r="CI18" s="192"/>
      <c r="CJ18" s="192"/>
      <c r="CK18" s="192"/>
      <c r="CL18" s="192"/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E18" s="159"/>
    </row>
    <row r="19" spans="1:109" s="158" customFormat="1" x14ac:dyDescent="0.2">
      <c r="A19" s="185" t="s">
        <v>524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89">
        <v>60000</v>
      </c>
      <c r="W19" s="189">
        <v>60000</v>
      </c>
      <c r="X19" s="189">
        <v>60000</v>
      </c>
      <c r="Y19" s="189">
        <v>60000</v>
      </c>
      <c r="Z19" s="189">
        <v>60000</v>
      </c>
      <c r="AA19" s="189">
        <v>60000</v>
      </c>
      <c r="AB19" s="157">
        <f>+SUM(CM19:CP19)</f>
        <v>60000</v>
      </c>
      <c r="AC19" s="157">
        <f>+SUM(CQ19:CT19)</f>
        <v>60000</v>
      </c>
      <c r="AD19" s="157">
        <f>+SUM(CU19:CX19)</f>
        <v>60000</v>
      </c>
      <c r="AE19" s="157">
        <f>+SUM(CY19:DB19)</f>
        <v>60000</v>
      </c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89">
        <v>15000</v>
      </c>
      <c r="CB19" s="189">
        <v>15000</v>
      </c>
      <c r="CC19" s="189">
        <v>15000</v>
      </c>
      <c r="CD19" s="189">
        <v>15000</v>
      </c>
      <c r="CE19" s="189">
        <v>15000</v>
      </c>
      <c r="CF19" s="189">
        <v>15000</v>
      </c>
      <c r="CG19" s="189">
        <v>15000</v>
      </c>
      <c r="CH19" s="189">
        <v>15000</v>
      </c>
      <c r="CI19" s="189">
        <v>15000</v>
      </c>
      <c r="CJ19" s="189">
        <v>15000</v>
      </c>
      <c r="CK19" s="189">
        <v>15000</v>
      </c>
      <c r="CL19" s="189">
        <v>15000</v>
      </c>
      <c r="CM19" s="197">
        <f>+CL19</f>
        <v>15000</v>
      </c>
      <c r="CN19" s="197">
        <f t="shared" ref="CN19:DB19" si="114">+CM19</f>
        <v>15000</v>
      </c>
      <c r="CO19" s="197">
        <f t="shared" si="114"/>
        <v>15000</v>
      </c>
      <c r="CP19" s="197">
        <f t="shared" si="114"/>
        <v>15000</v>
      </c>
      <c r="CQ19" s="197">
        <f t="shared" si="114"/>
        <v>15000</v>
      </c>
      <c r="CR19" s="197">
        <f t="shared" si="114"/>
        <v>15000</v>
      </c>
      <c r="CS19" s="197">
        <f t="shared" si="114"/>
        <v>15000</v>
      </c>
      <c r="CT19" s="197">
        <f t="shared" si="114"/>
        <v>15000</v>
      </c>
      <c r="CU19" s="197">
        <f t="shared" si="114"/>
        <v>15000</v>
      </c>
      <c r="CV19" s="197">
        <f t="shared" si="114"/>
        <v>15000</v>
      </c>
      <c r="CW19" s="197">
        <f t="shared" si="114"/>
        <v>15000</v>
      </c>
      <c r="CX19" s="197">
        <f t="shared" si="114"/>
        <v>15000</v>
      </c>
      <c r="CY19" s="197">
        <f t="shared" si="114"/>
        <v>15000</v>
      </c>
      <c r="CZ19" s="197">
        <f t="shared" si="114"/>
        <v>15000</v>
      </c>
      <c r="DA19" s="197">
        <f t="shared" si="114"/>
        <v>15000</v>
      </c>
      <c r="DB19" s="197">
        <f t="shared" si="114"/>
        <v>15000</v>
      </c>
      <c r="DE19" s="159"/>
    </row>
    <row r="20" spans="1:109" s="158" customFormat="1" x14ac:dyDescent="0.2">
      <c r="A20" s="185" t="s">
        <v>525</v>
      </c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86">
        <v>0.45</v>
      </c>
      <c r="W20" s="186">
        <v>0.6</v>
      </c>
      <c r="X20" s="186">
        <v>0.93</v>
      </c>
      <c r="Y20" s="186">
        <v>0.95</v>
      </c>
      <c r="Z20" s="186">
        <v>0.95</v>
      </c>
      <c r="AA20" s="186">
        <v>0.9</v>
      </c>
      <c r="AB20" s="187">
        <f>+AB21/AB19</f>
        <v>0.9</v>
      </c>
      <c r="AC20" s="187">
        <f t="shared" ref="AC20" si="115">+AC21/AC19</f>
        <v>0.9</v>
      </c>
      <c r="AD20" s="187">
        <f t="shared" ref="AD20" si="116">+AD21/AD19</f>
        <v>0.9</v>
      </c>
      <c r="AE20" s="187">
        <f t="shared" ref="AE20" si="117">+AE21/AE19</f>
        <v>0.9</v>
      </c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86">
        <v>0.95</v>
      </c>
      <c r="CB20" s="186">
        <v>0.95</v>
      </c>
      <c r="CC20" s="186">
        <v>0.95</v>
      </c>
      <c r="CD20" s="186">
        <v>0.95</v>
      </c>
      <c r="CE20" s="186">
        <v>0.95</v>
      </c>
      <c r="CF20" s="186">
        <v>0.95</v>
      </c>
      <c r="CG20" s="186">
        <v>0.95</v>
      </c>
      <c r="CH20" s="186">
        <v>0.95</v>
      </c>
      <c r="CI20" s="186">
        <v>0.9</v>
      </c>
      <c r="CJ20" s="186">
        <v>0.9</v>
      </c>
      <c r="CK20" s="186">
        <v>0.9</v>
      </c>
      <c r="CL20" s="186">
        <v>0.9</v>
      </c>
      <c r="CM20" s="187">
        <f>+CL20</f>
        <v>0.9</v>
      </c>
      <c r="CN20" s="187">
        <f t="shared" ref="CN20:DB20" si="118">+CM20</f>
        <v>0.9</v>
      </c>
      <c r="CO20" s="187">
        <f t="shared" si="118"/>
        <v>0.9</v>
      </c>
      <c r="CP20" s="187">
        <f t="shared" si="118"/>
        <v>0.9</v>
      </c>
      <c r="CQ20" s="187">
        <f t="shared" si="118"/>
        <v>0.9</v>
      </c>
      <c r="CR20" s="187">
        <f t="shared" si="118"/>
        <v>0.9</v>
      </c>
      <c r="CS20" s="187">
        <f t="shared" si="118"/>
        <v>0.9</v>
      </c>
      <c r="CT20" s="187">
        <f t="shared" si="118"/>
        <v>0.9</v>
      </c>
      <c r="CU20" s="187">
        <f t="shared" si="118"/>
        <v>0.9</v>
      </c>
      <c r="CV20" s="187">
        <f t="shared" si="118"/>
        <v>0.9</v>
      </c>
      <c r="CW20" s="187">
        <f t="shared" si="118"/>
        <v>0.9</v>
      </c>
      <c r="CX20" s="187">
        <f t="shared" si="118"/>
        <v>0.9</v>
      </c>
      <c r="CY20" s="187">
        <f t="shared" si="118"/>
        <v>0.9</v>
      </c>
      <c r="CZ20" s="187">
        <f t="shared" si="118"/>
        <v>0.9</v>
      </c>
      <c r="DA20" s="187">
        <f t="shared" si="118"/>
        <v>0.9</v>
      </c>
      <c r="DB20" s="187">
        <f t="shared" si="118"/>
        <v>0.9</v>
      </c>
      <c r="DE20" s="159"/>
    </row>
    <row r="21" spans="1:109" s="158" customFormat="1" x14ac:dyDescent="0.2">
      <c r="A21" s="185" t="s">
        <v>526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89">
        <v>27000</v>
      </c>
      <c r="W21" s="189">
        <v>36000</v>
      </c>
      <c r="X21" s="189">
        <v>55800</v>
      </c>
      <c r="Y21" s="189">
        <v>57000</v>
      </c>
      <c r="Z21" s="189">
        <v>57000</v>
      </c>
      <c r="AA21" s="189">
        <f>+AA19*AA20</f>
        <v>54000</v>
      </c>
      <c r="AB21" s="157">
        <f>+SUM(CM21:CP21)</f>
        <v>54000</v>
      </c>
      <c r="AC21" s="157">
        <f>+SUM(CQ21:CT21)</f>
        <v>54000</v>
      </c>
      <c r="AD21" s="157">
        <f>+SUM(CU21:CX21)</f>
        <v>54000</v>
      </c>
      <c r="AE21" s="157">
        <f>+SUM(CY21:DB21)</f>
        <v>54000</v>
      </c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89">
        <v>14250</v>
      </c>
      <c r="CB21" s="189">
        <v>14250</v>
      </c>
      <c r="CC21" s="189">
        <v>14250</v>
      </c>
      <c r="CD21" s="189">
        <v>14250</v>
      </c>
      <c r="CE21" s="189">
        <v>14250</v>
      </c>
      <c r="CF21" s="189">
        <v>14250</v>
      </c>
      <c r="CG21" s="189">
        <v>14250</v>
      </c>
      <c r="CH21" s="189">
        <v>14250</v>
      </c>
      <c r="CI21" s="189">
        <v>13500</v>
      </c>
      <c r="CJ21" s="189">
        <v>13500</v>
      </c>
      <c r="CK21" s="189">
        <v>13500</v>
      </c>
      <c r="CL21" s="189">
        <v>13500</v>
      </c>
      <c r="CM21" s="197">
        <f>+CM19*CM20</f>
        <v>13500</v>
      </c>
      <c r="CN21" s="197">
        <f t="shared" ref="CN21:DB21" si="119">+CN19*CN20</f>
        <v>13500</v>
      </c>
      <c r="CO21" s="197">
        <f t="shared" si="119"/>
        <v>13500</v>
      </c>
      <c r="CP21" s="197">
        <f t="shared" si="119"/>
        <v>13500</v>
      </c>
      <c r="CQ21" s="197">
        <f t="shared" si="119"/>
        <v>13500</v>
      </c>
      <c r="CR21" s="197">
        <f t="shared" si="119"/>
        <v>13500</v>
      </c>
      <c r="CS21" s="197">
        <f t="shared" si="119"/>
        <v>13500</v>
      </c>
      <c r="CT21" s="197">
        <f t="shared" si="119"/>
        <v>13500</v>
      </c>
      <c r="CU21" s="197">
        <f t="shared" si="119"/>
        <v>13500</v>
      </c>
      <c r="CV21" s="197">
        <f t="shared" si="119"/>
        <v>13500</v>
      </c>
      <c r="CW21" s="197">
        <f t="shared" si="119"/>
        <v>13500</v>
      </c>
      <c r="CX21" s="197">
        <f t="shared" si="119"/>
        <v>13500</v>
      </c>
      <c r="CY21" s="197">
        <f t="shared" si="119"/>
        <v>13500</v>
      </c>
      <c r="CZ21" s="197">
        <f t="shared" si="119"/>
        <v>13500</v>
      </c>
      <c r="DA21" s="197">
        <f t="shared" si="119"/>
        <v>13500</v>
      </c>
      <c r="DB21" s="197">
        <f t="shared" si="119"/>
        <v>13500</v>
      </c>
      <c r="DE21" s="159"/>
    </row>
    <row r="22" spans="1:109" s="158" customFormat="1" x14ac:dyDescent="0.2">
      <c r="A22" s="185" t="s">
        <v>527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89">
        <v>45</v>
      </c>
      <c r="W22" s="189">
        <v>46</v>
      </c>
      <c r="X22" s="189">
        <v>47</v>
      </c>
      <c r="Y22" s="189">
        <v>25.625</v>
      </c>
      <c r="Z22" s="189">
        <v>25</v>
      </c>
      <c r="AA22" s="189">
        <v>22</v>
      </c>
      <c r="AB22" s="193">
        <f>+AB23*10^7/AB21/1000</f>
        <v>25</v>
      </c>
      <c r="AC22" s="193">
        <f t="shared" ref="AC22" si="120">+AC23*10^7/AC21/1000</f>
        <v>25</v>
      </c>
      <c r="AD22" s="193">
        <f t="shared" ref="AD22" si="121">+AD23*10^7/AD21/1000</f>
        <v>25</v>
      </c>
      <c r="AE22" s="193">
        <f t="shared" ref="AE22" si="122">+AE23*10^7/AE21/1000</f>
        <v>25</v>
      </c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89">
        <v>24.5</v>
      </c>
      <c r="CB22" s="189">
        <v>25</v>
      </c>
      <c r="CC22" s="189">
        <v>25</v>
      </c>
      <c r="CD22" s="189">
        <v>28</v>
      </c>
      <c r="CE22" s="189">
        <v>25</v>
      </c>
      <c r="CF22" s="189">
        <v>25</v>
      </c>
      <c r="CG22" s="189">
        <v>23</v>
      </c>
      <c r="CH22" s="189">
        <v>19</v>
      </c>
      <c r="CI22" s="189">
        <v>23</v>
      </c>
      <c r="CJ22" s="189">
        <v>25</v>
      </c>
      <c r="CK22" s="189">
        <v>25</v>
      </c>
      <c r="CL22" s="189">
        <v>23</v>
      </c>
      <c r="CM22" s="157">
        <v>25</v>
      </c>
      <c r="CN22" s="157">
        <v>25</v>
      </c>
      <c r="CO22" s="157">
        <v>25</v>
      </c>
      <c r="CP22" s="157">
        <v>25</v>
      </c>
      <c r="CQ22" s="157">
        <v>25</v>
      </c>
      <c r="CR22" s="157">
        <v>25</v>
      </c>
      <c r="CS22" s="157">
        <v>25</v>
      </c>
      <c r="CT22" s="157">
        <v>25</v>
      </c>
      <c r="CU22" s="157">
        <v>25</v>
      </c>
      <c r="CV22" s="157">
        <v>25</v>
      </c>
      <c r="CW22" s="157">
        <v>25</v>
      </c>
      <c r="CX22" s="157">
        <v>25</v>
      </c>
      <c r="CY22" s="157">
        <v>25</v>
      </c>
      <c r="CZ22" s="157">
        <v>25</v>
      </c>
      <c r="DA22" s="157">
        <v>25</v>
      </c>
      <c r="DB22" s="157">
        <v>25</v>
      </c>
      <c r="DE22" s="159"/>
    </row>
    <row r="23" spans="1:109" s="158" customFormat="1" x14ac:dyDescent="0.2">
      <c r="A23" s="185" t="s">
        <v>528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92">
        <f>+V21*V22/10^4</f>
        <v>121.5</v>
      </c>
      <c r="W23" s="192">
        <f t="shared" ref="W23" si="123">+W21*W22/10^4</f>
        <v>165.6</v>
      </c>
      <c r="X23" s="192">
        <f t="shared" ref="X23" si="124">+X21*X22/10^4</f>
        <v>262.26</v>
      </c>
      <c r="Y23" s="192">
        <f t="shared" ref="Y23" si="125">+Y21*Y22/10^4</f>
        <v>146.0625</v>
      </c>
      <c r="Z23" s="192">
        <f t="shared" ref="Z23" si="126">+Z21*Z22/10^4</f>
        <v>142.5</v>
      </c>
      <c r="AA23" s="192">
        <f t="shared" ref="AA23" si="127">+AA21*AA22/10^4</f>
        <v>118.8</v>
      </c>
      <c r="AB23" s="157">
        <f>+SUM(CM23:CP23)</f>
        <v>135</v>
      </c>
      <c r="AC23" s="157">
        <f>+SUM(CQ23:CT23)</f>
        <v>135</v>
      </c>
      <c r="AD23" s="157">
        <f>+SUM(CU23:CX23)</f>
        <v>135</v>
      </c>
      <c r="AE23" s="157">
        <f>+SUM(CY23:DB23)</f>
        <v>135</v>
      </c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92">
        <f t="shared" ref="CA23" si="128">+CA21*CA22/10^4</f>
        <v>34.912500000000001</v>
      </c>
      <c r="CB23" s="192">
        <f t="shared" ref="CB23" si="129">+CB21*CB22/10^4</f>
        <v>35.625</v>
      </c>
      <c r="CC23" s="192">
        <f t="shared" ref="CC23" si="130">+CC21*CC22/10^4</f>
        <v>35.625</v>
      </c>
      <c r="CD23" s="192">
        <f t="shared" ref="CD23" si="131">+CD21*CD22/10^4</f>
        <v>39.9</v>
      </c>
      <c r="CE23" s="192">
        <f t="shared" ref="CE23" si="132">+CE21*CE22/10^4</f>
        <v>35.625</v>
      </c>
      <c r="CF23" s="192">
        <f t="shared" ref="CF23" si="133">+CF21*CF22/10^4</f>
        <v>35.625</v>
      </c>
      <c r="CG23" s="192">
        <f t="shared" ref="CG23" si="134">+CG21*CG22/10^4</f>
        <v>32.774999999999999</v>
      </c>
      <c r="CH23" s="192">
        <f t="shared" ref="CH23" si="135">+CH21*CH22/10^4</f>
        <v>27.074999999999999</v>
      </c>
      <c r="CI23" s="192">
        <f t="shared" ref="CI23" si="136">+CI21*CI22/10^4</f>
        <v>31.05</v>
      </c>
      <c r="CJ23" s="192">
        <f t="shared" ref="CJ23" si="137">+CJ21*CJ22/10^4</f>
        <v>33.75</v>
      </c>
      <c r="CK23" s="192">
        <f t="shared" ref="CK23" si="138">+CK21*CK22/10^4</f>
        <v>33.75</v>
      </c>
      <c r="CL23" s="192">
        <f t="shared" ref="CL23" si="139">+CL21*CL22/10^4</f>
        <v>31.05</v>
      </c>
      <c r="CM23" s="157">
        <f t="shared" ref="CM23" si="140">+CM21*CM22/10^4</f>
        <v>33.75</v>
      </c>
      <c r="CN23" s="157">
        <f t="shared" ref="CN23" si="141">+CN21*CN22/10^4</f>
        <v>33.75</v>
      </c>
      <c r="CO23" s="157">
        <f t="shared" ref="CO23" si="142">+CO21*CO22/10^4</f>
        <v>33.75</v>
      </c>
      <c r="CP23" s="157">
        <f t="shared" ref="CP23" si="143">+CP21*CP22/10^4</f>
        <v>33.75</v>
      </c>
      <c r="CQ23" s="157">
        <f t="shared" ref="CQ23" si="144">+CQ21*CQ22/10^4</f>
        <v>33.75</v>
      </c>
      <c r="CR23" s="157">
        <f t="shared" ref="CR23" si="145">+CR21*CR22/10^4</f>
        <v>33.75</v>
      </c>
      <c r="CS23" s="157">
        <f t="shared" ref="CS23" si="146">+CS21*CS22/10^4</f>
        <v>33.75</v>
      </c>
      <c r="CT23" s="157">
        <f t="shared" ref="CT23" si="147">+CT21*CT22/10^4</f>
        <v>33.75</v>
      </c>
      <c r="CU23" s="157">
        <f t="shared" ref="CU23" si="148">+CU21*CU22/10^4</f>
        <v>33.75</v>
      </c>
      <c r="CV23" s="157">
        <f t="shared" ref="CV23" si="149">+CV21*CV22/10^4</f>
        <v>33.75</v>
      </c>
      <c r="CW23" s="157">
        <f t="shared" ref="CW23" si="150">+CW21*CW22/10^4</f>
        <v>33.75</v>
      </c>
      <c r="CX23" s="157">
        <f t="shared" ref="CX23" si="151">+CX21*CX22/10^4</f>
        <v>33.75</v>
      </c>
      <c r="CY23" s="157">
        <f t="shared" ref="CY23" si="152">+CY21*CY22/10^4</f>
        <v>33.75</v>
      </c>
      <c r="CZ23" s="157">
        <f t="shared" ref="CZ23" si="153">+CZ21*CZ22/10^4</f>
        <v>33.75</v>
      </c>
      <c r="DA23" s="157">
        <f t="shared" ref="DA23" si="154">+DA21*DA22/10^4</f>
        <v>33.75</v>
      </c>
      <c r="DB23" s="157">
        <f t="shared" ref="DB23" si="155">+DB21*DB22/10^4</f>
        <v>33.75</v>
      </c>
      <c r="DE23" s="159"/>
    </row>
    <row r="24" spans="1:109" s="158" customFormat="1" x14ac:dyDescent="0.2">
      <c r="A24" s="18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92"/>
      <c r="W24" s="192"/>
      <c r="X24" s="192"/>
      <c r="Y24" s="192"/>
      <c r="Z24" s="192"/>
      <c r="AA24" s="192"/>
      <c r="AB24" s="157"/>
      <c r="AC24" s="157"/>
      <c r="AD24" s="157"/>
      <c r="AE24" s="157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92"/>
      <c r="CB24" s="192"/>
      <c r="CC24" s="192"/>
      <c r="CD24" s="192"/>
      <c r="CE24" s="192"/>
      <c r="CF24" s="192"/>
      <c r="CG24" s="192"/>
      <c r="CH24" s="192"/>
      <c r="CI24" s="192"/>
      <c r="CJ24" s="192"/>
      <c r="CK24" s="192"/>
      <c r="CL24" s="192"/>
      <c r="CM24" s="157"/>
      <c r="CN24" s="157"/>
      <c r="CO24" s="157"/>
      <c r="CP24" s="157"/>
      <c r="CQ24" s="157"/>
      <c r="CR24" s="157"/>
      <c r="CS24" s="157"/>
      <c r="CT24" s="157"/>
      <c r="CU24" s="157"/>
      <c r="CV24" s="157"/>
      <c r="CW24" s="157"/>
      <c r="CX24" s="157"/>
      <c r="CY24" s="157"/>
      <c r="CZ24" s="157"/>
      <c r="DA24" s="157"/>
      <c r="DB24" s="157"/>
      <c r="DE24" s="159"/>
    </row>
    <row r="25" spans="1:109" s="158" customFormat="1" x14ac:dyDescent="0.2">
      <c r="A25" s="185" t="s">
        <v>531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92"/>
      <c r="W25" s="192"/>
      <c r="X25" s="192"/>
      <c r="Y25" s="192"/>
      <c r="Z25" s="192"/>
      <c r="AA25" s="192"/>
      <c r="AB25" s="157"/>
      <c r="AC25" s="157"/>
      <c r="AD25" s="157"/>
      <c r="AE25" s="157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  <c r="BL25" s="156"/>
      <c r="BM25" s="156"/>
      <c r="BN25" s="156"/>
      <c r="BO25" s="156"/>
      <c r="BP25" s="156"/>
      <c r="BQ25" s="156"/>
      <c r="BR25" s="156"/>
      <c r="BS25" s="156"/>
      <c r="BT25" s="156"/>
      <c r="BU25" s="156"/>
      <c r="BV25" s="156"/>
      <c r="BW25" s="156"/>
      <c r="BX25" s="156"/>
      <c r="BY25" s="156"/>
      <c r="BZ25" s="156"/>
      <c r="CA25" s="192"/>
      <c r="CB25" s="192"/>
      <c r="CC25" s="192"/>
      <c r="CD25" s="192"/>
      <c r="CE25" s="192"/>
      <c r="CF25" s="192"/>
      <c r="CG25" s="192"/>
      <c r="CH25" s="192"/>
      <c r="CI25" s="192"/>
      <c r="CJ25" s="192"/>
      <c r="CK25" s="192"/>
      <c r="CL25" s="192"/>
      <c r="CM25" s="157"/>
      <c r="CN25" s="157"/>
      <c r="CO25" s="157"/>
      <c r="CP25" s="157"/>
      <c r="CQ25" s="157"/>
      <c r="CR25" s="157"/>
      <c r="CS25" s="157"/>
      <c r="CT25" s="157"/>
      <c r="CU25" s="157"/>
      <c r="CV25" s="157"/>
      <c r="CW25" s="157"/>
      <c r="CX25" s="157"/>
      <c r="CY25" s="157"/>
      <c r="CZ25" s="157"/>
      <c r="DA25" s="157"/>
      <c r="DB25" s="157"/>
      <c r="DE25" s="159"/>
    </row>
    <row r="26" spans="1:109" s="158" customFormat="1" x14ac:dyDescent="0.2">
      <c r="A26" s="185" t="s">
        <v>524</v>
      </c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89">
        <v>50000</v>
      </c>
      <c r="W26" s="189">
        <v>50000</v>
      </c>
      <c r="X26" s="189">
        <v>50000</v>
      </c>
      <c r="Y26" s="189">
        <v>50000</v>
      </c>
      <c r="Z26" s="189">
        <v>50000</v>
      </c>
      <c r="AA26" s="189">
        <v>50000</v>
      </c>
      <c r="AB26" s="157">
        <f>+SUM(CM26:CP26)</f>
        <v>50000</v>
      </c>
      <c r="AC26" s="157">
        <f>+SUM(CQ26:CT26)</f>
        <v>50000</v>
      </c>
      <c r="AD26" s="157">
        <f>+SUM(CU26:CX26)</f>
        <v>50000</v>
      </c>
      <c r="AE26" s="157">
        <f>+SUM(CY26:DB26)</f>
        <v>50000</v>
      </c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56"/>
      <c r="BN26" s="156"/>
      <c r="BO26" s="156"/>
      <c r="BP26" s="156"/>
      <c r="BQ26" s="156"/>
      <c r="BR26" s="156"/>
      <c r="BS26" s="156"/>
      <c r="BT26" s="156"/>
      <c r="BU26" s="156"/>
      <c r="BV26" s="156"/>
      <c r="BW26" s="156"/>
      <c r="BX26" s="156"/>
      <c r="BY26" s="156"/>
      <c r="BZ26" s="156"/>
      <c r="CA26" s="189">
        <v>12500</v>
      </c>
      <c r="CB26" s="189">
        <v>12500</v>
      </c>
      <c r="CC26" s="189">
        <v>12500</v>
      </c>
      <c r="CD26" s="189">
        <v>12500</v>
      </c>
      <c r="CE26" s="189">
        <v>12500</v>
      </c>
      <c r="CF26" s="189">
        <v>12500</v>
      </c>
      <c r="CG26" s="189">
        <v>12500</v>
      </c>
      <c r="CH26" s="189">
        <v>12500</v>
      </c>
      <c r="CI26" s="189">
        <v>12500</v>
      </c>
      <c r="CJ26" s="189">
        <v>12500</v>
      </c>
      <c r="CK26" s="189">
        <v>12500</v>
      </c>
      <c r="CL26" s="189">
        <v>12500</v>
      </c>
      <c r="CM26" s="193">
        <f>+CL26</f>
        <v>12500</v>
      </c>
      <c r="CN26" s="193">
        <f t="shared" ref="CN26:DB26" si="156">+CM26</f>
        <v>12500</v>
      </c>
      <c r="CO26" s="193">
        <f t="shared" si="156"/>
        <v>12500</v>
      </c>
      <c r="CP26" s="193">
        <f t="shared" si="156"/>
        <v>12500</v>
      </c>
      <c r="CQ26" s="193">
        <f t="shared" si="156"/>
        <v>12500</v>
      </c>
      <c r="CR26" s="193">
        <f t="shared" si="156"/>
        <v>12500</v>
      </c>
      <c r="CS26" s="193">
        <f t="shared" si="156"/>
        <v>12500</v>
      </c>
      <c r="CT26" s="193">
        <f t="shared" si="156"/>
        <v>12500</v>
      </c>
      <c r="CU26" s="193">
        <f t="shared" si="156"/>
        <v>12500</v>
      </c>
      <c r="CV26" s="193">
        <f t="shared" si="156"/>
        <v>12500</v>
      </c>
      <c r="CW26" s="193">
        <f t="shared" si="156"/>
        <v>12500</v>
      </c>
      <c r="CX26" s="193">
        <f t="shared" si="156"/>
        <v>12500</v>
      </c>
      <c r="CY26" s="193">
        <f t="shared" si="156"/>
        <v>12500</v>
      </c>
      <c r="CZ26" s="193">
        <f t="shared" si="156"/>
        <v>12500</v>
      </c>
      <c r="DA26" s="193">
        <f t="shared" si="156"/>
        <v>12500</v>
      </c>
      <c r="DB26" s="193">
        <f t="shared" si="156"/>
        <v>12500</v>
      </c>
      <c r="DE26" s="159"/>
    </row>
    <row r="27" spans="1:109" s="158" customFormat="1" x14ac:dyDescent="0.2">
      <c r="A27" s="185" t="s">
        <v>525</v>
      </c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86">
        <v>0.4</v>
      </c>
      <c r="W27" s="186">
        <v>0.6</v>
      </c>
      <c r="X27" s="186">
        <v>0.75</v>
      </c>
      <c r="Y27" s="186">
        <v>0.98</v>
      </c>
      <c r="Z27" s="186">
        <v>0.95</v>
      </c>
      <c r="AA27" s="186">
        <v>1</v>
      </c>
      <c r="AB27" s="187">
        <f>+AB28/AB26</f>
        <v>1</v>
      </c>
      <c r="AC27" s="187">
        <f t="shared" ref="AC27" si="157">+AC28/AC26</f>
        <v>1</v>
      </c>
      <c r="AD27" s="187">
        <f t="shared" ref="AD27" si="158">+AD28/AD26</f>
        <v>1</v>
      </c>
      <c r="AE27" s="187">
        <f t="shared" ref="AE27" si="159">+AE28/AE26</f>
        <v>1</v>
      </c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  <c r="BJ27" s="156"/>
      <c r="BK27" s="156"/>
      <c r="BL27" s="156"/>
      <c r="BM27" s="156"/>
      <c r="BN27" s="156"/>
      <c r="BO27" s="156"/>
      <c r="BP27" s="156"/>
      <c r="BQ27" s="156"/>
      <c r="BR27" s="156"/>
      <c r="BS27" s="156"/>
      <c r="BT27" s="156"/>
      <c r="BU27" s="156"/>
      <c r="BV27" s="156"/>
      <c r="BW27" s="156"/>
      <c r="BX27" s="156"/>
      <c r="BY27" s="156"/>
      <c r="BZ27" s="156"/>
      <c r="CA27" s="186">
        <v>1</v>
      </c>
      <c r="CB27" s="186">
        <v>1</v>
      </c>
      <c r="CC27" s="186">
        <v>0.95</v>
      </c>
      <c r="CD27" s="186">
        <v>0.95</v>
      </c>
      <c r="CE27" s="186">
        <v>0.95</v>
      </c>
      <c r="CF27" s="186">
        <v>0.95</v>
      </c>
      <c r="CG27" s="186">
        <v>0.95</v>
      </c>
      <c r="CH27" s="186">
        <v>0.95</v>
      </c>
      <c r="CI27" s="186">
        <v>0.95</v>
      </c>
      <c r="CJ27" s="186">
        <v>1</v>
      </c>
      <c r="CK27" s="186">
        <v>0.9</v>
      </c>
      <c r="CL27" s="186">
        <v>1</v>
      </c>
      <c r="CM27" s="187">
        <v>1</v>
      </c>
      <c r="CN27" s="187">
        <v>1</v>
      </c>
      <c r="CO27" s="187">
        <v>1</v>
      </c>
      <c r="CP27" s="187">
        <v>1</v>
      </c>
      <c r="CQ27" s="187">
        <v>1</v>
      </c>
      <c r="CR27" s="187">
        <v>1</v>
      </c>
      <c r="CS27" s="187">
        <v>1</v>
      </c>
      <c r="CT27" s="187">
        <v>1</v>
      </c>
      <c r="CU27" s="187">
        <v>1</v>
      </c>
      <c r="CV27" s="187">
        <v>1</v>
      </c>
      <c r="CW27" s="187">
        <v>1</v>
      </c>
      <c r="CX27" s="187">
        <v>1</v>
      </c>
      <c r="CY27" s="187">
        <v>1</v>
      </c>
      <c r="CZ27" s="187">
        <v>1</v>
      </c>
      <c r="DA27" s="187">
        <v>1</v>
      </c>
      <c r="DB27" s="187">
        <v>1</v>
      </c>
      <c r="DE27" s="159"/>
    </row>
    <row r="28" spans="1:109" s="158" customFormat="1" x14ac:dyDescent="0.2">
      <c r="A28" s="185" t="s">
        <v>526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89">
        <v>20000</v>
      </c>
      <c r="W28" s="189">
        <v>30000</v>
      </c>
      <c r="X28" s="189">
        <v>37500</v>
      </c>
      <c r="Y28" s="189">
        <v>48750</v>
      </c>
      <c r="Z28" s="189">
        <v>47500</v>
      </c>
      <c r="AA28" s="189">
        <f>+AA26*AA27</f>
        <v>50000</v>
      </c>
      <c r="AB28" s="157">
        <f>+SUM(CM28:CP28)</f>
        <v>50000</v>
      </c>
      <c r="AC28" s="157">
        <f>+SUM(CQ28:CT28)</f>
        <v>50000</v>
      </c>
      <c r="AD28" s="157">
        <f>+SUM(CU28:CX28)</f>
        <v>50000</v>
      </c>
      <c r="AE28" s="157">
        <f>+SUM(CY28:DB28)</f>
        <v>50000</v>
      </c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  <c r="BQ28" s="156"/>
      <c r="BR28" s="156"/>
      <c r="BS28" s="156"/>
      <c r="BT28" s="156"/>
      <c r="BU28" s="156"/>
      <c r="BV28" s="156"/>
      <c r="BW28" s="156"/>
      <c r="BX28" s="156"/>
      <c r="BY28" s="156"/>
      <c r="BZ28" s="156"/>
      <c r="CA28" s="189">
        <v>12500</v>
      </c>
      <c r="CB28" s="189">
        <v>12500</v>
      </c>
      <c r="CC28" s="189">
        <v>11875</v>
      </c>
      <c r="CD28" s="189">
        <v>11875</v>
      </c>
      <c r="CE28" s="189">
        <v>11875</v>
      </c>
      <c r="CF28" s="189">
        <v>11875</v>
      </c>
      <c r="CG28" s="189">
        <v>11875</v>
      </c>
      <c r="CH28" s="189">
        <v>11875</v>
      </c>
      <c r="CI28" s="189">
        <v>11875</v>
      </c>
      <c r="CJ28" s="189">
        <v>12500</v>
      </c>
      <c r="CK28" s="189">
        <v>11250</v>
      </c>
      <c r="CL28" s="189">
        <v>12500</v>
      </c>
      <c r="CM28" s="193">
        <f>+CM26*CM27</f>
        <v>12500</v>
      </c>
      <c r="CN28" s="193">
        <f t="shared" ref="CN28:DB28" si="160">+CN26*CN27</f>
        <v>12500</v>
      </c>
      <c r="CO28" s="193">
        <f t="shared" si="160"/>
        <v>12500</v>
      </c>
      <c r="CP28" s="193">
        <f t="shared" si="160"/>
        <v>12500</v>
      </c>
      <c r="CQ28" s="193">
        <f t="shared" si="160"/>
        <v>12500</v>
      </c>
      <c r="CR28" s="193">
        <f t="shared" si="160"/>
        <v>12500</v>
      </c>
      <c r="CS28" s="193">
        <f t="shared" si="160"/>
        <v>12500</v>
      </c>
      <c r="CT28" s="193">
        <f t="shared" si="160"/>
        <v>12500</v>
      </c>
      <c r="CU28" s="193">
        <f t="shared" si="160"/>
        <v>12500</v>
      </c>
      <c r="CV28" s="193">
        <f t="shared" si="160"/>
        <v>12500</v>
      </c>
      <c r="CW28" s="193">
        <f t="shared" si="160"/>
        <v>12500</v>
      </c>
      <c r="CX28" s="193">
        <f t="shared" si="160"/>
        <v>12500</v>
      </c>
      <c r="CY28" s="193">
        <f t="shared" si="160"/>
        <v>12500</v>
      </c>
      <c r="CZ28" s="193">
        <f t="shared" si="160"/>
        <v>12500</v>
      </c>
      <c r="DA28" s="193">
        <f t="shared" si="160"/>
        <v>12500</v>
      </c>
      <c r="DB28" s="193">
        <f t="shared" si="160"/>
        <v>12500</v>
      </c>
      <c r="DE28" s="159"/>
    </row>
    <row r="29" spans="1:109" s="158" customFormat="1" x14ac:dyDescent="0.2">
      <c r="A29" s="185" t="s">
        <v>527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89">
        <v>60</v>
      </c>
      <c r="W29" s="189">
        <v>60</v>
      </c>
      <c r="X29" s="189">
        <v>60</v>
      </c>
      <c r="Y29" s="189">
        <v>32.75</v>
      </c>
      <c r="Z29" s="189">
        <v>35</v>
      </c>
      <c r="AA29" s="189">
        <v>25</v>
      </c>
      <c r="AB29" s="193">
        <f>+AB30*10^7/AB28/1000</f>
        <v>27</v>
      </c>
      <c r="AC29" s="193">
        <f t="shared" ref="AC29" si="161">+AC30*10^7/AC28/1000</f>
        <v>27</v>
      </c>
      <c r="AD29" s="193">
        <f t="shared" ref="AD29" si="162">+AD30*10^7/AD28/1000</f>
        <v>27</v>
      </c>
      <c r="AE29" s="193">
        <f t="shared" ref="AE29" si="163">+AE30*10^7/AE28/1000</f>
        <v>27</v>
      </c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  <c r="BU29" s="156"/>
      <c r="BV29" s="156"/>
      <c r="BW29" s="156"/>
      <c r="BX29" s="156"/>
      <c r="BY29" s="156"/>
      <c r="BZ29" s="156"/>
      <c r="CA29" s="189">
        <v>33</v>
      </c>
      <c r="CB29" s="189">
        <v>33</v>
      </c>
      <c r="CC29" s="189">
        <v>35</v>
      </c>
      <c r="CD29" s="189">
        <v>30</v>
      </c>
      <c r="CE29" s="189">
        <v>35</v>
      </c>
      <c r="CF29" s="189">
        <v>28</v>
      </c>
      <c r="CG29" s="189">
        <v>32</v>
      </c>
      <c r="CH29" s="189">
        <v>27</v>
      </c>
      <c r="CI29" s="189">
        <v>29</v>
      </c>
      <c r="CJ29" s="189">
        <v>30</v>
      </c>
      <c r="CK29" s="189">
        <v>33</v>
      </c>
      <c r="CL29" s="189">
        <v>24</v>
      </c>
      <c r="CM29" s="193">
        <v>27</v>
      </c>
      <c r="CN29" s="193">
        <v>27</v>
      </c>
      <c r="CO29" s="193">
        <v>27</v>
      </c>
      <c r="CP29" s="193">
        <v>27</v>
      </c>
      <c r="CQ29" s="193">
        <v>27</v>
      </c>
      <c r="CR29" s="193">
        <v>27</v>
      </c>
      <c r="CS29" s="193">
        <v>27</v>
      </c>
      <c r="CT29" s="193">
        <v>27</v>
      </c>
      <c r="CU29" s="193">
        <v>27</v>
      </c>
      <c r="CV29" s="193">
        <v>27</v>
      </c>
      <c r="CW29" s="193">
        <v>27</v>
      </c>
      <c r="CX29" s="193">
        <v>27</v>
      </c>
      <c r="CY29" s="193">
        <v>27</v>
      </c>
      <c r="CZ29" s="193">
        <v>27</v>
      </c>
      <c r="DA29" s="193">
        <v>27</v>
      </c>
      <c r="DB29" s="193">
        <v>27</v>
      </c>
      <c r="DE29" s="159"/>
    </row>
    <row r="30" spans="1:109" s="158" customFormat="1" x14ac:dyDescent="0.2">
      <c r="A30" s="185" t="s">
        <v>528</v>
      </c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92">
        <f>+V28*V29/10^4</f>
        <v>120</v>
      </c>
      <c r="W30" s="192">
        <f t="shared" ref="W30" si="164">+W28*W29/10^4</f>
        <v>180</v>
      </c>
      <c r="X30" s="192">
        <f t="shared" ref="X30" si="165">+X28*X29/10^4</f>
        <v>225</v>
      </c>
      <c r="Y30" s="192">
        <f t="shared" ref="Y30" si="166">+Y28*Y29/10^4</f>
        <v>159.65625</v>
      </c>
      <c r="Z30" s="192">
        <f t="shared" ref="Z30" si="167">+Z28*Z29/10^4</f>
        <v>166.25</v>
      </c>
      <c r="AA30" s="192">
        <f t="shared" ref="AA30" si="168">+AA28*AA29/10^4</f>
        <v>125</v>
      </c>
      <c r="AB30" s="157">
        <f>+SUM(CM30:CP30)</f>
        <v>135</v>
      </c>
      <c r="AC30" s="157">
        <f>+SUM(CQ30:CT30)</f>
        <v>135</v>
      </c>
      <c r="AD30" s="157">
        <f>+SUM(CU30:CX30)</f>
        <v>135</v>
      </c>
      <c r="AE30" s="157">
        <f>+SUM(CY30:DB30)</f>
        <v>135</v>
      </c>
      <c r="AF30" s="158" t="s">
        <v>604</v>
      </c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  <c r="BU30" s="156"/>
      <c r="BV30" s="156"/>
      <c r="BW30" s="156"/>
      <c r="BX30" s="156"/>
      <c r="BY30" s="156"/>
      <c r="BZ30" s="156"/>
      <c r="CA30" s="192">
        <f t="shared" ref="CA30" si="169">+CA28*CA29/10^4</f>
        <v>41.25</v>
      </c>
      <c r="CB30" s="192">
        <f t="shared" ref="CB30" si="170">+CB28*CB29/10^4</f>
        <v>41.25</v>
      </c>
      <c r="CC30" s="192">
        <f t="shared" ref="CC30" si="171">+CC28*CC29/10^4</f>
        <v>41.5625</v>
      </c>
      <c r="CD30" s="192">
        <f t="shared" ref="CD30" si="172">+CD28*CD29/10^4</f>
        <v>35.625</v>
      </c>
      <c r="CE30" s="192">
        <f t="shared" ref="CE30" si="173">+CE28*CE29/10^4</f>
        <v>41.5625</v>
      </c>
      <c r="CF30" s="192">
        <f t="shared" ref="CF30" si="174">+CF28*CF29/10^4</f>
        <v>33.25</v>
      </c>
      <c r="CG30" s="192">
        <f t="shared" ref="CG30" si="175">+CG28*CG29/10^4</f>
        <v>38</v>
      </c>
      <c r="CH30" s="192">
        <f t="shared" ref="CH30" si="176">+CH28*CH29/10^4</f>
        <v>32.0625</v>
      </c>
      <c r="CI30" s="192">
        <f t="shared" ref="CI30" si="177">+CI28*CI29/10^4</f>
        <v>34.4375</v>
      </c>
      <c r="CJ30" s="192">
        <f t="shared" ref="CJ30" si="178">+CJ28*CJ29/10^4</f>
        <v>37.5</v>
      </c>
      <c r="CK30" s="192">
        <f t="shared" ref="CK30" si="179">+CK28*CK29/10^4</f>
        <v>37.125</v>
      </c>
      <c r="CL30" s="192">
        <f t="shared" ref="CL30:CM30" si="180">+CL28*CL29/10^4</f>
        <v>30</v>
      </c>
      <c r="CM30" s="193">
        <f t="shared" si="180"/>
        <v>33.75</v>
      </c>
      <c r="CN30" s="193">
        <f t="shared" ref="CN30" si="181">+CN28*CN29/10^4</f>
        <v>33.75</v>
      </c>
      <c r="CO30" s="193">
        <f t="shared" ref="CO30" si="182">+CO28*CO29/10^4</f>
        <v>33.75</v>
      </c>
      <c r="CP30" s="193">
        <f t="shared" ref="CP30" si="183">+CP28*CP29/10^4</f>
        <v>33.75</v>
      </c>
      <c r="CQ30" s="193">
        <f t="shared" ref="CQ30" si="184">+CQ28*CQ29/10^4</f>
        <v>33.75</v>
      </c>
      <c r="CR30" s="193">
        <f t="shared" ref="CR30" si="185">+CR28*CR29/10^4</f>
        <v>33.75</v>
      </c>
      <c r="CS30" s="193">
        <f t="shared" ref="CS30" si="186">+CS28*CS29/10^4</f>
        <v>33.75</v>
      </c>
      <c r="CT30" s="193">
        <f t="shared" ref="CT30" si="187">+CT28*CT29/10^4</f>
        <v>33.75</v>
      </c>
      <c r="CU30" s="193">
        <f t="shared" ref="CU30" si="188">+CU28*CU29/10^4</f>
        <v>33.75</v>
      </c>
      <c r="CV30" s="193">
        <f t="shared" ref="CV30" si="189">+CV28*CV29/10^4</f>
        <v>33.75</v>
      </c>
      <c r="CW30" s="193">
        <f t="shared" ref="CW30" si="190">+CW28*CW29/10^4</f>
        <v>33.75</v>
      </c>
      <c r="CX30" s="193">
        <f t="shared" ref="CX30" si="191">+CX28*CX29/10^4</f>
        <v>33.75</v>
      </c>
      <c r="CY30" s="193">
        <f t="shared" ref="CY30" si="192">+CY28*CY29/10^4</f>
        <v>33.75</v>
      </c>
      <c r="CZ30" s="193">
        <f t="shared" ref="CZ30" si="193">+CZ28*CZ29/10^4</f>
        <v>33.75</v>
      </c>
      <c r="DA30" s="193">
        <f t="shared" ref="DA30" si="194">+DA28*DA29/10^4</f>
        <v>33.75</v>
      </c>
      <c r="DB30" s="193">
        <f t="shared" ref="DB30" si="195">+DB28*DB29/10^4</f>
        <v>33.75</v>
      </c>
      <c r="DE30" s="159"/>
    </row>
    <row r="31" spans="1:109" s="158" customFormat="1" x14ac:dyDescent="0.2">
      <c r="A31" s="18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92"/>
      <c r="W31" s="192"/>
      <c r="X31" s="192"/>
      <c r="Y31" s="192"/>
      <c r="Z31" s="192"/>
      <c r="AA31" s="192"/>
      <c r="AB31" s="157"/>
      <c r="AC31" s="157"/>
      <c r="AD31" s="157"/>
      <c r="AE31" s="157"/>
      <c r="AF31" s="158" t="s">
        <v>605</v>
      </c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156"/>
      <c r="BL31" s="156"/>
      <c r="BM31" s="156"/>
      <c r="BN31" s="156"/>
      <c r="BO31" s="156"/>
      <c r="BP31" s="156"/>
      <c r="BQ31" s="156"/>
      <c r="BR31" s="156"/>
      <c r="BS31" s="156"/>
      <c r="BT31" s="156"/>
      <c r="BU31" s="156"/>
      <c r="BV31" s="156"/>
      <c r="BW31" s="156"/>
      <c r="BX31" s="156"/>
      <c r="BY31" s="156"/>
      <c r="BZ31" s="156"/>
      <c r="CA31" s="192"/>
      <c r="CB31" s="192"/>
      <c r="CC31" s="192"/>
      <c r="CD31" s="192"/>
      <c r="CE31" s="192"/>
      <c r="CF31" s="192"/>
      <c r="CG31" s="192"/>
      <c r="CH31" s="192"/>
      <c r="CI31" s="192"/>
      <c r="CJ31" s="192"/>
      <c r="CK31" s="192"/>
      <c r="CL31" s="192"/>
      <c r="CM31" s="157"/>
      <c r="CN31" s="157"/>
      <c r="CO31" s="157"/>
      <c r="CP31" s="157"/>
      <c r="CQ31" s="157"/>
      <c r="CR31" s="157"/>
      <c r="CS31" s="157"/>
      <c r="CT31" s="157"/>
      <c r="CU31" s="157"/>
      <c r="CV31" s="157"/>
      <c r="CW31" s="157"/>
      <c r="CX31" s="157"/>
      <c r="CY31" s="157"/>
      <c r="CZ31" s="157"/>
      <c r="DA31" s="157"/>
      <c r="DB31" s="157"/>
      <c r="DE31" s="159"/>
    </row>
    <row r="32" spans="1:109" s="158" customFormat="1" x14ac:dyDescent="0.2">
      <c r="A32" s="185" t="s">
        <v>532</v>
      </c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92"/>
      <c r="W32" s="192"/>
      <c r="X32" s="192"/>
      <c r="Y32" s="192"/>
      <c r="Z32" s="192"/>
      <c r="AA32" s="192"/>
      <c r="AB32" s="157"/>
      <c r="AC32" s="157"/>
      <c r="AD32" s="157"/>
      <c r="AE32" s="157"/>
      <c r="AF32" s="158" t="s">
        <v>606</v>
      </c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  <c r="BI32" s="156"/>
      <c r="BJ32" s="156"/>
      <c r="BK32" s="156"/>
      <c r="BL32" s="156"/>
      <c r="BM32" s="156"/>
      <c r="BN32" s="156"/>
      <c r="BO32" s="156"/>
      <c r="BP32" s="156"/>
      <c r="BQ32" s="156"/>
      <c r="BR32" s="156"/>
      <c r="BS32" s="156"/>
      <c r="BT32" s="156"/>
      <c r="BU32" s="156"/>
      <c r="BV32" s="156"/>
      <c r="BW32" s="156"/>
      <c r="BX32" s="156"/>
      <c r="BY32" s="156"/>
      <c r="BZ32" s="156"/>
      <c r="CA32" s="192"/>
      <c r="CB32" s="192"/>
      <c r="CC32" s="192"/>
      <c r="CD32" s="192"/>
      <c r="CE32" s="192"/>
      <c r="CF32" s="192"/>
      <c r="CG32" s="192"/>
      <c r="CH32" s="192"/>
      <c r="CI32" s="192"/>
      <c r="CJ32" s="192"/>
      <c r="CK32" s="192"/>
      <c r="CL32" s="192"/>
      <c r="CM32" s="157"/>
      <c r="CN32" s="157"/>
      <c r="CO32" s="157"/>
      <c r="CP32" s="157"/>
      <c r="CQ32" s="157"/>
      <c r="CR32" s="157"/>
      <c r="CS32" s="157"/>
      <c r="CT32" s="157"/>
      <c r="CU32" s="157"/>
      <c r="CV32" s="157"/>
      <c r="CW32" s="157"/>
      <c r="CX32" s="157"/>
      <c r="CY32" s="157"/>
      <c r="CZ32" s="157"/>
      <c r="DA32" s="157"/>
      <c r="DB32" s="157"/>
      <c r="DE32" s="159"/>
    </row>
    <row r="33" spans="1:109" s="158" customFormat="1" x14ac:dyDescent="0.2">
      <c r="A33" s="185" t="s">
        <v>524</v>
      </c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89"/>
      <c r="W33" s="189">
        <v>50000</v>
      </c>
      <c r="X33" s="189">
        <v>50000</v>
      </c>
      <c r="Y33" s="189">
        <v>50000</v>
      </c>
      <c r="Z33" s="189">
        <v>50000</v>
      </c>
      <c r="AA33" s="189">
        <v>50000</v>
      </c>
      <c r="AB33" s="157">
        <f>+SUM(CM33:CP33)</f>
        <v>87500</v>
      </c>
      <c r="AC33" s="157">
        <f>+SUM(CQ33:CT33)</f>
        <v>100000</v>
      </c>
      <c r="AD33" s="157">
        <f>+SUM(CU33:CX33)</f>
        <v>100000</v>
      </c>
      <c r="AE33" s="157">
        <f>+SUM(CY33:DB33)</f>
        <v>100000</v>
      </c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  <c r="BI33" s="156"/>
      <c r="BJ33" s="156"/>
      <c r="BK33" s="156"/>
      <c r="BL33" s="156"/>
      <c r="BM33" s="156"/>
      <c r="BN33" s="156"/>
      <c r="BO33" s="156"/>
      <c r="BP33" s="156"/>
      <c r="BQ33" s="156"/>
      <c r="BR33" s="156"/>
      <c r="BS33" s="156"/>
      <c r="BT33" s="156"/>
      <c r="BU33" s="156"/>
      <c r="BV33" s="156"/>
      <c r="BW33" s="156"/>
      <c r="BX33" s="156"/>
      <c r="BY33" s="156"/>
      <c r="BZ33" s="156"/>
      <c r="CA33" s="189">
        <v>12500</v>
      </c>
      <c r="CB33" s="189">
        <v>12500</v>
      </c>
      <c r="CC33" s="189">
        <v>12500</v>
      </c>
      <c r="CD33" s="189">
        <v>12500</v>
      </c>
      <c r="CE33" s="189">
        <v>12500</v>
      </c>
      <c r="CF33" s="189">
        <v>12500</v>
      </c>
      <c r="CG33" s="189">
        <v>12500</v>
      </c>
      <c r="CH33" s="189">
        <v>12500</v>
      </c>
      <c r="CI33" s="189">
        <v>12500</v>
      </c>
      <c r="CJ33" s="189">
        <v>12500</v>
      </c>
      <c r="CK33" s="189">
        <v>12500</v>
      </c>
      <c r="CL33" s="189">
        <v>12500</v>
      </c>
      <c r="CM33" s="197">
        <f>+CL33</f>
        <v>12500</v>
      </c>
      <c r="CN33" s="197">
        <f>+CM33+12500</f>
        <v>25000</v>
      </c>
      <c r="CO33" s="197">
        <f>+CN33</f>
        <v>25000</v>
      </c>
      <c r="CP33" s="197">
        <f t="shared" ref="CP33:DB33" si="196">+CO33</f>
        <v>25000</v>
      </c>
      <c r="CQ33" s="197">
        <f t="shared" si="196"/>
        <v>25000</v>
      </c>
      <c r="CR33" s="197">
        <f t="shared" si="196"/>
        <v>25000</v>
      </c>
      <c r="CS33" s="197">
        <f t="shared" si="196"/>
        <v>25000</v>
      </c>
      <c r="CT33" s="197">
        <f t="shared" si="196"/>
        <v>25000</v>
      </c>
      <c r="CU33" s="197">
        <f t="shared" si="196"/>
        <v>25000</v>
      </c>
      <c r="CV33" s="197">
        <f t="shared" si="196"/>
        <v>25000</v>
      </c>
      <c r="CW33" s="197">
        <f t="shared" si="196"/>
        <v>25000</v>
      </c>
      <c r="CX33" s="197">
        <f t="shared" si="196"/>
        <v>25000</v>
      </c>
      <c r="CY33" s="197">
        <f t="shared" si="196"/>
        <v>25000</v>
      </c>
      <c r="CZ33" s="197">
        <f t="shared" si="196"/>
        <v>25000</v>
      </c>
      <c r="DA33" s="197">
        <f t="shared" si="196"/>
        <v>25000</v>
      </c>
      <c r="DB33" s="197">
        <f t="shared" si="196"/>
        <v>25000</v>
      </c>
      <c r="DE33" s="159"/>
    </row>
    <row r="34" spans="1:109" s="158" customFormat="1" x14ac:dyDescent="0.2">
      <c r="A34" s="185" t="s">
        <v>525</v>
      </c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86"/>
      <c r="W34" s="186">
        <v>0.2</v>
      </c>
      <c r="X34" s="186">
        <v>0.35</v>
      </c>
      <c r="Y34" s="186">
        <v>0.5</v>
      </c>
      <c r="Z34" s="186">
        <v>0.76</v>
      </c>
      <c r="AA34" s="186">
        <v>0.85</v>
      </c>
      <c r="AB34" s="187">
        <f>+AB35/AB33</f>
        <v>0.63571428571428568</v>
      </c>
      <c r="AC34" s="187">
        <f t="shared" ref="AC34:AE34" si="197">+AC35/AC33</f>
        <v>0.78749999999999998</v>
      </c>
      <c r="AD34" s="187">
        <f t="shared" si="197"/>
        <v>0.85</v>
      </c>
      <c r="AE34" s="187">
        <f t="shared" si="197"/>
        <v>0.85</v>
      </c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  <c r="BI34" s="156"/>
      <c r="BJ34" s="156"/>
      <c r="BK34" s="156"/>
      <c r="BL34" s="156"/>
      <c r="BM34" s="156"/>
      <c r="BN34" s="156"/>
      <c r="BO34" s="156"/>
      <c r="BP34" s="156"/>
      <c r="BQ34" s="156"/>
      <c r="BR34" s="156"/>
      <c r="BS34" s="156"/>
      <c r="BT34" s="156"/>
      <c r="BU34" s="156"/>
      <c r="BV34" s="156"/>
      <c r="BW34" s="156"/>
      <c r="BX34" s="156"/>
      <c r="BY34" s="156"/>
      <c r="BZ34" s="156"/>
      <c r="CA34" s="186">
        <v>0.45</v>
      </c>
      <c r="CB34" s="186">
        <v>0.45</v>
      </c>
      <c r="CC34" s="186">
        <v>0.5</v>
      </c>
      <c r="CD34" s="186">
        <v>0.6</v>
      </c>
      <c r="CE34" s="186">
        <v>0.65</v>
      </c>
      <c r="CF34" s="186">
        <v>0.75</v>
      </c>
      <c r="CG34" s="186">
        <v>0.8</v>
      </c>
      <c r="CH34" s="186">
        <v>0.85</v>
      </c>
      <c r="CI34" s="186">
        <v>0.95</v>
      </c>
      <c r="CJ34" s="186">
        <v>0.95</v>
      </c>
      <c r="CK34" s="186">
        <v>0.7</v>
      </c>
      <c r="CL34" s="186">
        <v>0.85</v>
      </c>
      <c r="CM34" s="187">
        <f>+CL34</f>
        <v>0.85</v>
      </c>
      <c r="CN34" s="187">
        <v>0.6</v>
      </c>
      <c r="CO34" s="187">
        <v>0.6</v>
      </c>
      <c r="CP34" s="187">
        <v>0.6</v>
      </c>
      <c r="CQ34" s="187">
        <v>0.6</v>
      </c>
      <c r="CR34" s="187">
        <v>0.85</v>
      </c>
      <c r="CS34" s="187">
        <v>0.85</v>
      </c>
      <c r="CT34" s="187">
        <v>0.85</v>
      </c>
      <c r="CU34" s="187">
        <v>0.85</v>
      </c>
      <c r="CV34" s="187">
        <v>0.85</v>
      </c>
      <c r="CW34" s="187">
        <v>0.85</v>
      </c>
      <c r="CX34" s="187">
        <v>0.85</v>
      </c>
      <c r="CY34" s="187">
        <v>0.85</v>
      </c>
      <c r="CZ34" s="187">
        <v>0.85</v>
      </c>
      <c r="DA34" s="187">
        <v>0.85</v>
      </c>
      <c r="DB34" s="187">
        <v>0.85</v>
      </c>
      <c r="DE34" s="159"/>
    </row>
    <row r="35" spans="1:109" s="158" customFormat="1" x14ac:dyDescent="0.2">
      <c r="A35" s="185" t="s">
        <v>526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89"/>
      <c r="W35" s="189">
        <v>10000</v>
      </c>
      <c r="X35" s="189">
        <v>17500</v>
      </c>
      <c r="Y35" s="189">
        <v>25000</v>
      </c>
      <c r="Z35" s="189">
        <v>38000</v>
      </c>
      <c r="AA35" s="189">
        <f>+AA33*AA34</f>
        <v>42500</v>
      </c>
      <c r="AB35" s="157">
        <f>+SUM(CM35:CP35)</f>
        <v>55625</v>
      </c>
      <c r="AC35" s="157">
        <f>+SUM(CQ35:CT35)</f>
        <v>78750</v>
      </c>
      <c r="AD35" s="157">
        <f>+SUM(CU35:CX35)</f>
        <v>85000</v>
      </c>
      <c r="AE35" s="157">
        <f>+SUM(CY35:DB35)</f>
        <v>85000</v>
      </c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89">
        <v>5625</v>
      </c>
      <c r="CB35" s="189">
        <v>5625</v>
      </c>
      <c r="CC35" s="189">
        <v>6250</v>
      </c>
      <c r="CD35" s="189">
        <v>7500</v>
      </c>
      <c r="CE35" s="189">
        <v>8125</v>
      </c>
      <c r="CF35" s="189">
        <v>9375</v>
      </c>
      <c r="CG35" s="189">
        <v>10000</v>
      </c>
      <c r="CH35" s="189">
        <v>10625</v>
      </c>
      <c r="CI35" s="189">
        <v>11875</v>
      </c>
      <c r="CJ35" s="189">
        <v>11875</v>
      </c>
      <c r="CK35" s="189">
        <v>8750</v>
      </c>
      <c r="CL35" s="189">
        <v>10625</v>
      </c>
      <c r="CM35" s="157">
        <f>+CM33*CM34</f>
        <v>10625</v>
      </c>
      <c r="CN35" s="157">
        <f t="shared" ref="CN35:DB35" si="198">+CN33*CN34</f>
        <v>15000</v>
      </c>
      <c r="CO35" s="157">
        <f t="shared" si="198"/>
        <v>15000</v>
      </c>
      <c r="CP35" s="157">
        <f t="shared" si="198"/>
        <v>15000</v>
      </c>
      <c r="CQ35" s="157">
        <f t="shared" si="198"/>
        <v>15000</v>
      </c>
      <c r="CR35" s="157">
        <f t="shared" si="198"/>
        <v>21250</v>
      </c>
      <c r="CS35" s="157">
        <f t="shared" si="198"/>
        <v>21250</v>
      </c>
      <c r="CT35" s="157">
        <f t="shared" si="198"/>
        <v>21250</v>
      </c>
      <c r="CU35" s="157">
        <f t="shared" si="198"/>
        <v>21250</v>
      </c>
      <c r="CV35" s="157">
        <f t="shared" si="198"/>
        <v>21250</v>
      </c>
      <c r="CW35" s="157">
        <f t="shared" si="198"/>
        <v>21250</v>
      </c>
      <c r="CX35" s="157">
        <f t="shared" si="198"/>
        <v>21250</v>
      </c>
      <c r="CY35" s="157">
        <f t="shared" si="198"/>
        <v>21250</v>
      </c>
      <c r="CZ35" s="157">
        <f t="shared" si="198"/>
        <v>21250</v>
      </c>
      <c r="DA35" s="157">
        <f t="shared" si="198"/>
        <v>21250</v>
      </c>
      <c r="DB35" s="157">
        <f t="shared" si="198"/>
        <v>21250</v>
      </c>
      <c r="DE35" s="159"/>
    </row>
    <row r="36" spans="1:109" s="158" customFormat="1" x14ac:dyDescent="0.2">
      <c r="A36" s="185" t="s">
        <v>527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89"/>
      <c r="W36" s="189">
        <v>100</v>
      </c>
      <c r="X36" s="189">
        <v>100</v>
      </c>
      <c r="Y36" s="189">
        <v>104</v>
      </c>
      <c r="Z36" s="189">
        <v>113.75</v>
      </c>
      <c r="AA36" s="189">
        <v>153</v>
      </c>
      <c r="AB36" s="193">
        <f>+AB37*10^7/AB35/1000</f>
        <v>130</v>
      </c>
      <c r="AC36" s="193">
        <f t="shared" ref="AC36:AE36" si="199">+AC37*10^7/AC35/1000</f>
        <v>130</v>
      </c>
      <c r="AD36" s="193">
        <f t="shared" si="199"/>
        <v>130</v>
      </c>
      <c r="AE36" s="193">
        <f t="shared" si="199"/>
        <v>130</v>
      </c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  <c r="BI36" s="156"/>
      <c r="BJ36" s="156"/>
      <c r="BK36" s="156"/>
      <c r="BL36" s="156"/>
      <c r="BM36" s="156"/>
      <c r="BN36" s="156"/>
      <c r="BO36" s="156"/>
      <c r="BP36" s="156"/>
      <c r="BQ36" s="156"/>
      <c r="BR36" s="156"/>
      <c r="BS36" s="156"/>
      <c r="BT36" s="156"/>
      <c r="BU36" s="156"/>
      <c r="BV36" s="156"/>
      <c r="BW36" s="156"/>
      <c r="BX36" s="156"/>
      <c r="BY36" s="156"/>
      <c r="BZ36" s="156"/>
      <c r="CA36" s="189">
        <v>102</v>
      </c>
      <c r="CB36" s="189">
        <v>102</v>
      </c>
      <c r="CC36" s="189">
        <v>102</v>
      </c>
      <c r="CD36" s="189">
        <v>110</v>
      </c>
      <c r="CE36" s="189">
        <v>105</v>
      </c>
      <c r="CF36" s="189">
        <v>110</v>
      </c>
      <c r="CG36" s="189">
        <v>108</v>
      </c>
      <c r="CH36" s="189">
        <v>116</v>
      </c>
      <c r="CI36" s="189">
        <v>120</v>
      </c>
      <c r="CJ36" s="189">
        <v>110</v>
      </c>
      <c r="CK36" s="189">
        <v>140</v>
      </c>
      <c r="CL36" s="189">
        <v>175</v>
      </c>
      <c r="CM36" s="157">
        <v>130</v>
      </c>
      <c r="CN36" s="157">
        <f t="shared" ref="CN36:DB36" si="200">+CM36</f>
        <v>130</v>
      </c>
      <c r="CO36" s="157">
        <f t="shared" si="200"/>
        <v>130</v>
      </c>
      <c r="CP36" s="157">
        <f t="shared" si="200"/>
        <v>130</v>
      </c>
      <c r="CQ36" s="157">
        <f t="shared" si="200"/>
        <v>130</v>
      </c>
      <c r="CR36" s="157">
        <f t="shared" si="200"/>
        <v>130</v>
      </c>
      <c r="CS36" s="157">
        <f t="shared" si="200"/>
        <v>130</v>
      </c>
      <c r="CT36" s="157">
        <f t="shared" si="200"/>
        <v>130</v>
      </c>
      <c r="CU36" s="157">
        <f t="shared" si="200"/>
        <v>130</v>
      </c>
      <c r="CV36" s="157">
        <f t="shared" si="200"/>
        <v>130</v>
      </c>
      <c r="CW36" s="157">
        <f t="shared" si="200"/>
        <v>130</v>
      </c>
      <c r="CX36" s="157">
        <f t="shared" si="200"/>
        <v>130</v>
      </c>
      <c r="CY36" s="157">
        <f t="shared" si="200"/>
        <v>130</v>
      </c>
      <c r="CZ36" s="157">
        <f t="shared" si="200"/>
        <v>130</v>
      </c>
      <c r="DA36" s="157">
        <f t="shared" si="200"/>
        <v>130</v>
      </c>
      <c r="DB36" s="157">
        <f t="shared" si="200"/>
        <v>130</v>
      </c>
      <c r="DE36" s="159"/>
    </row>
    <row r="37" spans="1:109" s="158" customFormat="1" x14ac:dyDescent="0.2">
      <c r="A37" s="185" t="s">
        <v>528</v>
      </c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92"/>
      <c r="W37" s="192">
        <f t="shared" ref="W37" si="201">+W35*W36/10^4</f>
        <v>100</v>
      </c>
      <c r="X37" s="192">
        <f t="shared" ref="X37" si="202">+X35*X36/10^4</f>
        <v>175</v>
      </c>
      <c r="Y37" s="192">
        <f t="shared" ref="Y37" si="203">+Y35*Y36/10^4</f>
        <v>260</v>
      </c>
      <c r="Z37" s="192">
        <f t="shared" ref="Z37" si="204">+Z35*Z36/10^4</f>
        <v>432.25</v>
      </c>
      <c r="AA37" s="192">
        <f t="shared" ref="AA37" si="205">+AA35*AA36/10^4</f>
        <v>650.25</v>
      </c>
      <c r="AB37" s="157">
        <f>+SUM(CM37:CP37)</f>
        <v>723.125</v>
      </c>
      <c r="AC37" s="157">
        <f>+SUM(CQ37:CT37)</f>
        <v>1023.75</v>
      </c>
      <c r="AD37" s="157">
        <f>+SUM(CU37:CX37)</f>
        <v>1105</v>
      </c>
      <c r="AE37" s="157">
        <f>+SUM(CY37:DB37)</f>
        <v>1105</v>
      </c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  <c r="BG37" s="156"/>
      <c r="BH37" s="156"/>
      <c r="BI37" s="156"/>
      <c r="BJ37" s="156"/>
      <c r="BK37" s="156"/>
      <c r="BL37" s="156"/>
      <c r="BM37" s="156"/>
      <c r="BN37" s="156"/>
      <c r="BO37" s="156"/>
      <c r="BP37" s="156"/>
      <c r="BQ37" s="156"/>
      <c r="BR37" s="156"/>
      <c r="BS37" s="156"/>
      <c r="BT37" s="156"/>
      <c r="BU37" s="156"/>
      <c r="BV37" s="156"/>
      <c r="BW37" s="156"/>
      <c r="BX37" s="156"/>
      <c r="BY37" s="156"/>
      <c r="BZ37" s="156"/>
      <c r="CA37" s="192">
        <f t="shared" ref="CA37" si="206">+CA35*CA36/10^4</f>
        <v>57.375</v>
      </c>
      <c r="CB37" s="192">
        <f t="shared" ref="CB37" si="207">+CB35*CB36/10^4</f>
        <v>57.375</v>
      </c>
      <c r="CC37" s="192">
        <f t="shared" ref="CC37" si="208">+CC35*CC36/10^4</f>
        <v>63.75</v>
      </c>
      <c r="CD37" s="192">
        <f t="shared" ref="CD37" si="209">+CD35*CD36/10^4</f>
        <v>82.5</v>
      </c>
      <c r="CE37" s="192">
        <f t="shared" ref="CE37" si="210">+CE35*CE36/10^4</f>
        <v>85.3125</v>
      </c>
      <c r="CF37" s="192">
        <f t="shared" ref="CF37" si="211">+CF35*CF36/10^4</f>
        <v>103.125</v>
      </c>
      <c r="CG37" s="192">
        <f t="shared" ref="CG37" si="212">+CG35*CG36/10^4</f>
        <v>108</v>
      </c>
      <c r="CH37" s="192">
        <f t="shared" ref="CH37" si="213">+CH35*CH36/10^4</f>
        <v>123.25</v>
      </c>
      <c r="CI37" s="192">
        <f t="shared" ref="CI37" si="214">+CI35*CI36/10^4</f>
        <v>142.5</v>
      </c>
      <c r="CJ37" s="192">
        <f t="shared" ref="CJ37" si="215">+CJ35*CJ36/10^4</f>
        <v>130.625</v>
      </c>
      <c r="CK37" s="192">
        <f t="shared" ref="CK37" si="216">+CK35*CK36/10^4</f>
        <v>122.5</v>
      </c>
      <c r="CL37" s="192">
        <f t="shared" ref="CL37:CM37" si="217">+CL35*CL36/10^4</f>
        <v>185.9375</v>
      </c>
      <c r="CM37" s="157">
        <f t="shared" si="217"/>
        <v>138.125</v>
      </c>
      <c r="CN37" s="157">
        <f t="shared" ref="CN37" si="218">+CN35*CN36/10^4</f>
        <v>195</v>
      </c>
      <c r="CO37" s="157">
        <f t="shared" ref="CO37" si="219">+CO35*CO36/10^4</f>
        <v>195</v>
      </c>
      <c r="CP37" s="157">
        <f t="shared" ref="CP37" si="220">+CP35*CP36/10^4</f>
        <v>195</v>
      </c>
      <c r="CQ37" s="157">
        <f t="shared" ref="CQ37" si="221">+CQ35*CQ36/10^4</f>
        <v>195</v>
      </c>
      <c r="CR37" s="157">
        <f t="shared" ref="CR37" si="222">+CR35*CR36/10^4</f>
        <v>276.25</v>
      </c>
      <c r="CS37" s="157">
        <f t="shared" ref="CS37" si="223">+CS35*CS36/10^4</f>
        <v>276.25</v>
      </c>
      <c r="CT37" s="157">
        <f t="shared" ref="CT37" si="224">+CT35*CT36/10^4</f>
        <v>276.25</v>
      </c>
      <c r="CU37" s="157">
        <f t="shared" ref="CU37" si="225">+CU35*CU36/10^4</f>
        <v>276.25</v>
      </c>
      <c r="CV37" s="157">
        <f t="shared" ref="CV37" si="226">+CV35*CV36/10^4</f>
        <v>276.25</v>
      </c>
      <c r="CW37" s="157">
        <f t="shared" ref="CW37" si="227">+CW35*CW36/10^4</f>
        <v>276.25</v>
      </c>
      <c r="CX37" s="157">
        <f t="shared" ref="CX37" si="228">+CX35*CX36/10^4</f>
        <v>276.25</v>
      </c>
      <c r="CY37" s="157">
        <f t="shared" ref="CY37" si="229">+CY35*CY36/10^4</f>
        <v>276.25</v>
      </c>
      <c r="CZ37" s="157">
        <f t="shared" ref="CZ37" si="230">+CZ35*CZ36/10^4</f>
        <v>276.25</v>
      </c>
      <c r="DA37" s="157">
        <f t="shared" ref="DA37" si="231">+DA35*DA36/10^4</f>
        <v>276.25</v>
      </c>
      <c r="DB37" s="157">
        <f t="shared" ref="DB37" si="232">+DB35*DB36/10^4</f>
        <v>276.25</v>
      </c>
      <c r="DE37" s="159"/>
    </row>
    <row r="38" spans="1:109" s="158" customFormat="1" x14ac:dyDescent="0.2">
      <c r="A38" s="18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92"/>
      <c r="W38" s="192"/>
      <c r="X38" s="192"/>
      <c r="Y38" s="192"/>
      <c r="Z38" s="192"/>
      <c r="AA38" s="192"/>
      <c r="AB38" s="157"/>
      <c r="AC38" s="157"/>
      <c r="AD38" s="157"/>
      <c r="AE38" s="157"/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  <c r="BI38" s="156"/>
      <c r="BJ38" s="156"/>
      <c r="BK38" s="156"/>
      <c r="BL38" s="156"/>
      <c r="BM38" s="156"/>
      <c r="BN38" s="156"/>
      <c r="BO38" s="156"/>
      <c r="BP38" s="156"/>
      <c r="BQ38" s="156"/>
      <c r="BR38" s="156"/>
      <c r="BS38" s="156"/>
      <c r="BT38" s="156"/>
      <c r="BU38" s="156"/>
      <c r="BV38" s="156"/>
      <c r="BW38" s="156"/>
      <c r="BX38" s="156"/>
      <c r="BY38" s="156"/>
      <c r="BZ38" s="156"/>
      <c r="CA38" s="192"/>
      <c r="CB38" s="192"/>
      <c r="CC38" s="192"/>
      <c r="CD38" s="192"/>
      <c r="CE38" s="192"/>
      <c r="CF38" s="192"/>
      <c r="CG38" s="192"/>
      <c r="CH38" s="192"/>
      <c r="CI38" s="192"/>
      <c r="CJ38" s="192"/>
      <c r="CK38" s="192"/>
      <c r="CL38" s="192"/>
      <c r="CM38" s="157"/>
      <c r="CN38" s="157"/>
      <c r="CO38" s="157"/>
      <c r="CP38" s="157"/>
      <c r="CQ38" s="157"/>
      <c r="CR38" s="157"/>
      <c r="CS38" s="157"/>
      <c r="CT38" s="157"/>
      <c r="CU38" s="157"/>
      <c r="CV38" s="157"/>
      <c r="CW38" s="157"/>
      <c r="CX38" s="157"/>
      <c r="CY38" s="157"/>
      <c r="CZ38" s="157"/>
      <c r="DA38" s="157"/>
      <c r="DB38" s="157"/>
      <c r="DE38" s="159"/>
    </row>
    <row r="39" spans="1:109" s="158" customFormat="1" x14ac:dyDescent="0.2">
      <c r="A39" s="185" t="s">
        <v>533</v>
      </c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92"/>
      <c r="W39" s="192"/>
      <c r="X39" s="192"/>
      <c r="Y39" s="192"/>
      <c r="Z39" s="192"/>
      <c r="AA39" s="192"/>
      <c r="AB39" s="157"/>
      <c r="AC39" s="157"/>
      <c r="AD39" s="157"/>
      <c r="AE39" s="157"/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156"/>
      <c r="BE39" s="156"/>
      <c r="BF39" s="156"/>
      <c r="BG39" s="156"/>
      <c r="BH39" s="156"/>
      <c r="BI39" s="156"/>
      <c r="BJ39" s="156"/>
      <c r="BK39" s="156"/>
      <c r="BL39" s="156"/>
      <c r="BM39" s="156"/>
      <c r="BN39" s="156"/>
      <c r="BO39" s="156"/>
      <c r="BP39" s="156"/>
      <c r="BQ39" s="156"/>
      <c r="BR39" s="156"/>
      <c r="BS39" s="156"/>
      <c r="BT39" s="156"/>
      <c r="BU39" s="156"/>
      <c r="BV39" s="156"/>
      <c r="BW39" s="156"/>
      <c r="BX39" s="156"/>
      <c r="BY39" s="156"/>
      <c r="BZ39" s="156"/>
      <c r="CA39" s="192"/>
      <c r="CB39" s="192"/>
      <c r="CC39" s="192"/>
      <c r="CD39" s="192"/>
      <c r="CE39" s="192"/>
      <c r="CF39" s="192"/>
      <c r="CG39" s="192"/>
      <c r="CH39" s="192"/>
      <c r="CI39" s="192"/>
      <c r="CJ39" s="192"/>
      <c r="CK39" s="192"/>
      <c r="CL39" s="192"/>
      <c r="CM39" s="157"/>
      <c r="CN39" s="157"/>
      <c r="CO39" s="157"/>
      <c r="CP39" s="157"/>
      <c r="CQ39" s="157"/>
      <c r="CR39" s="157"/>
      <c r="CS39" s="157"/>
      <c r="CT39" s="157"/>
      <c r="CU39" s="157"/>
      <c r="CV39" s="157"/>
      <c r="CW39" s="157"/>
      <c r="CX39" s="157"/>
      <c r="CY39" s="157"/>
      <c r="CZ39" s="157"/>
      <c r="DA39" s="157"/>
      <c r="DB39" s="157"/>
      <c r="DE39" s="159"/>
    </row>
    <row r="40" spans="1:109" s="158" customFormat="1" x14ac:dyDescent="0.2">
      <c r="A40" s="185" t="s">
        <v>524</v>
      </c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92"/>
      <c r="W40" s="192"/>
      <c r="X40" s="189">
        <v>30000</v>
      </c>
      <c r="Y40" s="189">
        <v>30000</v>
      </c>
      <c r="Z40" s="189">
        <v>75000</v>
      </c>
      <c r="AA40" s="189">
        <v>75000</v>
      </c>
      <c r="AB40" s="157">
        <f>+SUM(CM40:CP40)</f>
        <v>131250</v>
      </c>
      <c r="AC40" s="157">
        <f>+SUM(CQ40:CT40)</f>
        <v>150000</v>
      </c>
      <c r="AD40" s="157">
        <f>+SUM(CU40:CX40)</f>
        <v>150000</v>
      </c>
      <c r="AE40" s="157">
        <f>+SUM(CY40:DB40)</f>
        <v>150000</v>
      </c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6"/>
      <c r="BD40" s="156"/>
      <c r="BE40" s="156"/>
      <c r="BF40" s="156"/>
      <c r="BG40" s="156"/>
      <c r="BH40" s="156"/>
      <c r="BI40" s="156"/>
      <c r="BJ40" s="156"/>
      <c r="BK40" s="156"/>
      <c r="BL40" s="156"/>
      <c r="BM40" s="156"/>
      <c r="BN40" s="156"/>
      <c r="BO40" s="156"/>
      <c r="BP40" s="156"/>
      <c r="BQ40" s="156"/>
      <c r="BR40" s="156"/>
      <c r="BS40" s="156"/>
      <c r="BT40" s="156"/>
      <c r="BU40" s="156"/>
      <c r="BV40" s="156"/>
      <c r="BW40" s="156"/>
      <c r="BX40" s="156"/>
      <c r="BY40" s="156"/>
      <c r="BZ40" s="156"/>
      <c r="CA40" s="189">
        <v>7500</v>
      </c>
      <c r="CB40" s="189">
        <v>7500</v>
      </c>
      <c r="CC40" s="189">
        <v>7500</v>
      </c>
      <c r="CD40" s="189">
        <v>7500</v>
      </c>
      <c r="CE40" s="189">
        <v>18750</v>
      </c>
      <c r="CF40" s="189">
        <v>18750</v>
      </c>
      <c r="CG40" s="189">
        <v>18750</v>
      </c>
      <c r="CH40" s="189">
        <v>18750</v>
      </c>
      <c r="CI40" s="189">
        <v>18750</v>
      </c>
      <c r="CJ40" s="189">
        <v>18750</v>
      </c>
      <c r="CK40" s="189">
        <v>18750</v>
      </c>
      <c r="CL40" s="189">
        <v>18750</v>
      </c>
      <c r="CM40" s="157">
        <f>+CL40</f>
        <v>18750</v>
      </c>
      <c r="CN40" s="157">
        <f>+CM40+18750</f>
        <v>37500</v>
      </c>
      <c r="CO40" s="157">
        <f t="shared" ref="CO40:DB40" si="233">+CN40</f>
        <v>37500</v>
      </c>
      <c r="CP40" s="157">
        <f t="shared" si="233"/>
        <v>37500</v>
      </c>
      <c r="CQ40" s="157">
        <f t="shared" si="233"/>
        <v>37500</v>
      </c>
      <c r="CR40" s="157">
        <f t="shared" si="233"/>
        <v>37500</v>
      </c>
      <c r="CS40" s="157">
        <f t="shared" si="233"/>
        <v>37500</v>
      </c>
      <c r="CT40" s="157">
        <f t="shared" si="233"/>
        <v>37500</v>
      </c>
      <c r="CU40" s="157">
        <f t="shared" si="233"/>
        <v>37500</v>
      </c>
      <c r="CV40" s="157">
        <f t="shared" si="233"/>
        <v>37500</v>
      </c>
      <c r="CW40" s="157">
        <f t="shared" si="233"/>
        <v>37500</v>
      </c>
      <c r="CX40" s="157">
        <f t="shared" si="233"/>
        <v>37500</v>
      </c>
      <c r="CY40" s="157">
        <f t="shared" si="233"/>
        <v>37500</v>
      </c>
      <c r="CZ40" s="157">
        <f t="shared" si="233"/>
        <v>37500</v>
      </c>
      <c r="DA40" s="157">
        <f t="shared" si="233"/>
        <v>37500</v>
      </c>
      <c r="DB40" s="157">
        <f t="shared" si="233"/>
        <v>37500</v>
      </c>
      <c r="DE40" s="159"/>
    </row>
    <row r="41" spans="1:109" s="158" customFormat="1" x14ac:dyDescent="0.2">
      <c r="A41" s="185" t="s">
        <v>525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92"/>
      <c r="W41" s="192"/>
      <c r="X41" s="186">
        <v>0.4</v>
      </c>
      <c r="Y41" s="186">
        <v>0.92500000000000004</v>
      </c>
      <c r="Z41" s="186">
        <v>0.64</v>
      </c>
      <c r="AA41" s="186">
        <v>0.5</v>
      </c>
      <c r="AB41" s="187">
        <f>+AB42/AB40</f>
        <v>0.55714285714285716</v>
      </c>
      <c r="AC41" s="187">
        <f t="shared" ref="AC41" si="234">+AC42/AC40</f>
        <v>0.85</v>
      </c>
      <c r="AD41" s="187">
        <f t="shared" ref="AD41" si="235">+AD42/AD40</f>
        <v>0.85</v>
      </c>
      <c r="AE41" s="187">
        <f t="shared" ref="AE41" si="236">+AE42/AE40</f>
        <v>0.85</v>
      </c>
      <c r="AI41" s="156"/>
      <c r="AJ41" s="156"/>
      <c r="AK41" s="156"/>
      <c r="AL41" s="156"/>
      <c r="AM41" s="156"/>
      <c r="AN41" s="156"/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6"/>
      <c r="AZ41" s="156"/>
      <c r="BA41" s="156"/>
      <c r="BB41" s="156"/>
      <c r="BC41" s="156"/>
      <c r="BD41" s="156"/>
      <c r="BE41" s="156"/>
      <c r="BF41" s="156"/>
      <c r="BG41" s="156"/>
      <c r="BH41" s="156"/>
      <c r="BI41" s="156"/>
      <c r="BJ41" s="156"/>
      <c r="BK41" s="156"/>
      <c r="BL41" s="156"/>
      <c r="BM41" s="156"/>
      <c r="BN41" s="156"/>
      <c r="BO41" s="156"/>
      <c r="BP41" s="156"/>
      <c r="BQ41" s="156"/>
      <c r="BR41" s="156"/>
      <c r="BS41" s="156"/>
      <c r="BT41" s="156"/>
      <c r="BU41" s="156"/>
      <c r="BV41" s="156"/>
      <c r="BW41" s="156"/>
      <c r="BX41" s="156"/>
      <c r="BY41" s="156"/>
      <c r="BZ41" s="156"/>
      <c r="CA41" s="186">
        <v>0.95</v>
      </c>
      <c r="CB41" s="186">
        <v>0.85</v>
      </c>
      <c r="CC41" s="186">
        <v>0.95</v>
      </c>
      <c r="CD41" s="186">
        <v>0.95</v>
      </c>
      <c r="CE41" s="186">
        <v>0.5</v>
      </c>
      <c r="CF41" s="186">
        <v>0.6</v>
      </c>
      <c r="CG41" s="186">
        <v>0.7</v>
      </c>
      <c r="CH41" s="186">
        <v>0.55000000000000004</v>
      </c>
      <c r="CI41" s="186">
        <v>0.62</v>
      </c>
      <c r="CJ41" s="186">
        <v>0.61</v>
      </c>
      <c r="CK41" s="186">
        <v>0.45</v>
      </c>
      <c r="CL41" s="186">
        <v>0.7</v>
      </c>
      <c r="CM41" s="187">
        <v>0.7</v>
      </c>
      <c r="CN41" s="187">
        <v>0.45</v>
      </c>
      <c r="CO41" s="187">
        <v>0.55000000000000004</v>
      </c>
      <c r="CP41" s="187">
        <v>0.6</v>
      </c>
      <c r="CQ41" s="187">
        <v>0.85</v>
      </c>
      <c r="CR41" s="187">
        <v>0.85</v>
      </c>
      <c r="CS41" s="187">
        <v>0.85</v>
      </c>
      <c r="CT41" s="187">
        <v>0.85</v>
      </c>
      <c r="CU41" s="187">
        <v>0.85</v>
      </c>
      <c r="CV41" s="187">
        <v>0.85</v>
      </c>
      <c r="CW41" s="187">
        <v>0.85</v>
      </c>
      <c r="CX41" s="187">
        <v>0.85</v>
      </c>
      <c r="CY41" s="187">
        <v>0.85</v>
      </c>
      <c r="CZ41" s="187">
        <v>0.85</v>
      </c>
      <c r="DA41" s="187">
        <v>0.85</v>
      </c>
      <c r="DB41" s="187">
        <v>0.85</v>
      </c>
      <c r="DE41" s="159"/>
    </row>
    <row r="42" spans="1:109" s="158" customFormat="1" x14ac:dyDescent="0.2">
      <c r="A42" s="185" t="s">
        <v>526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92"/>
      <c r="W42" s="192"/>
      <c r="X42" s="189">
        <v>12000</v>
      </c>
      <c r="Y42" s="189">
        <v>27750</v>
      </c>
      <c r="Z42" s="189">
        <v>48000</v>
      </c>
      <c r="AA42" s="189">
        <f>+AA40*AA41</f>
        <v>37500</v>
      </c>
      <c r="AB42" s="157">
        <f>+SUM(CM42:CP42)</f>
        <v>73125</v>
      </c>
      <c r="AC42" s="157">
        <f>+SUM(CQ42:CT42)</f>
        <v>127500</v>
      </c>
      <c r="AD42" s="157">
        <f>+SUM(CU42:CX42)</f>
        <v>127500</v>
      </c>
      <c r="AE42" s="157">
        <f>+SUM(CY42:DB42)</f>
        <v>127500</v>
      </c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  <c r="BI42" s="156"/>
      <c r="BJ42" s="156"/>
      <c r="BK42" s="156"/>
      <c r="BL42" s="156"/>
      <c r="BM42" s="156"/>
      <c r="BN42" s="156"/>
      <c r="BO42" s="156"/>
      <c r="BP42" s="156"/>
      <c r="BQ42" s="156"/>
      <c r="BR42" s="156"/>
      <c r="BS42" s="156"/>
      <c r="BT42" s="156"/>
      <c r="BU42" s="156"/>
      <c r="BV42" s="156"/>
      <c r="BW42" s="156"/>
      <c r="BX42" s="156"/>
      <c r="BY42" s="156"/>
      <c r="BZ42" s="156"/>
      <c r="CA42" s="189">
        <v>7125</v>
      </c>
      <c r="CB42" s="189">
        <v>6375</v>
      </c>
      <c r="CC42" s="189">
        <v>7125</v>
      </c>
      <c r="CD42" s="190">
        <v>7125</v>
      </c>
      <c r="CE42" s="190">
        <v>9375</v>
      </c>
      <c r="CF42" s="190">
        <v>11250</v>
      </c>
      <c r="CG42" s="190">
        <v>13125</v>
      </c>
      <c r="CH42" s="190">
        <v>10312.5</v>
      </c>
      <c r="CI42" s="190">
        <v>11625</v>
      </c>
      <c r="CJ42" s="190">
        <v>11437.5</v>
      </c>
      <c r="CK42" s="190">
        <v>8437.5</v>
      </c>
      <c r="CL42" s="190">
        <v>13125</v>
      </c>
      <c r="CM42" s="157">
        <f>+CM40*CM41</f>
        <v>13125</v>
      </c>
      <c r="CN42" s="157">
        <f t="shared" ref="CN42:DB42" si="237">+CN40*CN41</f>
        <v>16875</v>
      </c>
      <c r="CO42" s="157">
        <f t="shared" si="237"/>
        <v>20625</v>
      </c>
      <c r="CP42" s="157">
        <f t="shared" si="237"/>
        <v>22500</v>
      </c>
      <c r="CQ42" s="157">
        <f t="shared" si="237"/>
        <v>31875</v>
      </c>
      <c r="CR42" s="157">
        <f t="shared" si="237"/>
        <v>31875</v>
      </c>
      <c r="CS42" s="157">
        <f t="shared" si="237"/>
        <v>31875</v>
      </c>
      <c r="CT42" s="157">
        <f t="shared" si="237"/>
        <v>31875</v>
      </c>
      <c r="CU42" s="157">
        <f t="shared" si="237"/>
        <v>31875</v>
      </c>
      <c r="CV42" s="157">
        <f t="shared" si="237"/>
        <v>31875</v>
      </c>
      <c r="CW42" s="157">
        <f t="shared" si="237"/>
        <v>31875</v>
      </c>
      <c r="CX42" s="157">
        <f t="shared" si="237"/>
        <v>31875</v>
      </c>
      <c r="CY42" s="157">
        <f t="shared" si="237"/>
        <v>31875</v>
      </c>
      <c r="CZ42" s="157">
        <f t="shared" si="237"/>
        <v>31875</v>
      </c>
      <c r="DA42" s="157">
        <f t="shared" si="237"/>
        <v>31875</v>
      </c>
      <c r="DB42" s="157">
        <f t="shared" si="237"/>
        <v>31875</v>
      </c>
      <c r="DE42" s="159"/>
    </row>
    <row r="43" spans="1:109" s="158" customFormat="1" x14ac:dyDescent="0.2">
      <c r="A43" s="185" t="s">
        <v>527</v>
      </c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92"/>
      <c r="W43" s="192"/>
      <c r="X43" s="189">
        <v>70</v>
      </c>
      <c r="Y43" s="189">
        <v>135</v>
      </c>
      <c r="Z43" s="189">
        <v>135</v>
      </c>
      <c r="AA43" s="189">
        <v>105</v>
      </c>
      <c r="AB43" s="193">
        <f>+AB44*10^7/AB42/1000</f>
        <v>130</v>
      </c>
      <c r="AC43" s="193">
        <f t="shared" ref="AC43" si="238">+AC44*10^7/AC42/1000</f>
        <v>130</v>
      </c>
      <c r="AD43" s="193">
        <f t="shared" ref="AD43" si="239">+AD44*10^7/AD42/1000</f>
        <v>130</v>
      </c>
      <c r="AE43" s="193">
        <f t="shared" ref="AE43" si="240">+AE44*10^7/AE42/1000</f>
        <v>130</v>
      </c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  <c r="BG43" s="156"/>
      <c r="BH43" s="156"/>
      <c r="BI43" s="156"/>
      <c r="BJ43" s="156"/>
      <c r="BK43" s="156"/>
      <c r="BL43" s="156"/>
      <c r="BM43" s="156"/>
      <c r="BN43" s="156"/>
      <c r="BO43" s="156"/>
      <c r="BP43" s="156"/>
      <c r="BQ43" s="156"/>
      <c r="BR43" s="156"/>
      <c r="BS43" s="156"/>
      <c r="BT43" s="156"/>
      <c r="BU43" s="156"/>
      <c r="BV43" s="156"/>
      <c r="BW43" s="156"/>
      <c r="BX43" s="156"/>
      <c r="BY43" s="156"/>
      <c r="BZ43" s="156"/>
      <c r="CA43" s="189">
        <v>120</v>
      </c>
      <c r="CB43" s="189">
        <v>140</v>
      </c>
      <c r="CC43" s="189">
        <v>140</v>
      </c>
      <c r="CD43" s="189">
        <v>140</v>
      </c>
      <c r="CE43" s="189">
        <v>135</v>
      </c>
      <c r="CF43" s="189">
        <v>135</v>
      </c>
      <c r="CG43" s="189">
        <v>131</v>
      </c>
      <c r="CH43" s="189">
        <v>127</v>
      </c>
      <c r="CI43" s="189">
        <v>115</v>
      </c>
      <c r="CJ43" s="189">
        <v>101</v>
      </c>
      <c r="CK43" s="189">
        <v>95</v>
      </c>
      <c r="CL43" s="189">
        <v>100</v>
      </c>
      <c r="CM43" s="157">
        <v>130</v>
      </c>
      <c r="CN43" s="157">
        <v>130</v>
      </c>
      <c r="CO43" s="157">
        <v>130</v>
      </c>
      <c r="CP43" s="157">
        <v>130</v>
      </c>
      <c r="CQ43" s="157">
        <v>130</v>
      </c>
      <c r="CR43" s="157">
        <v>130</v>
      </c>
      <c r="CS43" s="157">
        <v>130</v>
      </c>
      <c r="CT43" s="157">
        <v>130</v>
      </c>
      <c r="CU43" s="157">
        <v>130</v>
      </c>
      <c r="CV43" s="157">
        <v>130</v>
      </c>
      <c r="CW43" s="157">
        <v>130</v>
      </c>
      <c r="CX43" s="157">
        <v>130</v>
      </c>
      <c r="CY43" s="157">
        <v>130</v>
      </c>
      <c r="CZ43" s="157">
        <v>130</v>
      </c>
      <c r="DA43" s="157">
        <v>130</v>
      </c>
      <c r="DB43" s="157">
        <v>130</v>
      </c>
      <c r="DE43" s="159"/>
    </row>
    <row r="44" spans="1:109" s="158" customFormat="1" x14ac:dyDescent="0.2">
      <c r="A44" s="185" t="s">
        <v>528</v>
      </c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92">
        <f>+V42*V43/10^4</f>
        <v>0</v>
      </c>
      <c r="W44" s="192">
        <f t="shared" ref="W44" si="241">+W42*W43/10^4</f>
        <v>0</v>
      </c>
      <c r="X44" s="192">
        <f t="shared" ref="X44" si="242">+X42*X43/10^4</f>
        <v>84</v>
      </c>
      <c r="Y44" s="192">
        <f t="shared" ref="Y44" si="243">+Y42*Y43/10^4</f>
        <v>374.625</v>
      </c>
      <c r="Z44" s="192">
        <f t="shared" ref="Z44" si="244">+Z42*Z43/10^4</f>
        <v>648</v>
      </c>
      <c r="AA44" s="192">
        <f t="shared" ref="AA44" si="245">+AA42*AA43/10^4</f>
        <v>393.75</v>
      </c>
      <c r="AB44" s="157">
        <f>+SUM(CM44:CP44)</f>
        <v>950.625</v>
      </c>
      <c r="AC44" s="157">
        <f>+SUM(CQ44:CT44)</f>
        <v>1657.5</v>
      </c>
      <c r="AD44" s="157">
        <f>+SUM(CU44:CX44)</f>
        <v>1657.5</v>
      </c>
      <c r="AE44" s="157">
        <f>+SUM(CY44:DB44)</f>
        <v>1657.5</v>
      </c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6"/>
      <c r="BI44" s="156"/>
      <c r="BJ44" s="156"/>
      <c r="BK44" s="156"/>
      <c r="BL44" s="156"/>
      <c r="BM44" s="156"/>
      <c r="BN44" s="156"/>
      <c r="BO44" s="156"/>
      <c r="BP44" s="156"/>
      <c r="BQ44" s="156"/>
      <c r="BR44" s="156"/>
      <c r="BS44" s="156"/>
      <c r="BT44" s="156"/>
      <c r="BU44" s="156"/>
      <c r="BV44" s="156"/>
      <c r="BW44" s="156"/>
      <c r="BX44" s="156"/>
      <c r="BY44" s="156"/>
      <c r="BZ44" s="156"/>
      <c r="CA44" s="192">
        <f t="shared" ref="CA44" si="246">+CA42*CA43/10^4</f>
        <v>85.5</v>
      </c>
      <c r="CB44" s="192">
        <f t="shared" ref="CB44" si="247">+CB42*CB43/10^4</f>
        <v>89.25</v>
      </c>
      <c r="CC44" s="192">
        <f t="shared" ref="CC44" si="248">+CC42*CC43/10^4</f>
        <v>99.75</v>
      </c>
      <c r="CD44" s="192">
        <f t="shared" ref="CD44" si="249">+CD42*CD43/10^4</f>
        <v>99.75</v>
      </c>
      <c r="CE44" s="192">
        <f t="shared" ref="CE44" si="250">+CE42*CE43/10^4</f>
        <v>126.5625</v>
      </c>
      <c r="CF44" s="192">
        <f t="shared" ref="CF44" si="251">+CF42*CF43/10^4</f>
        <v>151.875</v>
      </c>
      <c r="CG44" s="192">
        <f t="shared" ref="CG44" si="252">+CG42*CG43/10^4</f>
        <v>171.9375</v>
      </c>
      <c r="CH44" s="192">
        <f t="shared" ref="CH44" si="253">+CH42*CH43/10^4</f>
        <v>130.96875</v>
      </c>
      <c r="CI44" s="192">
        <f t="shared" ref="CI44" si="254">+CI42*CI43/10^4</f>
        <v>133.6875</v>
      </c>
      <c r="CJ44" s="192">
        <f t="shared" ref="CJ44" si="255">+CJ42*CJ43/10^4</f>
        <v>115.51875</v>
      </c>
      <c r="CK44" s="192">
        <f t="shared" ref="CK44" si="256">+CK42*CK43/10^4</f>
        <v>80.15625</v>
      </c>
      <c r="CL44" s="192">
        <f t="shared" ref="CL44:CM44" si="257">+CL42*CL43/10^4</f>
        <v>131.25</v>
      </c>
      <c r="CM44" s="157">
        <f t="shared" si="257"/>
        <v>170.625</v>
      </c>
      <c r="CN44" s="157">
        <f t="shared" ref="CN44" si="258">+CN42*CN43/10^4</f>
        <v>219.375</v>
      </c>
      <c r="CO44" s="157">
        <f t="shared" ref="CO44" si="259">+CO42*CO43/10^4</f>
        <v>268.125</v>
      </c>
      <c r="CP44" s="157">
        <f t="shared" ref="CP44" si="260">+CP42*CP43/10^4</f>
        <v>292.5</v>
      </c>
      <c r="CQ44" s="157">
        <f t="shared" ref="CQ44" si="261">+CQ42*CQ43/10^4</f>
        <v>414.375</v>
      </c>
      <c r="CR44" s="157">
        <f t="shared" ref="CR44" si="262">+CR42*CR43/10^4</f>
        <v>414.375</v>
      </c>
      <c r="CS44" s="157">
        <f t="shared" ref="CS44" si="263">+CS42*CS43/10^4</f>
        <v>414.375</v>
      </c>
      <c r="CT44" s="157">
        <f t="shared" ref="CT44" si="264">+CT42*CT43/10^4</f>
        <v>414.375</v>
      </c>
      <c r="CU44" s="157">
        <f t="shared" ref="CU44" si="265">+CU42*CU43/10^4</f>
        <v>414.375</v>
      </c>
      <c r="CV44" s="157">
        <f t="shared" ref="CV44" si="266">+CV42*CV43/10^4</f>
        <v>414.375</v>
      </c>
      <c r="CW44" s="157">
        <f t="shared" ref="CW44" si="267">+CW42*CW43/10^4</f>
        <v>414.375</v>
      </c>
      <c r="CX44" s="157">
        <f t="shared" ref="CX44" si="268">+CX42*CX43/10^4</f>
        <v>414.375</v>
      </c>
      <c r="CY44" s="157">
        <f t="shared" ref="CY44" si="269">+CY42*CY43/10^4</f>
        <v>414.375</v>
      </c>
      <c r="CZ44" s="157">
        <f t="shared" ref="CZ44" si="270">+CZ42*CZ43/10^4</f>
        <v>414.375</v>
      </c>
      <c r="DA44" s="157">
        <f t="shared" ref="DA44" si="271">+DA42*DA43/10^4</f>
        <v>414.375</v>
      </c>
      <c r="DB44" s="157">
        <f t="shared" ref="DB44" si="272">+DB42*DB43/10^4</f>
        <v>414.375</v>
      </c>
      <c r="DE44" s="159"/>
    </row>
    <row r="45" spans="1:109" s="158" customFormat="1" x14ac:dyDescent="0.2">
      <c r="A45" s="18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92"/>
      <c r="W45" s="192"/>
      <c r="X45" s="192"/>
      <c r="Y45" s="192"/>
      <c r="Z45" s="192"/>
      <c r="AA45" s="192"/>
      <c r="AB45" s="157"/>
      <c r="AC45" s="157"/>
      <c r="AD45" s="157"/>
      <c r="AE45" s="157"/>
      <c r="AI45" s="156"/>
      <c r="AJ45" s="156"/>
      <c r="AK45" s="156"/>
      <c r="AL45" s="156"/>
      <c r="AM45" s="156"/>
      <c r="AN45" s="156"/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6"/>
      <c r="AZ45" s="156"/>
      <c r="BA45" s="156"/>
      <c r="BB45" s="156"/>
      <c r="BC45" s="156"/>
      <c r="BD45" s="156"/>
      <c r="BE45" s="156"/>
      <c r="BF45" s="156"/>
      <c r="BG45" s="156"/>
      <c r="BH45" s="156"/>
      <c r="BI45" s="156"/>
      <c r="BJ45" s="156"/>
      <c r="BK45" s="156"/>
      <c r="BL45" s="156"/>
      <c r="BM45" s="156"/>
      <c r="BN45" s="156"/>
      <c r="BO45" s="156"/>
      <c r="BP45" s="156"/>
      <c r="BQ45" s="156"/>
      <c r="BR45" s="156"/>
      <c r="BS45" s="156"/>
      <c r="BT45" s="156"/>
      <c r="BU45" s="156"/>
      <c r="BV45" s="156"/>
      <c r="BW45" s="156"/>
      <c r="BX45" s="156"/>
      <c r="BY45" s="156"/>
      <c r="BZ45" s="156"/>
      <c r="CA45" s="156"/>
      <c r="CB45" s="156"/>
      <c r="CC45" s="156"/>
      <c r="CD45" s="156"/>
      <c r="CE45" s="156"/>
      <c r="CF45" s="156"/>
      <c r="CG45" s="156"/>
      <c r="CH45" s="156"/>
      <c r="CI45" s="156"/>
      <c r="CJ45" s="156"/>
      <c r="CK45" s="156"/>
      <c r="CL45" s="156"/>
      <c r="CM45" s="157"/>
      <c r="CN45" s="157"/>
      <c r="CO45" s="157"/>
      <c r="CP45" s="157"/>
      <c r="CQ45" s="157"/>
      <c r="CR45" s="157"/>
      <c r="CS45" s="157"/>
      <c r="CT45" s="157"/>
      <c r="CU45" s="157"/>
      <c r="CV45" s="157"/>
      <c r="CW45" s="157"/>
      <c r="CX45" s="157"/>
      <c r="CY45" s="157"/>
      <c r="CZ45" s="157"/>
      <c r="DA45" s="157"/>
      <c r="DB45" s="157"/>
      <c r="DE45" s="159"/>
    </row>
    <row r="46" spans="1:109" s="158" customFormat="1" x14ac:dyDescent="0.2">
      <c r="A46" s="185" t="s">
        <v>534</v>
      </c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92"/>
      <c r="W46" s="192"/>
      <c r="X46" s="192"/>
      <c r="Y46" s="192"/>
      <c r="Z46" s="192"/>
      <c r="AA46" s="192"/>
      <c r="AB46" s="157"/>
      <c r="AC46" s="157"/>
      <c r="AD46" s="157"/>
      <c r="AE46" s="157"/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  <c r="BI46" s="156"/>
      <c r="BJ46" s="156"/>
      <c r="BK46" s="156"/>
      <c r="BL46" s="156"/>
      <c r="BM46" s="156"/>
      <c r="BN46" s="156"/>
      <c r="BO46" s="156"/>
      <c r="BP46" s="156"/>
      <c r="BQ46" s="156"/>
      <c r="BR46" s="156"/>
      <c r="BS46" s="156"/>
      <c r="BT46" s="156"/>
      <c r="BU46" s="156"/>
      <c r="BV46" s="156"/>
      <c r="BW46" s="156"/>
      <c r="BX46" s="156"/>
      <c r="BY46" s="156"/>
      <c r="BZ46" s="156"/>
      <c r="CA46" s="156"/>
      <c r="CB46" s="156"/>
      <c r="CC46" s="156"/>
      <c r="CD46" s="156"/>
      <c r="CE46" s="156"/>
      <c r="CF46" s="156"/>
      <c r="CG46" s="156"/>
      <c r="CH46" s="156"/>
      <c r="CI46" s="156"/>
      <c r="CJ46" s="156"/>
      <c r="CK46" s="156"/>
      <c r="CL46" s="156"/>
      <c r="CM46" s="157"/>
      <c r="CN46" s="157"/>
      <c r="CO46" s="157"/>
      <c r="CP46" s="157"/>
      <c r="CQ46" s="157"/>
      <c r="CR46" s="157"/>
      <c r="CS46" s="157"/>
      <c r="CT46" s="157"/>
      <c r="CU46" s="157"/>
      <c r="CV46" s="157"/>
      <c r="CW46" s="157"/>
      <c r="CX46" s="157"/>
      <c r="CY46" s="157"/>
      <c r="CZ46" s="157"/>
      <c r="DA46" s="157"/>
      <c r="DB46" s="157"/>
      <c r="DE46" s="159"/>
    </row>
    <row r="47" spans="1:109" s="158" customFormat="1" x14ac:dyDescent="0.2">
      <c r="A47" s="185" t="s">
        <v>524</v>
      </c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92"/>
      <c r="W47" s="192"/>
      <c r="X47" s="192"/>
      <c r="Y47" s="192"/>
      <c r="Z47" s="192"/>
      <c r="AA47" s="192"/>
      <c r="AB47" s="157">
        <f>+SUM(CM47:CP47)</f>
        <v>15000</v>
      </c>
      <c r="AC47" s="157">
        <f>+SUM(CQ47:CT47)</f>
        <v>15000</v>
      </c>
      <c r="AD47" s="157">
        <f>+SUM(CU47:CX47)</f>
        <v>15000</v>
      </c>
      <c r="AE47" s="157">
        <f>+SUM(CY47:DB47)</f>
        <v>15000</v>
      </c>
      <c r="AI47" s="156"/>
      <c r="AJ47" s="156"/>
      <c r="AK47" s="156"/>
      <c r="AL47" s="156"/>
      <c r="AM47" s="156"/>
      <c r="AN47" s="156"/>
      <c r="AO47" s="156"/>
      <c r="AP47" s="156"/>
      <c r="AQ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56"/>
      <c r="BC47" s="156"/>
      <c r="BD47" s="156"/>
      <c r="BE47" s="156"/>
      <c r="BF47" s="156"/>
      <c r="BG47" s="156"/>
      <c r="BH47" s="156"/>
      <c r="BI47" s="156"/>
      <c r="BJ47" s="156"/>
      <c r="BK47" s="156"/>
      <c r="BL47" s="156"/>
      <c r="BM47" s="156"/>
      <c r="BN47" s="156"/>
      <c r="BO47" s="156"/>
      <c r="BP47" s="156"/>
      <c r="BQ47" s="156"/>
      <c r="BR47" s="156"/>
      <c r="BS47" s="156"/>
      <c r="BT47" s="156"/>
      <c r="BU47" s="156"/>
      <c r="BV47" s="156"/>
      <c r="BW47" s="156"/>
      <c r="BX47" s="156"/>
      <c r="BY47" s="156"/>
      <c r="BZ47" s="156"/>
      <c r="CA47" s="156"/>
      <c r="CB47" s="156"/>
      <c r="CC47" s="156"/>
      <c r="CD47" s="156"/>
      <c r="CE47" s="156"/>
      <c r="CF47" s="156"/>
      <c r="CG47" s="156"/>
      <c r="CH47" s="156"/>
      <c r="CI47" s="156"/>
      <c r="CJ47" s="156"/>
      <c r="CK47" s="156"/>
      <c r="CL47" s="156"/>
      <c r="CM47" s="194">
        <v>3750</v>
      </c>
      <c r="CN47" s="194">
        <v>3750</v>
      </c>
      <c r="CO47" s="194">
        <v>3750</v>
      </c>
      <c r="CP47" s="194">
        <v>3750</v>
      </c>
      <c r="CQ47" s="194">
        <v>3750</v>
      </c>
      <c r="CR47" s="194">
        <v>3750</v>
      </c>
      <c r="CS47" s="194">
        <v>3750</v>
      </c>
      <c r="CT47" s="194">
        <v>3750</v>
      </c>
      <c r="CU47" s="194">
        <v>3750</v>
      </c>
      <c r="CV47" s="194">
        <v>3750</v>
      </c>
      <c r="CW47" s="194">
        <v>3750</v>
      </c>
      <c r="CX47" s="194">
        <v>3750</v>
      </c>
      <c r="CY47" s="194">
        <v>3750</v>
      </c>
      <c r="CZ47" s="194">
        <v>3750</v>
      </c>
      <c r="DA47" s="194">
        <v>3750</v>
      </c>
      <c r="DB47" s="194">
        <v>3750</v>
      </c>
      <c r="DE47" s="159"/>
    </row>
    <row r="48" spans="1:109" s="158" customFormat="1" x14ac:dyDescent="0.2">
      <c r="A48" s="185" t="s">
        <v>525</v>
      </c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92"/>
      <c r="W48" s="192"/>
      <c r="X48" s="192"/>
      <c r="Y48" s="192"/>
      <c r="Z48" s="192"/>
      <c r="AA48" s="192"/>
      <c r="AB48" s="187">
        <f>+AB49/AB47</f>
        <v>0.48749999999999999</v>
      </c>
      <c r="AC48" s="187">
        <f t="shared" ref="AC48" si="273">+AC49/AC47</f>
        <v>0.75</v>
      </c>
      <c r="AD48" s="187">
        <f t="shared" ref="AD48" si="274">+AD49/AD47</f>
        <v>0.7</v>
      </c>
      <c r="AE48" s="187">
        <f t="shared" ref="AE48" si="275">+AE49/AE47</f>
        <v>0.8</v>
      </c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  <c r="BG48" s="156"/>
      <c r="BH48" s="156"/>
      <c r="BI48" s="156"/>
      <c r="BJ48" s="156"/>
      <c r="BK48" s="156"/>
      <c r="BL48" s="156"/>
      <c r="BM48" s="156"/>
      <c r="BN48" s="156"/>
      <c r="BO48" s="156"/>
      <c r="BP48" s="156"/>
      <c r="BQ48" s="156"/>
      <c r="BR48" s="156"/>
      <c r="BS48" s="156"/>
      <c r="BT48" s="156"/>
      <c r="BU48" s="156"/>
      <c r="BV48" s="156"/>
      <c r="BW48" s="156"/>
      <c r="BX48" s="156"/>
      <c r="BY48" s="156"/>
      <c r="BZ48" s="156"/>
      <c r="CA48" s="156"/>
      <c r="CB48" s="156"/>
      <c r="CC48" s="156"/>
      <c r="CD48" s="156"/>
      <c r="CE48" s="156"/>
      <c r="CF48" s="156"/>
      <c r="CG48" s="156"/>
      <c r="CH48" s="156"/>
      <c r="CI48" s="156"/>
      <c r="CJ48" s="156"/>
      <c r="CK48" s="156"/>
      <c r="CL48" s="156"/>
      <c r="CM48" s="187">
        <v>0.4</v>
      </c>
      <c r="CN48" s="187">
        <v>0.45</v>
      </c>
      <c r="CO48" s="187">
        <v>0.5</v>
      </c>
      <c r="CP48" s="187">
        <v>0.6</v>
      </c>
      <c r="CQ48" s="187">
        <v>0.75</v>
      </c>
      <c r="CR48" s="187">
        <v>0.75</v>
      </c>
      <c r="CS48" s="187">
        <v>0.75</v>
      </c>
      <c r="CT48" s="187">
        <v>0.75</v>
      </c>
      <c r="CU48" s="187">
        <v>0.7</v>
      </c>
      <c r="CV48" s="187">
        <v>0.7</v>
      </c>
      <c r="CW48" s="187">
        <v>0.7</v>
      </c>
      <c r="CX48" s="187">
        <v>0.7</v>
      </c>
      <c r="CY48" s="187">
        <v>0.8</v>
      </c>
      <c r="CZ48" s="187">
        <v>0.8</v>
      </c>
      <c r="DA48" s="187">
        <v>0.8</v>
      </c>
      <c r="DB48" s="187">
        <v>0.8</v>
      </c>
      <c r="DE48" s="159"/>
    </row>
    <row r="49" spans="1:110" s="158" customFormat="1" x14ac:dyDescent="0.2">
      <c r="A49" s="185" t="s">
        <v>526</v>
      </c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92"/>
      <c r="W49" s="192"/>
      <c r="X49" s="192"/>
      <c r="Y49" s="192"/>
      <c r="Z49" s="192"/>
      <c r="AA49" s="192"/>
      <c r="AB49" s="157">
        <f>+SUM(CM49:CP49)</f>
        <v>7312.5</v>
      </c>
      <c r="AC49" s="157">
        <f>+SUM(CQ49:CT49)</f>
        <v>11250</v>
      </c>
      <c r="AD49" s="157">
        <f>+SUM(CU49:CX49)</f>
        <v>10500</v>
      </c>
      <c r="AE49" s="157">
        <f>+SUM(CY49:DB49)</f>
        <v>12000</v>
      </c>
      <c r="AF49" s="158" t="s">
        <v>538</v>
      </c>
      <c r="AI49" s="156"/>
      <c r="AJ49" s="156"/>
      <c r="AK49" s="156"/>
      <c r="AL49" s="156"/>
      <c r="AM49" s="156"/>
      <c r="AN49" s="156"/>
      <c r="AO49" s="156"/>
      <c r="AP49" s="156"/>
      <c r="AQ49" s="156"/>
      <c r="AR49" s="156"/>
      <c r="AS49" s="156"/>
      <c r="AT49" s="156"/>
      <c r="AU49" s="156"/>
      <c r="AV49" s="156"/>
      <c r="AW49" s="156"/>
      <c r="AX49" s="156"/>
      <c r="AY49" s="156"/>
      <c r="AZ49" s="156"/>
      <c r="BA49" s="156"/>
      <c r="BB49" s="156"/>
      <c r="BC49" s="156"/>
      <c r="BD49" s="156"/>
      <c r="BE49" s="156"/>
      <c r="BF49" s="156"/>
      <c r="BG49" s="156"/>
      <c r="BH49" s="156"/>
      <c r="BI49" s="156"/>
      <c r="BJ49" s="156"/>
      <c r="BK49" s="156"/>
      <c r="BL49" s="156"/>
      <c r="BM49" s="156"/>
      <c r="BN49" s="156"/>
      <c r="BO49" s="156"/>
      <c r="BP49" s="156"/>
      <c r="BQ49" s="156"/>
      <c r="BR49" s="156"/>
      <c r="BS49" s="156"/>
      <c r="BT49" s="156"/>
      <c r="BU49" s="156"/>
      <c r="BV49" s="156"/>
      <c r="BW49" s="156"/>
      <c r="BX49" s="156"/>
      <c r="BY49" s="156"/>
      <c r="BZ49" s="156"/>
      <c r="CA49" s="156"/>
      <c r="CB49" s="156"/>
      <c r="CC49" s="156"/>
      <c r="CD49" s="156"/>
      <c r="CE49" s="156"/>
      <c r="CF49" s="156"/>
      <c r="CG49" s="156"/>
      <c r="CH49" s="156"/>
      <c r="CI49" s="156"/>
      <c r="CJ49" s="156"/>
      <c r="CK49" s="156"/>
      <c r="CL49" s="156"/>
      <c r="CM49" s="191">
        <f>+CM47*CM48</f>
        <v>1500</v>
      </c>
      <c r="CN49" s="191">
        <f t="shared" ref="CN49:DB49" si="276">+CN47*CN48</f>
        <v>1687.5</v>
      </c>
      <c r="CO49" s="191">
        <f t="shared" si="276"/>
        <v>1875</v>
      </c>
      <c r="CP49" s="191">
        <f t="shared" si="276"/>
        <v>2250</v>
      </c>
      <c r="CQ49" s="191">
        <f t="shared" si="276"/>
        <v>2812.5</v>
      </c>
      <c r="CR49" s="191">
        <f t="shared" si="276"/>
        <v>2812.5</v>
      </c>
      <c r="CS49" s="191">
        <f t="shared" si="276"/>
        <v>2812.5</v>
      </c>
      <c r="CT49" s="191">
        <f t="shared" si="276"/>
        <v>2812.5</v>
      </c>
      <c r="CU49" s="191">
        <f t="shared" si="276"/>
        <v>2625</v>
      </c>
      <c r="CV49" s="191">
        <f t="shared" si="276"/>
        <v>2625</v>
      </c>
      <c r="CW49" s="191">
        <f t="shared" si="276"/>
        <v>2625</v>
      </c>
      <c r="CX49" s="191">
        <f t="shared" si="276"/>
        <v>2625</v>
      </c>
      <c r="CY49" s="191">
        <f t="shared" si="276"/>
        <v>3000</v>
      </c>
      <c r="CZ49" s="191">
        <f t="shared" si="276"/>
        <v>3000</v>
      </c>
      <c r="DA49" s="191">
        <f t="shared" si="276"/>
        <v>3000</v>
      </c>
      <c r="DB49" s="191">
        <f t="shared" si="276"/>
        <v>3000</v>
      </c>
      <c r="DE49" s="159"/>
    </row>
    <row r="50" spans="1:110" s="158" customFormat="1" x14ac:dyDescent="0.2">
      <c r="A50" s="185" t="s">
        <v>527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92"/>
      <c r="W50" s="192"/>
      <c r="X50" s="192"/>
      <c r="Y50" s="192"/>
      <c r="Z50" s="192"/>
      <c r="AA50" s="192"/>
      <c r="AB50" s="193">
        <f>+AB51*10^7/AB49/1000</f>
        <v>180</v>
      </c>
      <c r="AC50" s="193">
        <f t="shared" ref="AC50" si="277">+AC51*10^7/AC49/1000</f>
        <v>180</v>
      </c>
      <c r="AD50" s="193">
        <f t="shared" ref="AD50" si="278">+AD51*10^7/AD49/1000</f>
        <v>180</v>
      </c>
      <c r="AE50" s="193">
        <f t="shared" ref="AE50" si="279">+AE51*10^7/AE49/1000</f>
        <v>180</v>
      </c>
      <c r="AI50" s="156"/>
      <c r="AJ50" s="156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  <c r="BG50" s="156"/>
      <c r="BH50" s="156"/>
      <c r="BI50" s="156"/>
      <c r="BJ50" s="156"/>
      <c r="BK50" s="156"/>
      <c r="BL50" s="156"/>
      <c r="BM50" s="156"/>
      <c r="BN50" s="156"/>
      <c r="BO50" s="156"/>
      <c r="BP50" s="156"/>
      <c r="BQ50" s="156"/>
      <c r="BR50" s="156"/>
      <c r="BS50" s="156"/>
      <c r="BT50" s="156"/>
      <c r="BU50" s="156"/>
      <c r="BV50" s="156"/>
      <c r="BW50" s="156"/>
      <c r="BX50" s="156"/>
      <c r="BY50" s="156"/>
      <c r="BZ50" s="156"/>
      <c r="CA50" s="156"/>
      <c r="CB50" s="156"/>
      <c r="CC50" s="156"/>
      <c r="CD50" s="156"/>
      <c r="CE50" s="156"/>
      <c r="CF50" s="156"/>
      <c r="CG50" s="156"/>
      <c r="CH50" s="156"/>
      <c r="CI50" s="156"/>
      <c r="CJ50" s="156"/>
      <c r="CK50" s="156"/>
      <c r="CL50" s="156"/>
      <c r="CM50" s="194">
        <v>180</v>
      </c>
      <c r="CN50" s="194">
        <v>180</v>
      </c>
      <c r="CO50" s="194">
        <v>180</v>
      </c>
      <c r="CP50" s="194">
        <v>180</v>
      </c>
      <c r="CQ50" s="194">
        <v>180</v>
      </c>
      <c r="CR50" s="194">
        <v>180</v>
      </c>
      <c r="CS50" s="194">
        <v>180</v>
      </c>
      <c r="CT50" s="194">
        <v>180</v>
      </c>
      <c r="CU50" s="194">
        <v>180</v>
      </c>
      <c r="CV50" s="194">
        <v>180</v>
      </c>
      <c r="CW50" s="194">
        <v>180</v>
      </c>
      <c r="CX50" s="194">
        <v>180</v>
      </c>
      <c r="CY50" s="194">
        <v>180</v>
      </c>
      <c r="CZ50" s="194">
        <v>180</v>
      </c>
      <c r="DA50" s="194">
        <v>180</v>
      </c>
      <c r="DB50" s="194">
        <v>180</v>
      </c>
      <c r="DE50" s="159"/>
    </row>
    <row r="51" spans="1:110" s="158" customFormat="1" x14ac:dyDescent="0.2">
      <c r="A51" s="185" t="s">
        <v>528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92"/>
      <c r="W51" s="192"/>
      <c r="X51" s="192"/>
      <c r="Y51" s="192"/>
      <c r="Z51" s="192"/>
      <c r="AA51" s="192"/>
      <c r="AB51" s="157">
        <f>+SUM(CM51:CP51)</f>
        <v>131.625</v>
      </c>
      <c r="AC51" s="157">
        <f>+SUM(CQ51:CT51)</f>
        <v>202.5</v>
      </c>
      <c r="AD51" s="157">
        <f>+SUM(CU51:CX51)</f>
        <v>189</v>
      </c>
      <c r="AE51" s="157">
        <f>+SUM(CY51:DB51)</f>
        <v>216</v>
      </c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6"/>
      <c r="BA51" s="156"/>
      <c r="BB51" s="156"/>
      <c r="BC51" s="156"/>
      <c r="BD51" s="156"/>
      <c r="BE51" s="156"/>
      <c r="BF51" s="156"/>
      <c r="BG51" s="156"/>
      <c r="BH51" s="156"/>
      <c r="BI51" s="156"/>
      <c r="BJ51" s="156"/>
      <c r="BK51" s="156"/>
      <c r="BL51" s="156"/>
      <c r="BM51" s="156"/>
      <c r="BN51" s="156"/>
      <c r="BO51" s="156"/>
      <c r="BP51" s="156"/>
      <c r="BQ51" s="156"/>
      <c r="BR51" s="156"/>
      <c r="BS51" s="156"/>
      <c r="BT51" s="156"/>
      <c r="BU51" s="156"/>
      <c r="BV51" s="156"/>
      <c r="BW51" s="156"/>
      <c r="BX51" s="156"/>
      <c r="BY51" s="156"/>
      <c r="BZ51" s="156"/>
      <c r="CA51" s="156"/>
      <c r="CB51" s="156"/>
      <c r="CC51" s="156"/>
      <c r="CD51" s="156"/>
      <c r="CE51" s="156"/>
      <c r="CF51" s="156"/>
      <c r="CG51" s="156"/>
      <c r="CH51" s="156"/>
      <c r="CI51" s="156"/>
      <c r="CJ51" s="156"/>
      <c r="CK51" s="156"/>
      <c r="CL51" s="156"/>
      <c r="CM51" s="193">
        <f t="shared" ref="CM51" si="280">+CM49*CM50/10^4</f>
        <v>27</v>
      </c>
      <c r="CN51" s="193">
        <f t="shared" ref="CN51" si="281">+CN49*CN50/10^4</f>
        <v>30.375</v>
      </c>
      <c r="CO51" s="193">
        <f t="shared" ref="CO51" si="282">+CO49*CO50/10^4</f>
        <v>33.75</v>
      </c>
      <c r="CP51" s="193">
        <f t="shared" ref="CP51" si="283">+CP49*CP50/10^4</f>
        <v>40.5</v>
      </c>
      <c r="CQ51" s="193">
        <f t="shared" ref="CQ51" si="284">+CQ49*CQ50/10^4</f>
        <v>50.625</v>
      </c>
      <c r="CR51" s="193">
        <f t="shared" ref="CR51" si="285">+CR49*CR50/10^4</f>
        <v>50.625</v>
      </c>
      <c r="CS51" s="193">
        <f t="shared" ref="CS51" si="286">+CS49*CS50/10^4</f>
        <v>50.625</v>
      </c>
      <c r="CT51" s="193">
        <f t="shared" ref="CT51" si="287">+CT49*CT50/10^4</f>
        <v>50.625</v>
      </c>
      <c r="CU51" s="193">
        <f t="shared" ref="CU51" si="288">+CU49*CU50/10^4</f>
        <v>47.25</v>
      </c>
      <c r="CV51" s="193">
        <f t="shared" ref="CV51" si="289">+CV49*CV50/10^4</f>
        <v>47.25</v>
      </c>
      <c r="CW51" s="193">
        <f t="shared" ref="CW51" si="290">+CW49*CW50/10^4</f>
        <v>47.25</v>
      </c>
      <c r="CX51" s="193">
        <f t="shared" ref="CX51" si="291">+CX49*CX50/10^4</f>
        <v>47.25</v>
      </c>
      <c r="CY51" s="193">
        <f t="shared" ref="CY51" si="292">+CY49*CY50/10^4</f>
        <v>54</v>
      </c>
      <c r="CZ51" s="193">
        <f t="shared" ref="CZ51" si="293">+CZ49*CZ50/10^4</f>
        <v>54</v>
      </c>
      <c r="DA51" s="193">
        <f t="shared" ref="DA51" si="294">+DA49*DA50/10^4</f>
        <v>54</v>
      </c>
      <c r="DB51" s="193">
        <f t="shared" ref="DB51" si="295">+DB49*DB50/10^4</f>
        <v>54</v>
      </c>
      <c r="DE51" s="159"/>
    </row>
    <row r="52" spans="1:110" s="158" customFormat="1" x14ac:dyDescent="0.2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7"/>
      <c r="AC52" s="157"/>
      <c r="AD52" s="157"/>
      <c r="AE52" s="157"/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  <c r="BI52" s="156"/>
      <c r="BJ52" s="156"/>
      <c r="BK52" s="156"/>
      <c r="BL52" s="156"/>
      <c r="BM52" s="156"/>
      <c r="BN52" s="156"/>
      <c r="BO52" s="156"/>
      <c r="BP52" s="156"/>
      <c r="BQ52" s="156"/>
      <c r="BR52" s="156"/>
      <c r="BS52" s="156"/>
      <c r="BT52" s="156"/>
      <c r="BU52" s="156"/>
      <c r="BV52" s="156"/>
      <c r="BW52" s="156"/>
      <c r="BX52" s="156"/>
      <c r="BY52" s="156"/>
      <c r="BZ52" s="156"/>
      <c r="CA52" s="156"/>
      <c r="CB52" s="156"/>
      <c r="CC52" s="156"/>
      <c r="CD52" s="156"/>
      <c r="CE52" s="156"/>
      <c r="CF52" s="156"/>
      <c r="CG52" s="156"/>
      <c r="CH52" s="156"/>
      <c r="CI52" s="156"/>
      <c r="CJ52" s="156"/>
      <c r="CK52" s="156"/>
      <c r="CL52" s="156"/>
      <c r="CM52" s="157"/>
      <c r="CN52" s="157"/>
      <c r="CO52" s="157"/>
      <c r="CP52" s="157"/>
      <c r="CQ52" s="157"/>
      <c r="CR52" s="157"/>
      <c r="CS52" s="157"/>
      <c r="CT52" s="157"/>
      <c r="CU52" s="157"/>
      <c r="CV52" s="157"/>
      <c r="CW52" s="157"/>
      <c r="CX52" s="157"/>
      <c r="CY52" s="157"/>
      <c r="CZ52" s="157"/>
      <c r="DA52" s="157"/>
      <c r="DB52" s="157"/>
      <c r="DE52" s="159"/>
    </row>
    <row r="53" spans="1:110" s="158" customFormat="1" x14ac:dyDescent="0.2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7"/>
      <c r="AC53" s="157"/>
      <c r="AD53" s="157"/>
      <c r="AE53" s="157"/>
      <c r="AI53" s="156"/>
      <c r="AJ53" s="156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BC53" s="156"/>
      <c r="BD53" s="156"/>
      <c r="BE53" s="156"/>
      <c r="BF53" s="156"/>
      <c r="BG53" s="156"/>
      <c r="BH53" s="156"/>
      <c r="BI53" s="156"/>
      <c r="BJ53" s="156"/>
      <c r="BK53" s="156"/>
      <c r="BL53" s="156"/>
      <c r="BM53" s="156"/>
      <c r="BN53" s="156"/>
      <c r="BO53" s="156"/>
      <c r="BP53" s="156"/>
      <c r="BQ53" s="156"/>
      <c r="BR53" s="156"/>
      <c r="BS53" s="156"/>
      <c r="BT53" s="156"/>
      <c r="BU53" s="156"/>
      <c r="BV53" s="156"/>
      <c r="BW53" s="156"/>
      <c r="BX53" s="156"/>
      <c r="BY53" s="156"/>
      <c r="BZ53" s="156"/>
      <c r="CA53" s="156"/>
      <c r="CB53" s="156"/>
      <c r="CC53" s="156"/>
      <c r="CD53" s="156"/>
      <c r="CE53" s="156"/>
      <c r="CF53" s="156"/>
      <c r="CG53" s="156"/>
      <c r="CH53" s="156"/>
      <c r="CI53" s="156"/>
      <c r="CJ53" s="156"/>
      <c r="CK53" s="156"/>
      <c r="CL53" s="156"/>
      <c r="CM53" s="157"/>
      <c r="CN53" s="157"/>
      <c r="CO53" s="157"/>
      <c r="CP53" s="157"/>
      <c r="CQ53" s="157"/>
      <c r="CR53" s="157"/>
      <c r="CS53" s="157"/>
      <c r="CT53" s="157"/>
      <c r="CU53" s="157"/>
      <c r="CV53" s="157"/>
      <c r="CW53" s="157"/>
      <c r="CX53" s="157"/>
      <c r="CY53" s="157"/>
      <c r="CZ53" s="157"/>
      <c r="DA53" s="157"/>
      <c r="DB53" s="157"/>
      <c r="DE53" s="159"/>
    </row>
    <row r="54" spans="1:110" s="158" customFormat="1" x14ac:dyDescent="0.2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>
        <f t="shared" ref="W54:AB54" si="296">+W42+W35+W28+W21+W14+W7+W49</f>
        <v>358600</v>
      </c>
      <c r="X54" s="156">
        <f t="shared" si="296"/>
        <v>433300</v>
      </c>
      <c r="Y54" s="156">
        <f t="shared" si="296"/>
        <v>471425</v>
      </c>
      <c r="Z54" s="156">
        <f t="shared" si="296"/>
        <v>555100</v>
      </c>
      <c r="AA54" s="156">
        <f t="shared" si="296"/>
        <v>485000</v>
      </c>
      <c r="AB54" s="157">
        <f t="shared" si="296"/>
        <v>606062.5</v>
      </c>
      <c r="AC54" s="157">
        <f t="shared" ref="AC54:AE54" si="297">+AC42+AC35+AC28+AC21+AC14+AC7+AC49</f>
        <v>702500</v>
      </c>
      <c r="AD54" s="157">
        <f t="shared" si="297"/>
        <v>708000</v>
      </c>
      <c r="AE54" s="157">
        <f t="shared" si="297"/>
        <v>709500</v>
      </c>
      <c r="AF54" s="158" t="s">
        <v>545</v>
      </c>
      <c r="AI54" s="156"/>
      <c r="AJ54" s="156"/>
      <c r="AK54" s="156"/>
      <c r="AL54" s="156"/>
      <c r="AM54" s="156"/>
      <c r="AN54" s="156"/>
      <c r="AO54" s="156"/>
      <c r="AP54" s="156"/>
      <c r="AQ54" s="156"/>
      <c r="AR54" s="156"/>
      <c r="AS54" s="156"/>
      <c r="AT54" s="156"/>
      <c r="AU54" s="156"/>
      <c r="AV54" s="156"/>
      <c r="AW54" s="156"/>
      <c r="AX54" s="156"/>
      <c r="AY54" s="156"/>
      <c r="AZ54" s="156"/>
      <c r="BA54" s="156"/>
      <c r="BB54" s="156"/>
      <c r="BC54" s="156"/>
      <c r="BD54" s="156"/>
      <c r="BE54" s="156"/>
      <c r="BF54" s="156"/>
      <c r="BG54" s="156"/>
      <c r="BH54" s="156"/>
      <c r="BI54" s="156"/>
      <c r="BJ54" s="156"/>
      <c r="BK54" s="156"/>
      <c r="BL54" s="156"/>
      <c r="BM54" s="156"/>
      <c r="BN54" s="156"/>
      <c r="BO54" s="156"/>
      <c r="BP54" s="156"/>
      <c r="BQ54" s="156"/>
      <c r="BR54" s="156"/>
      <c r="BS54" s="156"/>
      <c r="BT54" s="156"/>
      <c r="BU54" s="156"/>
      <c r="BV54" s="156"/>
      <c r="BW54" s="156"/>
      <c r="BX54" s="156"/>
      <c r="BY54" s="156"/>
      <c r="BZ54" s="156"/>
      <c r="CA54" s="188">
        <f t="shared" ref="CA54:CC54" si="298">+CA42+CA35+CA28+CA21+CA14+CA7+CA49</f>
        <v>112600</v>
      </c>
      <c r="CB54" s="188">
        <f t="shared" si="298"/>
        <v>115850</v>
      </c>
      <c r="CC54" s="188">
        <f t="shared" si="298"/>
        <v>119600</v>
      </c>
      <c r="CD54" s="188">
        <f t="shared" ref="CD54:CL54" si="299">+CD42+CD35+CD28+CD21+CD14+CD7+CD49</f>
        <v>123375</v>
      </c>
      <c r="CE54" s="188">
        <f t="shared" si="299"/>
        <v>131775</v>
      </c>
      <c r="CF54" s="188">
        <f t="shared" si="299"/>
        <v>134900</v>
      </c>
      <c r="CG54" s="188">
        <f t="shared" si="299"/>
        <v>142400</v>
      </c>
      <c r="CH54" s="188">
        <f t="shared" si="299"/>
        <v>125212.5</v>
      </c>
      <c r="CI54" s="188">
        <f t="shared" si="299"/>
        <v>125025</v>
      </c>
      <c r="CJ54" s="188">
        <f t="shared" si="299"/>
        <v>128250</v>
      </c>
      <c r="CK54" s="188">
        <f t="shared" si="299"/>
        <v>123875</v>
      </c>
      <c r="CL54" s="188">
        <f t="shared" si="299"/>
        <v>135000</v>
      </c>
      <c r="CM54" s="197">
        <f>+CM42+CM35+CM28+CM21+CM14+CM7+CM49</f>
        <v>141500</v>
      </c>
      <c r="CN54" s="197">
        <f t="shared" ref="CN54:DB54" si="300">+CN42+CN35+CN28+CN21+CN14+CN7+CN49</f>
        <v>149812.5</v>
      </c>
      <c r="CO54" s="197">
        <f t="shared" si="300"/>
        <v>153750</v>
      </c>
      <c r="CP54" s="197">
        <f t="shared" si="300"/>
        <v>161000</v>
      </c>
      <c r="CQ54" s="197">
        <f t="shared" si="300"/>
        <v>170937.5</v>
      </c>
      <c r="CR54" s="197">
        <f t="shared" si="300"/>
        <v>177187.5</v>
      </c>
      <c r="CS54" s="197">
        <f t="shared" si="300"/>
        <v>177187.5</v>
      </c>
      <c r="CT54" s="197">
        <f t="shared" si="300"/>
        <v>177187.5</v>
      </c>
      <c r="CU54" s="197">
        <f t="shared" si="300"/>
        <v>177000</v>
      </c>
      <c r="CV54" s="197">
        <f t="shared" si="300"/>
        <v>177000</v>
      </c>
      <c r="CW54" s="197">
        <f t="shared" si="300"/>
        <v>177000</v>
      </c>
      <c r="CX54" s="197">
        <f t="shared" si="300"/>
        <v>177000</v>
      </c>
      <c r="CY54" s="197">
        <f t="shared" si="300"/>
        <v>177375</v>
      </c>
      <c r="CZ54" s="197">
        <f t="shared" si="300"/>
        <v>177375</v>
      </c>
      <c r="DA54" s="197">
        <f t="shared" si="300"/>
        <v>177375</v>
      </c>
      <c r="DB54" s="197">
        <f t="shared" si="300"/>
        <v>177375</v>
      </c>
      <c r="DE54" s="159"/>
    </row>
    <row r="55" spans="1:110" s="158" customFormat="1" x14ac:dyDescent="0.2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86">
        <f>+X54/W54-1</f>
        <v>0.20831009481316221</v>
      </c>
      <c r="Y55" s="186">
        <f t="shared" ref="Y55:AB55" si="301">+Y54/X54-1</f>
        <v>8.7987537502884905E-2</v>
      </c>
      <c r="Z55" s="186">
        <f t="shared" si="301"/>
        <v>0.17749376889218849</v>
      </c>
      <c r="AA55" s="186">
        <f t="shared" si="301"/>
        <v>-0.12628355251306067</v>
      </c>
      <c r="AB55" s="187">
        <f t="shared" si="301"/>
        <v>0.24961340206185567</v>
      </c>
      <c r="AC55" s="187">
        <f t="shared" ref="AC55" si="302">+AC54/AB54-1</f>
        <v>0.15912137774569457</v>
      </c>
      <c r="AD55" s="187">
        <f t="shared" ref="AD55" si="303">+AD54/AC54-1</f>
        <v>7.8291814946618299E-3</v>
      </c>
      <c r="AE55" s="187">
        <f t="shared" ref="AE55" si="304">+AE54/AD54-1</f>
        <v>2.1186440677967155E-3</v>
      </c>
      <c r="AF55" s="158" t="s">
        <v>546</v>
      </c>
      <c r="AG55" s="158">
        <v>3000</v>
      </c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6"/>
      <c r="BL55" s="156"/>
      <c r="BM55" s="156"/>
      <c r="BN55" s="156"/>
      <c r="BO55" s="156"/>
      <c r="BP55" s="156"/>
      <c r="BQ55" s="156"/>
      <c r="BR55" s="156"/>
      <c r="BS55" s="156"/>
      <c r="BT55" s="156"/>
      <c r="BU55" s="156"/>
      <c r="BV55" s="156"/>
      <c r="BW55" s="156"/>
      <c r="BX55" s="156"/>
      <c r="BY55" s="156"/>
      <c r="BZ55" s="156"/>
      <c r="CA55" s="156"/>
      <c r="CB55" s="156"/>
      <c r="CC55" s="156"/>
      <c r="CD55" s="156"/>
      <c r="CE55" s="186">
        <f t="shared" ref="CE55" si="305">+CE54/CA54-1</f>
        <v>0.17029307282415629</v>
      </c>
      <c r="CF55" s="186">
        <f t="shared" ref="CF55" si="306">+CF54/CB54-1</f>
        <v>0.16443677168752702</v>
      </c>
      <c r="CG55" s="186">
        <f t="shared" ref="CG55" si="307">+CG54/CC54-1</f>
        <v>0.19063545150501682</v>
      </c>
      <c r="CH55" s="186">
        <f t="shared" ref="CH55" si="308">+CH54/CD54-1</f>
        <v>1.4893617021276562E-2</v>
      </c>
      <c r="CI55" s="186">
        <f t="shared" ref="CI55:CK55" si="309">+CI54/CE54-1</f>
        <v>-5.1223676721684708E-2</v>
      </c>
      <c r="CJ55" s="186">
        <f t="shared" si="309"/>
        <v>-4.9295774647887369E-2</v>
      </c>
      <c r="CK55" s="186">
        <f t="shared" si="309"/>
        <v>-0.1300912921348315</v>
      </c>
      <c r="CL55" s="186">
        <f>+CL54/CH54-1</f>
        <v>7.8167115902964879E-2</v>
      </c>
      <c r="CM55" s="187">
        <f t="shared" ref="CM55:DB55" si="310">+CM54/CI54-1</f>
        <v>0.13177364527094571</v>
      </c>
      <c r="CN55" s="187">
        <f t="shared" si="310"/>
        <v>0.16812865497076013</v>
      </c>
      <c r="CO55" s="187">
        <f t="shared" si="310"/>
        <v>0.24117053481331996</v>
      </c>
      <c r="CP55" s="187">
        <f t="shared" si="310"/>
        <v>0.19259259259259265</v>
      </c>
      <c r="CQ55" s="187">
        <f t="shared" si="310"/>
        <v>0.20803886925795045</v>
      </c>
      <c r="CR55" s="187">
        <f t="shared" si="310"/>
        <v>0.18272841051314148</v>
      </c>
      <c r="CS55" s="187">
        <f t="shared" si="310"/>
        <v>0.15243902439024382</v>
      </c>
      <c r="CT55" s="187">
        <f t="shared" si="310"/>
        <v>0.10054347826086962</v>
      </c>
      <c r="CU55" s="187">
        <f t="shared" si="310"/>
        <v>3.5466179159049371E-2</v>
      </c>
      <c r="CV55" s="187">
        <f t="shared" si="310"/>
        <v>-1.0582010582010914E-3</v>
      </c>
      <c r="CW55" s="187">
        <f t="shared" si="310"/>
        <v>-1.0582010582010914E-3</v>
      </c>
      <c r="CX55" s="187">
        <f t="shared" si="310"/>
        <v>-1.0582010582010914E-3</v>
      </c>
      <c r="CY55" s="187">
        <f t="shared" si="310"/>
        <v>2.1186440677967155E-3</v>
      </c>
      <c r="CZ55" s="187">
        <f t="shared" si="310"/>
        <v>2.1186440677967155E-3</v>
      </c>
      <c r="DA55" s="187">
        <f t="shared" si="310"/>
        <v>2.1186440677967155E-3</v>
      </c>
      <c r="DB55" s="187">
        <f t="shared" si="310"/>
        <v>2.1186440677967155E-3</v>
      </c>
      <c r="DE55" s="159"/>
    </row>
    <row r="56" spans="1:110" s="158" customFormat="1" x14ac:dyDescent="0.2">
      <c r="A56" s="155" t="s">
        <v>535</v>
      </c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>
        <f>+V44+V37+V30+V23+V16+V9</f>
        <v>831.6</v>
      </c>
      <c r="W56" s="156">
        <f t="shared" ref="W56:AA56" si="311">+W44+W37+W30+W23+W16+W9</f>
        <v>1497.7</v>
      </c>
      <c r="X56" s="156">
        <f t="shared" si="311"/>
        <v>2499.7600000000002</v>
      </c>
      <c r="Y56" s="156">
        <f t="shared" si="311"/>
        <v>1957.6999999999998</v>
      </c>
      <c r="Z56" s="156">
        <f t="shared" si="311"/>
        <v>2603.3249999999998</v>
      </c>
      <c r="AA56" s="156">
        <f t="shared" si="311"/>
        <v>2314</v>
      </c>
      <c r="AB56" s="157"/>
      <c r="AC56" s="157"/>
      <c r="AD56" s="157"/>
      <c r="AE56" s="157"/>
      <c r="AF56" s="158" t="s">
        <v>547</v>
      </c>
      <c r="AG56" s="158">
        <f>+AG55*1.15</f>
        <v>3449.9999999999995</v>
      </c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  <c r="AY56" s="156"/>
      <c r="AZ56" s="156"/>
      <c r="BA56" s="156"/>
      <c r="BB56" s="156"/>
      <c r="BC56" s="156"/>
      <c r="BD56" s="156"/>
      <c r="BE56" s="156"/>
      <c r="BF56" s="156"/>
      <c r="BG56" s="156"/>
      <c r="BH56" s="156"/>
      <c r="BI56" s="156"/>
      <c r="BJ56" s="156"/>
      <c r="BK56" s="156"/>
      <c r="BL56" s="156"/>
      <c r="BM56" s="156"/>
      <c r="BN56" s="156"/>
      <c r="BO56" s="156"/>
      <c r="BP56" s="156"/>
      <c r="BQ56" s="156"/>
      <c r="BR56" s="156"/>
      <c r="BS56" s="156"/>
      <c r="BT56" s="156"/>
      <c r="BU56" s="156"/>
      <c r="BV56" s="156"/>
      <c r="BW56" s="156"/>
      <c r="BX56" s="156"/>
      <c r="BY56" s="156"/>
      <c r="BZ56" s="156"/>
      <c r="CA56" s="156">
        <f t="shared" ref="CA56:CL56" si="312">+CA44+CA37+CA30+CA23+CA16+CA9</f>
        <v>456.1875</v>
      </c>
      <c r="CB56" s="156">
        <f t="shared" si="312"/>
        <v>475.95</v>
      </c>
      <c r="CC56" s="156">
        <f t="shared" si="312"/>
        <v>499.28750000000002</v>
      </c>
      <c r="CD56" s="156">
        <f t="shared" si="312"/>
        <v>526.77499999999998</v>
      </c>
      <c r="CE56" s="156">
        <f t="shared" si="312"/>
        <v>577.76250000000005</v>
      </c>
      <c r="CF56" s="156">
        <f t="shared" si="312"/>
        <v>614.15</v>
      </c>
      <c r="CG56" s="156">
        <f t="shared" si="312"/>
        <v>665.48749999999995</v>
      </c>
      <c r="CH56" s="156">
        <f t="shared" si="312"/>
        <v>584.79624999999999</v>
      </c>
      <c r="CI56" s="156">
        <f t="shared" si="312"/>
        <v>606.51499999999999</v>
      </c>
      <c r="CJ56" s="156">
        <f t="shared" si="312"/>
        <v>587.31875000000002</v>
      </c>
      <c r="CK56" s="156">
        <f t="shared" si="312"/>
        <v>560.85625000000005</v>
      </c>
      <c r="CL56" s="156">
        <f t="shared" si="312"/>
        <v>697.48749999999995</v>
      </c>
      <c r="CM56" s="157">
        <f>+CM44+CM37+CM30+CM23+CM16+CM9+CM51</f>
        <v>722.5</v>
      </c>
      <c r="CN56" s="157">
        <f t="shared" ref="CN56:DB56" si="313">+CN44+CN37+CN30+CN23+CN16+CN9+CN51</f>
        <v>831.5</v>
      </c>
      <c r="CO56" s="157">
        <f t="shared" si="313"/>
        <v>883.625</v>
      </c>
      <c r="CP56" s="157">
        <f t="shared" si="313"/>
        <v>930.75</v>
      </c>
      <c r="CQ56" s="157">
        <f t="shared" si="313"/>
        <v>1062.75</v>
      </c>
      <c r="CR56" s="157">
        <f t="shared" si="313"/>
        <v>1144</v>
      </c>
      <c r="CS56" s="157">
        <f t="shared" si="313"/>
        <v>1144</v>
      </c>
      <c r="CT56" s="157">
        <f t="shared" si="313"/>
        <v>1144</v>
      </c>
      <c r="CU56" s="157">
        <f t="shared" si="313"/>
        <v>1140.625</v>
      </c>
      <c r="CV56" s="157">
        <f t="shared" si="313"/>
        <v>1140.625</v>
      </c>
      <c r="CW56" s="157">
        <f t="shared" si="313"/>
        <v>1140.625</v>
      </c>
      <c r="CX56" s="157">
        <f t="shared" si="313"/>
        <v>1140.625</v>
      </c>
      <c r="CY56" s="157">
        <f t="shared" si="313"/>
        <v>1147.375</v>
      </c>
      <c r="CZ56" s="157">
        <f t="shared" si="313"/>
        <v>1147.375</v>
      </c>
      <c r="DA56" s="157">
        <f t="shared" si="313"/>
        <v>1147.375</v>
      </c>
      <c r="DB56" s="157">
        <f t="shared" si="313"/>
        <v>1147.375</v>
      </c>
      <c r="DE56" s="159"/>
    </row>
    <row r="57" spans="1:110" s="158" customFormat="1" x14ac:dyDescent="0.2">
      <c r="A57" s="155" t="s">
        <v>536</v>
      </c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>
        <f>+V56-V65</f>
        <v>2.9997000000000753</v>
      </c>
      <c r="W57" s="156">
        <f t="shared" ref="W57:AA57" si="314">+W56-W65</f>
        <v>-53.241399999999885</v>
      </c>
      <c r="X57" s="156">
        <f t="shared" si="314"/>
        <v>311.36030000000028</v>
      </c>
      <c r="Y57" s="156">
        <f t="shared" si="314"/>
        <v>28.509999999999991</v>
      </c>
      <c r="Z57" s="156">
        <f t="shared" si="314"/>
        <v>53.194999999999709</v>
      </c>
      <c r="AA57" s="156">
        <f t="shared" si="314"/>
        <v>-213.18000000000029</v>
      </c>
      <c r="AB57" s="157"/>
      <c r="AC57" s="157"/>
      <c r="AD57" s="157"/>
      <c r="AE57" s="157"/>
      <c r="AI57" s="156"/>
      <c r="AJ57" s="156"/>
      <c r="AK57" s="156"/>
      <c r="AL57" s="156"/>
      <c r="AM57" s="156"/>
      <c r="AN57" s="156"/>
      <c r="AO57" s="156"/>
      <c r="AP57" s="156"/>
      <c r="AQ57" s="156"/>
      <c r="AR57" s="156"/>
      <c r="AS57" s="156"/>
      <c r="AT57" s="156"/>
      <c r="AU57" s="156"/>
      <c r="AV57" s="156"/>
      <c r="AW57" s="156"/>
      <c r="AX57" s="156"/>
      <c r="AY57" s="156"/>
      <c r="AZ57" s="156"/>
      <c r="BA57" s="156"/>
      <c r="BB57" s="156"/>
      <c r="BC57" s="156"/>
      <c r="BD57" s="156"/>
      <c r="BE57" s="156"/>
      <c r="BF57" s="156"/>
      <c r="BG57" s="156"/>
      <c r="BH57" s="156"/>
      <c r="BI57" s="156"/>
      <c r="BJ57" s="156"/>
      <c r="BK57" s="156"/>
      <c r="BL57" s="156"/>
      <c r="BM57" s="156"/>
      <c r="BN57" s="156"/>
      <c r="BO57" s="156"/>
      <c r="BP57" s="156"/>
      <c r="BQ57" s="156"/>
      <c r="BR57" s="156"/>
      <c r="BS57" s="156"/>
      <c r="BT57" s="156"/>
      <c r="BU57" s="156"/>
      <c r="BV57" s="156"/>
      <c r="BW57" s="156"/>
      <c r="BX57" s="156"/>
      <c r="BY57" s="156"/>
      <c r="BZ57" s="156"/>
      <c r="CA57" s="156">
        <f t="shared" ref="CA57" si="315">+CA56-CA65</f>
        <v>1.2975000000000136</v>
      </c>
      <c r="CB57" s="156">
        <f t="shared" ref="CB57" si="316">+CB56-CB65</f>
        <v>-2.1999999999999886</v>
      </c>
      <c r="CC57" s="156">
        <f t="shared" ref="CC57" si="317">+CC56-CC65</f>
        <v>27.767500000000041</v>
      </c>
      <c r="CD57" s="156">
        <f t="shared" ref="CD57" si="318">+CD56-CD65</f>
        <v>2.1449999999999818</v>
      </c>
      <c r="CE57" s="156">
        <f t="shared" ref="CE57" si="319">+CE56-CE65</f>
        <v>-73.4375</v>
      </c>
      <c r="CF57" s="156">
        <f t="shared" ref="CF57" si="320">+CF56-CF65</f>
        <v>-11.909999999999968</v>
      </c>
      <c r="CG57" s="156">
        <f t="shared" ref="CG57" si="321">+CG56-CG65</f>
        <v>20.247499999999945</v>
      </c>
      <c r="CH57" s="156">
        <f t="shared" ref="CH57" si="322">+CH56-CH65</f>
        <v>-42.833750000000009</v>
      </c>
      <c r="CI57" s="156">
        <f t="shared" ref="CI57" si="323">+CI56-CI65</f>
        <v>-2.4999999999977263E-2</v>
      </c>
      <c r="CJ57" s="156">
        <f t="shared" ref="CJ57" si="324">+CJ56-CJ65</f>
        <v>-4.1249999999990905E-2</v>
      </c>
      <c r="CK57" s="156">
        <f t="shared" ref="CK57" si="325">+CK56-CK65</f>
        <v>-36.263749999999959</v>
      </c>
      <c r="CL57" s="156">
        <f t="shared" ref="CL57" si="326">+CL56-CL65</f>
        <v>-38.672500000000014</v>
      </c>
      <c r="CM57" s="157"/>
      <c r="CN57" s="157"/>
      <c r="CO57" s="157"/>
      <c r="CP57" s="157"/>
      <c r="CQ57" s="157"/>
      <c r="CR57" s="157"/>
      <c r="CS57" s="157"/>
      <c r="CT57" s="157"/>
      <c r="CU57" s="157"/>
      <c r="CV57" s="157"/>
      <c r="CW57" s="157"/>
      <c r="CX57" s="157"/>
      <c r="CY57" s="157"/>
      <c r="CZ57" s="157"/>
      <c r="DA57" s="157"/>
      <c r="DB57" s="157"/>
      <c r="DE57" s="159"/>
    </row>
    <row r="58" spans="1:110" s="158" customFormat="1" x14ac:dyDescent="0.2">
      <c r="A58" s="155" t="s">
        <v>537</v>
      </c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86">
        <f>+V57/V65</f>
        <v>3.6202014409119519E-3</v>
      </c>
      <c r="W58" s="186">
        <f t="shared" ref="W58:AA58" si="327">+W57/W65</f>
        <v>-3.4328440777968712E-2</v>
      </c>
      <c r="X58" s="186">
        <f t="shared" si="327"/>
        <v>0.14227761957744753</v>
      </c>
      <c r="Y58" s="186">
        <f t="shared" si="327"/>
        <v>1.4778222984775991E-2</v>
      </c>
      <c r="Z58" s="186">
        <f t="shared" si="327"/>
        <v>2.0859720876974783E-2</v>
      </c>
      <c r="AA58" s="186">
        <f t="shared" si="327"/>
        <v>-8.4354893596815528E-2</v>
      </c>
      <c r="AB58" s="157"/>
      <c r="AC58" s="157"/>
      <c r="AD58" s="157"/>
      <c r="AE58" s="157"/>
      <c r="AI58" s="156"/>
      <c r="AJ58" s="156"/>
      <c r="AK58" s="156"/>
      <c r="AL58" s="156"/>
      <c r="AM58" s="156"/>
      <c r="AN58" s="156"/>
      <c r="AO58" s="156"/>
      <c r="AP58" s="156"/>
      <c r="AQ58" s="156"/>
      <c r="AR58" s="156"/>
      <c r="AS58" s="156"/>
      <c r="AT58" s="156"/>
      <c r="AU58" s="156"/>
      <c r="AV58" s="156"/>
      <c r="AW58" s="156"/>
      <c r="AX58" s="156"/>
      <c r="AY58" s="156"/>
      <c r="AZ58" s="156"/>
      <c r="BA58" s="156"/>
      <c r="BB58" s="156"/>
      <c r="BC58" s="156"/>
      <c r="BD58" s="156"/>
      <c r="BE58" s="156"/>
      <c r="BF58" s="156"/>
      <c r="BG58" s="156"/>
      <c r="BH58" s="156"/>
      <c r="BI58" s="156"/>
      <c r="BJ58" s="156"/>
      <c r="BK58" s="156"/>
      <c r="BL58" s="156"/>
      <c r="BM58" s="156"/>
      <c r="BN58" s="156"/>
      <c r="BO58" s="156"/>
      <c r="BP58" s="156"/>
      <c r="BQ58" s="156"/>
      <c r="BR58" s="156"/>
      <c r="BS58" s="156"/>
      <c r="BT58" s="156"/>
      <c r="BU58" s="156"/>
      <c r="BV58" s="156"/>
      <c r="BW58" s="156"/>
      <c r="BX58" s="156"/>
      <c r="BY58" s="156"/>
      <c r="BZ58" s="156"/>
      <c r="CA58" s="186">
        <f t="shared" ref="CA58" si="328">+CA57/CA65</f>
        <v>2.8523379278507194E-3</v>
      </c>
      <c r="CB58" s="186">
        <f t="shared" ref="CB58" si="329">+CB57/CB65</f>
        <v>-4.6010666108961384E-3</v>
      </c>
      <c r="CC58" s="186">
        <f t="shared" ref="CC58" si="330">+CC57/CC65</f>
        <v>5.8889336613505351E-2</v>
      </c>
      <c r="CD58" s="186">
        <f t="shared" ref="CD58" si="331">+CD57/CD65</f>
        <v>4.0885957722585093E-3</v>
      </c>
      <c r="CE58" s="186">
        <f t="shared" ref="CE58" si="332">+CE57/CE65</f>
        <v>-0.11277257371007371</v>
      </c>
      <c r="CF58" s="186">
        <f t="shared" ref="CF58" si="333">+CF57/CF65</f>
        <v>-1.9023735744177823E-2</v>
      </c>
      <c r="CG58" s="186">
        <f t="shared" ref="CG58" si="334">+CG57/CG65</f>
        <v>3.1379796664806808E-2</v>
      </c>
      <c r="CH58" s="186">
        <f t="shared" ref="CH58" si="335">+CH57/CH65</f>
        <v>-6.8246817392412742E-2</v>
      </c>
      <c r="CI58" s="186">
        <f t="shared" ref="CI58" si="336">+CI57/CI65</f>
        <v>-4.1217397038904712E-5</v>
      </c>
      <c r="CJ58" s="186">
        <f t="shared" ref="CJ58" si="337">+CJ57/CJ65</f>
        <v>-7.0229501498213882E-5</v>
      </c>
      <c r="CK58" s="186">
        <f t="shared" ref="CK58" si="338">+CK57/CK65</f>
        <v>-6.0731092577706251E-2</v>
      </c>
      <c r="CL58" s="186">
        <f t="shared" ref="CL58" si="339">+CL57/CL65</f>
        <v>-5.2532737448380808E-2</v>
      </c>
      <c r="CM58" s="157"/>
      <c r="CN58" s="157"/>
      <c r="CO58" s="157"/>
      <c r="CP58" s="157"/>
      <c r="CQ58" s="157"/>
      <c r="CR58" s="157"/>
      <c r="CS58" s="157"/>
      <c r="CT58" s="157"/>
      <c r="CU58" s="157"/>
      <c r="CV58" s="157"/>
      <c r="CW58" s="157"/>
      <c r="CX58" s="157"/>
      <c r="CY58" s="157"/>
      <c r="CZ58" s="157"/>
      <c r="DA58" s="157"/>
      <c r="DB58" s="157"/>
      <c r="DE58" s="159"/>
    </row>
    <row r="59" spans="1:110" s="158" customFormat="1" x14ac:dyDescent="0.2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7"/>
      <c r="AC59" s="157"/>
      <c r="AD59" s="157"/>
      <c r="AE59" s="157"/>
      <c r="AG59" s="158">
        <f>+AG55*23%</f>
        <v>690</v>
      </c>
      <c r="AI59" s="156"/>
      <c r="AJ59" s="156"/>
      <c r="AK59" s="156"/>
      <c r="AL59" s="156"/>
      <c r="AM59" s="156"/>
      <c r="AN59" s="156"/>
      <c r="AO59" s="156"/>
      <c r="AP59" s="156"/>
      <c r="AQ59" s="156"/>
      <c r="AR59" s="156"/>
      <c r="AS59" s="156"/>
      <c r="AT59" s="156"/>
      <c r="AU59" s="156"/>
      <c r="AV59" s="156"/>
      <c r="AW59" s="156"/>
      <c r="AX59" s="156"/>
      <c r="AY59" s="156"/>
      <c r="AZ59" s="156"/>
      <c r="BA59" s="156"/>
      <c r="BB59" s="156"/>
      <c r="BC59" s="156"/>
      <c r="BD59" s="156"/>
      <c r="BE59" s="156"/>
      <c r="BF59" s="156"/>
      <c r="BG59" s="156"/>
      <c r="BH59" s="156"/>
      <c r="BI59" s="156"/>
      <c r="BJ59" s="156"/>
      <c r="BK59" s="156"/>
      <c r="BL59" s="156"/>
      <c r="BM59" s="156"/>
      <c r="BN59" s="156"/>
      <c r="BO59" s="156"/>
      <c r="BP59" s="156"/>
      <c r="BQ59" s="156"/>
      <c r="BR59" s="156"/>
      <c r="BS59" s="156"/>
      <c r="BT59" s="156"/>
      <c r="BU59" s="156"/>
      <c r="BV59" s="156"/>
      <c r="BW59" s="156"/>
      <c r="BX59" s="156"/>
      <c r="BY59" s="156"/>
      <c r="BZ59" s="156"/>
      <c r="CA59" s="156"/>
      <c r="CB59" s="156"/>
      <c r="CC59" s="156"/>
      <c r="CD59" s="156"/>
      <c r="CE59" s="156"/>
      <c r="CF59" s="156"/>
      <c r="CG59" s="156"/>
      <c r="CH59" s="156"/>
      <c r="CI59" s="156"/>
      <c r="CJ59" s="156"/>
      <c r="CK59" s="156"/>
      <c r="CL59" s="156"/>
      <c r="CM59" s="157"/>
      <c r="CN59" s="157"/>
      <c r="CO59" s="157"/>
      <c r="CP59" s="157"/>
      <c r="CQ59" s="157"/>
      <c r="CR59" s="157"/>
      <c r="CS59" s="157"/>
      <c r="CT59" s="157"/>
      <c r="CU59" s="157"/>
      <c r="CV59" s="157"/>
      <c r="CW59" s="157"/>
      <c r="CX59" s="157"/>
      <c r="CY59" s="157"/>
      <c r="CZ59" s="157"/>
      <c r="DA59" s="157"/>
      <c r="DB59" s="157"/>
      <c r="DE59" s="159"/>
    </row>
    <row r="60" spans="1:110" s="158" customFormat="1" x14ac:dyDescent="0.2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7"/>
      <c r="AC60" s="157"/>
      <c r="AD60" s="157"/>
      <c r="AE60" s="157"/>
      <c r="AG60" s="158">
        <f>+AG56*23%</f>
        <v>793.49999999999989</v>
      </c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56"/>
      <c r="BD60" s="156"/>
      <c r="BE60" s="156"/>
      <c r="BF60" s="156"/>
      <c r="BG60" s="156"/>
      <c r="BH60" s="156"/>
      <c r="BI60" s="156"/>
      <c r="BJ60" s="156"/>
      <c r="BK60" s="156"/>
      <c r="BL60" s="156"/>
      <c r="BM60" s="156"/>
      <c r="BN60" s="156"/>
      <c r="BO60" s="156"/>
      <c r="BP60" s="156"/>
      <c r="BQ60" s="156"/>
      <c r="BR60" s="156"/>
      <c r="BS60" s="156"/>
      <c r="BT60" s="156"/>
      <c r="BU60" s="156"/>
      <c r="BV60" s="156"/>
      <c r="BW60" s="156"/>
      <c r="BX60" s="156"/>
      <c r="BY60" s="156"/>
      <c r="BZ60" s="156"/>
      <c r="CA60" s="156"/>
      <c r="CB60" s="156"/>
      <c r="CC60" s="156"/>
      <c r="CD60" s="156"/>
      <c r="CE60" s="156"/>
      <c r="CF60" s="156"/>
      <c r="CG60" s="156"/>
      <c r="CH60" s="156"/>
      <c r="CI60" s="198"/>
      <c r="CJ60" s="156"/>
      <c r="CK60" s="156"/>
      <c r="CL60" s="156"/>
      <c r="CM60" s="157"/>
      <c r="CN60" s="157"/>
      <c r="CO60" s="157"/>
      <c r="CP60" s="157"/>
      <c r="CQ60" s="157"/>
      <c r="CR60" s="157"/>
      <c r="CS60" s="157"/>
      <c r="CT60" s="157"/>
      <c r="CU60" s="157"/>
      <c r="CV60" s="157"/>
      <c r="CW60" s="157"/>
      <c r="CX60" s="157"/>
      <c r="CY60" s="157"/>
      <c r="CZ60" s="157"/>
      <c r="DA60" s="157"/>
      <c r="DB60" s="157"/>
      <c r="DE60" s="159"/>
    </row>
    <row r="61" spans="1:110" s="106" customFormat="1" x14ac:dyDescent="0.2">
      <c r="A61" s="151" t="s">
        <v>500</v>
      </c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5"/>
      <c r="AC61" s="105"/>
      <c r="AD61" s="105"/>
      <c r="AE61" s="105"/>
      <c r="AI61" s="104"/>
      <c r="AJ61" s="104"/>
      <c r="AK61" s="104"/>
      <c r="AL61" s="104"/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4"/>
      <c r="BI61" s="104"/>
      <c r="BJ61" s="104"/>
      <c r="BK61" s="104"/>
      <c r="BL61" s="104"/>
      <c r="BM61" s="104"/>
      <c r="BN61" s="104"/>
      <c r="BO61" s="104"/>
      <c r="BP61" s="104"/>
      <c r="BQ61" s="104"/>
      <c r="BR61" s="104"/>
      <c r="BS61" s="104"/>
      <c r="BT61" s="104"/>
      <c r="BU61" s="104"/>
      <c r="BV61" s="104"/>
      <c r="BW61" s="104"/>
      <c r="BX61" s="104"/>
      <c r="BY61" s="104"/>
      <c r="BZ61" s="104"/>
      <c r="CA61" s="104"/>
      <c r="CB61" s="104"/>
      <c r="CC61" s="104"/>
      <c r="CD61" s="104"/>
      <c r="CE61" s="104"/>
      <c r="CF61" s="104"/>
      <c r="CG61" s="104"/>
      <c r="CH61" s="104"/>
      <c r="CI61" s="104"/>
      <c r="CJ61" s="104"/>
      <c r="CK61" s="104"/>
      <c r="CL61" s="104"/>
      <c r="CM61" s="105"/>
      <c r="CN61" s="105"/>
      <c r="CO61" s="105"/>
      <c r="CP61" s="105"/>
      <c r="CQ61" s="105"/>
      <c r="CR61" s="105"/>
      <c r="CS61" s="105"/>
      <c r="CT61" s="105"/>
      <c r="CU61" s="105"/>
      <c r="CV61" s="105"/>
      <c r="CW61" s="105"/>
      <c r="CX61" s="105"/>
      <c r="CY61" s="105"/>
      <c r="CZ61" s="105"/>
      <c r="DA61" s="105"/>
      <c r="DB61" s="105"/>
      <c r="DE61" s="118"/>
    </row>
    <row r="62" spans="1:110" s="106" customFormat="1" x14ac:dyDescent="0.2">
      <c r="A62" s="151" t="s">
        <v>485</v>
      </c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05"/>
      <c r="AC62" s="105"/>
      <c r="AD62" s="105"/>
      <c r="AE62" s="105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  <c r="AT62" s="118"/>
      <c r="AU62" s="118"/>
      <c r="AV62" s="118"/>
      <c r="AW62" s="118"/>
      <c r="AX62" s="118"/>
      <c r="AY62" s="118"/>
      <c r="AZ62" s="118"/>
      <c r="BA62" s="118"/>
      <c r="BB62" s="118"/>
      <c r="BC62" s="118"/>
      <c r="BD62" s="118"/>
      <c r="BE62" s="118"/>
      <c r="BF62" s="118"/>
      <c r="BG62" s="118"/>
      <c r="BH62" s="118"/>
      <c r="BI62" s="118"/>
      <c r="BJ62" s="118"/>
      <c r="BK62" s="118"/>
      <c r="BL62" s="118"/>
      <c r="BM62" s="118"/>
      <c r="BN62" s="118"/>
      <c r="BO62" s="118"/>
      <c r="BP62" s="118"/>
      <c r="BQ62" s="118"/>
      <c r="BR62" s="118"/>
      <c r="BS62" s="118"/>
      <c r="BT62" s="118"/>
      <c r="BU62" s="118"/>
      <c r="BV62" s="118"/>
      <c r="BW62" s="118"/>
      <c r="BX62" s="118"/>
      <c r="BY62" s="118"/>
      <c r="BZ62" s="118"/>
      <c r="CA62" s="118"/>
      <c r="CB62" s="118"/>
      <c r="CC62" s="118"/>
      <c r="CD62" s="118"/>
      <c r="CE62" s="118"/>
      <c r="CF62" s="118"/>
      <c r="CG62" s="118"/>
      <c r="CH62" s="118"/>
      <c r="CI62" s="118"/>
      <c r="CJ62" s="160"/>
      <c r="CK62" s="160"/>
      <c r="CL62" s="160"/>
      <c r="CM62" s="105"/>
      <c r="CN62" s="105"/>
      <c r="CO62" s="105"/>
      <c r="CP62" s="105"/>
      <c r="CQ62" s="105"/>
      <c r="CR62" s="105"/>
      <c r="CS62" s="105"/>
      <c r="CT62" s="105"/>
      <c r="CU62" s="105"/>
      <c r="CV62" s="105"/>
      <c r="CW62" s="105"/>
      <c r="CX62" s="105"/>
      <c r="CY62" s="105"/>
      <c r="CZ62" s="105"/>
      <c r="DA62" s="105"/>
      <c r="DB62" s="105"/>
      <c r="DE62" s="118"/>
    </row>
    <row r="63" spans="1:110" s="25" customFormat="1" outlineLevel="1" x14ac:dyDescent="0.2">
      <c r="A63" s="25" t="s">
        <v>430</v>
      </c>
      <c r="B63" s="25">
        <f>'Annual Raw'!C6</f>
        <v>0</v>
      </c>
      <c r="C63" s="25">
        <f>'Annual Raw'!D6</f>
        <v>0</v>
      </c>
      <c r="D63" s="25">
        <f>'Annual Raw'!E6</f>
        <v>0</v>
      </c>
      <c r="E63" s="25">
        <f>'Annual Raw'!F6</f>
        <v>0</v>
      </c>
      <c r="F63" s="25">
        <f>'Annual Raw'!G6</f>
        <v>0</v>
      </c>
      <c r="G63" s="25">
        <f>'Annual Raw'!H6</f>
        <v>0</v>
      </c>
      <c r="H63" s="25">
        <f>'Annual Raw'!I6</f>
        <v>0</v>
      </c>
      <c r="I63" s="25">
        <f>'Annual Raw'!J6</f>
        <v>0</v>
      </c>
      <c r="J63" s="25">
        <f>'Annual Raw'!K6</f>
        <v>0</v>
      </c>
      <c r="K63" s="25">
        <f>'Annual Raw'!L6</f>
        <v>93.723681799999994</v>
      </c>
      <c r="L63" s="25">
        <f>'Annual Raw'!M6</f>
        <v>194.4022879</v>
      </c>
      <c r="M63" s="25">
        <f>'Annual Raw'!N6</f>
        <v>279.2075049</v>
      </c>
      <c r="N63" s="25">
        <f>'Annual Raw'!O6</f>
        <v>346.30587800000001</v>
      </c>
      <c r="O63" s="25">
        <f>'Annual Raw'!P6</f>
        <v>318.58945160000002</v>
      </c>
      <c r="P63" s="25">
        <f>'Annual Raw'!Q6</f>
        <v>396.87491979999999</v>
      </c>
      <c r="Q63" s="25">
        <f>'Annual Raw'!R6</f>
        <v>448.3793</v>
      </c>
      <c r="R63" s="25">
        <f>'Annual Raw'!S6</f>
        <v>444.12430000000001</v>
      </c>
      <c r="S63" s="25">
        <f>'Annual Raw'!T6</f>
        <v>614.89260000000002</v>
      </c>
      <c r="T63" s="25">
        <f>'Annual Raw'!U6</f>
        <v>724.5874</v>
      </c>
      <c r="U63" s="25">
        <f>'Annual Raw'!V6</f>
        <v>635.32950000000005</v>
      </c>
      <c r="V63" s="25">
        <f>'Annual Raw'!W6</f>
        <v>856.82839999999999</v>
      </c>
      <c r="W63" s="25">
        <f>'Annual Raw'!X6</f>
        <v>1605.3907999999999</v>
      </c>
      <c r="X63" s="25">
        <f>'Annual Raw'!Y6</f>
        <v>2317.9241000000002</v>
      </c>
      <c r="Y63" s="25">
        <f>'Annual Raw'!Z6</f>
        <v>2003.83</v>
      </c>
      <c r="Z63" s="25">
        <f>'Annual Raw'!AA6</f>
        <v>2692.65</v>
      </c>
      <c r="AA63" s="25">
        <f>'Annual Raw'!AB6</f>
        <v>2671.69</v>
      </c>
      <c r="AB63" s="17">
        <f>+SUM(CM63:CP63)</f>
        <v>3368.375</v>
      </c>
      <c r="AC63" s="17">
        <f>+SUM(CQ63:CT63)</f>
        <v>4494.75</v>
      </c>
      <c r="AD63" s="17">
        <f>+SUM(CU63:CX63)</f>
        <v>4562.5</v>
      </c>
      <c r="AE63" s="17">
        <f>+SUM(CY63:DB63)</f>
        <v>4589.5</v>
      </c>
      <c r="AI63" s="25">
        <f>'QTR Raw'!C6+'QTR Raw'!C8</f>
        <v>0</v>
      </c>
      <c r="AJ63" s="25">
        <f>'QTR Raw'!D6+'QTR Raw'!D8</f>
        <v>0</v>
      </c>
      <c r="AK63" s="25">
        <f>'QTR Raw'!E6+'QTR Raw'!E8</f>
        <v>0</v>
      </c>
      <c r="AL63" s="25">
        <f>'QTR Raw'!F6+'QTR Raw'!F8</f>
        <v>0</v>
      </c>
      <c r="AM63" s="25">
        <f>'QTR Raw'!G6+'QTR Raw'!G8</f>
        <v>0</v>
      </c>
      <c r="AN63" s="25">
        <f>'QTR Raw'!H6+'QTR Raw'!H8</f>
        <v>0</v>
      </c>
      <c r="AO63" s="25">
        <f>'QTR Raw'!I6+'QTR Raw'!I8</f>
        <v>0</v>
      </c>
      <c r="AP63" s="25">
        <f>'QTR Raw'!J6+'QTR Raw'!J8</f>
        <v>0</v>
      </c>
      <c r="AQ63" s="25">
        <f>'QTR Raw'!K6+'QTR Raw'!K8</f>
        <v>0</v>
      </c>
      <c r="AR63" s="25">
        <f>'QTR Raw'!L6+'QTR Raw'!L8</f>
        <v>0</v>
      </c>
      <c r="AS63" s="25">
        <f>'QTR Raw'!M6+'QTR Raw'!M8</f>
        <v>0</v>
      </c>
      <c r="AT63" s="25">
        <f>'QTR Raw'!N6+'QTR Raw'!N8</f>
        <v>0</v>
      </c>
      <c r="AU63" s="25">
        <f>'QTR Raw'!O6+'QTR Raw'!O8</f>
        <v>0</v>
      </c>
      <c r="AV63" s="25">
        <f>'QTR Raw'!P6+'QTR Raw'!P8</f>
        <v>0</v>
      </c>
      <c r="AW63" s="25">
        <f>'QTR Raw'!Q6+'QTR Raw'!Q8</f>
        <v>0</v>
      </c>
      <c r="AX63" s="25">
        <f>'QTR Raw'!R6+'QTR Raw'!R8</f>
        <v>0</v>
      </c>
      <c r="AY63" s="25">
        <f>'QTR Raw'!S6+'QTR Raw'!S8</f>
        <v>0</v>
      </c>
      <c r="AZ63" s="25">
        <f>'QTR Raw'!T6+'QTR Raw'!T8</f>
        <v>0</v>
      </c>
      <c r="BA63" s="25">
        <f>'QTR Raw'!U6+'QTR Raw'!U8</f>
        <v>0</v>
      </c>
      <c r="BB63" s="25">
        <f>'QTR Raw'!V6+'QTR Raw'!V8</f>
        <v>0</v>
      </c>
      <c r="BC63" s="25">
        <f>'QTR Raw'!W6+'QTR Raw'!W8</f>
        <v>0</v>
      </c>
      <c r="BD63" s="25">
        <f>'QTR Raw'!X6+'QTR Raw'!X8</f>
        <v>0</v>
      </c>
      <c r="BE63" s="25">
        <f>'QTR Raw'!Y6+'QTR Raw'!Y8</f>
        <v>0</v>
      </c>
      <c r="BF63" s="25">
        <f>'QTR Raw'!Z6+'QTR Raw'!Z8</f>
        <v>0</v>
      </c>
      <c r="BG63" s="25">
        <f>'QTR Raw'!AA6+'QTR Raw'!AA8</f>
        <v>0</v>
      </c>
      <c r="BH63" s="25">
        <f>'QTR Raw'!AB6+'QTR Raw'!AB8</f>
        <v>0</v>
      </c>
      <c r="BI63" s="25">
        <f>'QTR Raw'!AC6+'QTR Raw'!AC8</f>
        <v>0</v>
      </c>
      <c r="BJ63" s="25">
        <f>'QTR Raw'!AD6+'QTR Raw'!AD8</f>
        <v>0</v>
      </c>
      <c r="BK63" s="25">
        <f>'QTR Raw'!AE6+'QTR Raw'!AE8</f>
        <v>0</v>
      </c>
      <c r="BL63" s="25">
        <f>'QTR Raw'!AF6+'QTR Raw'!AF8</f>
        <v>0</v>
      </c>
      <c r="BM63" s="25">
        <f>'QTR Raw'!AG6+'QTR Raw'!AG8</f>
        <v>0</v>
      </c>
      <c r="BN63" s="25">
        <f>'QTR Raw'!AH6+'QTR Raw'!AH8</f>
        <v>0</v>
      </c>
      <c r="BO63" s="25">
        <f>'QTR Raw'!AI6+'QTR Raw'!AI8</f>
        <v>137.595</v>
      </c>
      <c r="BP63" s="25">
        <f>'QTR Raw'!AJ6+'QTR Raw'!AJ8</f>
        <v>210.95099999999999</v>
      </c>
      <c r="BQ63" s="25">
        <f>'QTR Raw'!AK6+'QTR Raw'!AK8</f>
        <v>221.50899999999999</v>
      </c>
      <c r="BR63" s="25">
        <f>'QTR Raw'!AL6+'QTR Raw'!AL8</f>
        <v>258.54500000000002</v>
      </c>
      <c r="BS63" s="25">
        <f>'QTR Raw'!AM6+'QTR Raw'!AM8</f>
        <v>290.34500000000003</v>
      </c>
      <c r="BT63" s="25">
        <f>'QTR Raw'!AN6+'QTR Raw'!AN8</f>
        <v>339.62599999999998</v>
      </c>
      <c r="BU63" s="25">
        <f>'QTR Raw'!AO6+'QTR Raw'!AO8</f>
        <v>422.17399999999998</v>
      </c>
      <c r="BV63" s="25">
        <f>'QTR Raw'!AP6+'QTR Raw'!AP8</f>
        <v>498.79500000000002</v>
      </c>
      <c r="BW63" s="25">
        <f>'QTR Raw'!AQ6+'QTR Raw'!AQ8</f>
        <v>532.85</v>
      </c>
      <c r="BX63" s="25">
        <f>'QTR Raw'!AR6+'QTR Raw'!AR8</f>
        <v>555.53</v>
      </c>
      <c r="BY63" s="25">
        <f>'QTR Raw'!AS6+'QTR Raw'!AS8</f>
        <v>537.84199999999998</v>
      </c>
      <c r="BZ63" s="25">
        <f>'QTR Raw'!AT6+'QTR Raw'!AT8</f>
        <v>562.17700000000002</v>
      </c>
      <c r="CA63" s="25">
        <f>'QTR Raw'!AU6+'QTR Raw'!AU8</f>
        <v>454.89</v>
      </c>
      <c r="CB63" s="25">
        <f>'QTR Raw'!AV6+'QTR Raw'!AV8</f>
        <v>478.15</v>
      </c>
      <c r="CC63" s="25">
        <f>'QTR Raw'!AW6+'QTR Raw'!AW8</f>
        <v>471.52</v>
      </c>
      <c r="CD63" s="25">
        <f>'QTR Raw'!AX6+'QTR Raw'!AX8</f>
        <v>524.63</v>
      </c>
      <c r="CE63" s="25">
        <f>'QTR Raw'!AY6+'QTR Raw'!AY8</f>
        <v>651.20000000000005</v>
      </c>
      <c r="CF63" s="25">
        <f>'QTR Raw'!AZ6+'QTR Raw'!AZ8</f>
        <v>626.05999999999995</v>
      </c>
      <c r="CG63" s="25">
        <f>'QTR Raw'!BA6+'QTR Raw'!BA8</f>
        <v>645.24</v>
      </c>
      <c r="CH63" s="25">
        <f>'QTR Raw'!BB6+'QTR Raw'!BB8</f>
        <v>627.63</v>
      </c>
      <c r="CI63" s="25">
        <f>'QTR Raw'!BC6+'QTR Raw'!BC8</f>
        <v>606.54</v>
      </c>
      <c r="CJ63" s="25">
        <f>'QTR Raw'!BD6+'QTR Raw'!BD8</f>
        <v>587.36</v>
      </c>
      <c r="CK63" s="25">
        <f>'QTR Raw'!BE6+'QTR Raw'!BE8</f>
        <v>597.12</v>
      </c>
      <c r="CL63" s="25">
        <f>'QTR Raw'!BF6+'QTR Raw'!BF8</f>
        <v>736.16</v>
      </c>
      <c r="CM63" s="17">
        <f>+CM56</f>
        <v>722.5</v>
      </c>
      <c r="CN63" s="17">
        <f>+CN56</f>
        <v>831.5</v>
      </c>
      <c r="CO63" s="17">
        <f t="shared" ref="CO63:DB63" si="340">+CO56</f>
        <v>883.625</v>
      </c>
      <c r="CP63" s="17">
        <f t="shared" si="340"/>
        <v>930.75</v>
      </c>
      <c r="CQ63" s="17">
        <f t="shared" si="340"/>
        <v>1062.75</v>
      </c>
      <c r="CR63" s="17">
        <f t="shared" si="340"/>
        <v>1144</v>
      </c>
      <c r="CS63" s="17">
        <f t="shared" si="340"/>
        <v>1144</v>
      </c>
      <c r="CT63" s="17">
        <f t="shared" si="340"/>
        <v>1144</v>
      </c>
      <c r="CU63" s="17">
        <f t="shared" si="340"/>
        <v>1140.625</v>
      </c>
      <c r="CV63" s="17">
        <f t="shared" si="340"/>
        <v>1140.625</v>
      </c>
      <c r="CW63" s="17">
        <f t="shared" si="340"/>
        <v>1140.625</v>
      </c>
      <c r="CX63" s="17">
        <f t="shared" si="340"/>
        <v>1140.625</v>
      </c>
      <c r="CY63" s="17">
        <f t="shared" si="340"/>
        <v>1147.375</v>
      </c>
      <c r="CZ63" s="17">
        <f t="shared" si="340"/>
        <v>1147.375</v>
      </c>
      <c r="DA63" s="17">
        <f t="shared" si="340"/>
        <v>1147.375</v>
      </c>
      <c r="DB63" s="17">
        <f t="shared" si="340"/>
        <v>1147.375</v>
      </c>
      <c r="DE63" s="119"/>
      <c r="DF63" s="25">
        <v>2527.1799999999998</v>
      </c>
    </row>
    <row r="64" spans="1:110" s="92" customFormat="1" outlineLevel="1" x14ac:dyDescent="0.2">
      <c r="A64" s="92" t="s">
        <v>109</v>
      </c>
      <c r="B64" s="92">
        <f>'Annual Raw'!C7+'Annual Raw'!C8+'Annual Raw'!C9</f>
        <v>0</v>
      </c>
      <c r="C64" s="92">
        <f>'Annual Raw'!D7+'Annual Raw'!D8+'Annual Raw'!D9</f>
        <v>0</v>
      </c>
      <c r="D64" s="92">
        <f>'Annual Raw'!E7+'Annual Raw'!E8+'Annual Raw'!E9</f>
        <v>0</v>
      </c>
      <c r="E64" s="92">
        <f>'Annual Raw'!F7+'Annual Raw'!F8+'Annual Raw'!F9</f>
        <v>0</v>
      </c>
      <c r="F64" s="92">
        <f>'Annual Raw'!G7+'Annual Raw'!G8+'Annual Raw'!G9</f>
        <v>0</v>
      </c>
      <c r="G64" s="92">
        <f>'Annual Raw'!H7+'Annual Raw'!H8+'Annual Raw'!H9</f>
        <v>0</v>
      </c>
      <c r="H64" s="92">
        <f>'Annual Raw'!I7+'Annual Raw'!I8+'Annual Raw'!I9</f>
        <v>0</v>
      </c>
      <c r="I64" s="92">
        <f>'Annual Raw'!J7+'Annual Raw'!J8+'Annual Raw'!J9</f>
        <v>0</v>
      </c>
      <c r="J64" s="92">
        <f>'Annual Raw'!K7+'Annual Raw'!K8+'Annual Raw'!K9</f>
        <v>0</v>
      </c>
      <c r="K64" s="92">
        <f>'Annual Raw'!L7+'Annual Raw'!L8+'Annual Raw'!L9</f>
        <v>8.8031074</v>
      </c>
      <c r="L64" s="92">
        <f>'Annual Raw'!M7+'Annual Raw'!M8+'Annual Raw'!M9</f>
        <v>20.358734500000001</v>
      </c>
      <c r="M64" s="92">
        <f>'Annual Raw'!N7+'Annual Raw'!N8+'Annual Raw'!N9</f>
        <v>28.7797786</v>
      </c>
      <c r="N64" s="92">
        <f>'Annual Raw'!O7+'Annual Raw'!O8+'Annual Raw'!O9</f>
        <v>41.118165900000001</v>
      </c>
      <c r="O64" s="92">
        <f>'Annual Raw'!P7+'Annual Raw'!P8+'Annual Raw'!P9</f>
        <v>35.819595499999998</v>
      </c>
      <c r="P64" s="92">
        <f>'Annual Raw'!Q7+'Annual Raw'!Q8+'Annual Raw'!Q9</f>
        <v>45.085359400000002</v>
      </c>
      <c r="Q64" s="92">
        <f>'Annual Raw'!R7+'Annual Raw'!R8+'Annual Raw'!R9</f>
        <v>50.227699999999999</v>
      </c>
      <c r="R64" s="92">
        <f>'Annual Raw'!S7+'Annual Raw'!S8+'Annual Raw'!S9</f>
        <v>52.572699999999998</v>
      </c>
      <c r="S64" s="92">
        <f>'Annual Raw'!T7+'Annual Raw'!T8+'Annual Raw'!T9</f>
        <v>17.3751</v>
      </c>
      <c r="T64" s="92">
        <f>'Annual Raw'!U7+'Annual Raw'!U8+'Annual Raw'!U9</f>
        <v>14.1944</v>
      </c>
      <c r="U64" s="92">
        <f>'Annual Raw'!V7+'Annual Raw'!V8+'Annual Raw'!V9</f>
        <v>24.8232</v>
      </c>
      <c r="V64" s="92">
        <f>'Annual Raw'!W7+'Annual Raw'!W8+'Annual Raw'!W9</f>
        <v>28.228100000000001</v>
      </c>
      <c r="W64" s="92">
        <f>'Annual Raw'!X7+'Annual Raw'!X8+'Annual Raw'!X9</f>
        <v>54.449399999999997</v>
      </c>
      <c r="X64" s="92">
        <f>'Annual Raw'!Y7+'Annual Raw'!Y8+'Annual Raw'!Y9</f>
        <v>129.52440000000001</v>
      </c>
      <c r="Y64" s="92">
        <f>'Annual Raw'!Z7+'Annual Raw'!Z8+'Annual Raw'!Z9</f>
        <v>74.64</v>
      </c>
      <c r="Z64" s="92">
        <f>'Annual Raw'!AA7+'Annual Raw'!AA8+'Annual Raw'!AA9</f>
        <v>142.52000000000001</v>
      </c>
      <c r="AA64" s="92">
        <f>'Annual Raw'!AB7+'Annual Raw'!AB8+'Annual Raw'!AB9</f>
        <v>144.51</v>
      </c>
      <c r="AB64" s="76">
        <f>+SUM(CM64:CP64)</f>
        <v>0</v>
      </c>
      <c r="AC64" s="76">
        <f>+SUM(CQ64:CT64)</f>
        <v>0</v>
      </c>
      <c r="AD64" s="76">
        <f>+SUM(CU64:CX64)</f>
        <v>0</v>
      </c>
      <c r="AE64" s="76">
        <f>+SUM(CY64:DB64)</f>
        <v>0</v>
      </c>
      <c r="AI64" s="92">
        <f>+'QTR Raw'!C20+'QTR Raw'!C19+'QTR Raw'!C13+'QTR Raw'!C7</f>
        <v>0</v>
      </c>
      <c r="AJ64" s="92">
        <f>+'QTR Raw'!D20+'QTR Raw'!D19+'QTR Raw'!D13+'QTR Raw'!D7</f>
        <v>0</v>
      </c>
      <c r="AK64" s="92">
        <f>+'QTR Raw'!E20+'QTR Raw'!E19+'QTR Raw'!E13+'QTR Raw'!E7</f>
        <v>0</v>
      </c>
      <c r="AL64" s="92">
        <f>+'QTR Raw'!F20+'QTR Raw'!F19+'QTR Raw'!F13+'QTR Raw'!F7</f>
        <v>0</v>
      </c>
      <c r="AM64" s="92">
        <f>+'QTR Raw'!G20+'QTR Raw'!G19+'QTR Raw'!G13+'QTR Raw'!G7</f>
        <v>0</v>
      </c>
      <c r="AN64" s="92">
        <f>+'QTR Raw'!H20+'QTR Raw'!H19+'QTR Raw'!H13+'QTR Raw'!H7</f>
        <v>0</v>
      </c>
      <c r="AO64" s="92">
        <f>+'QTR Raw'!I20+'QTR Raw'!I19+'QTR Raw'!I13+'QTR Raw'!I7</f>
        <v>0</v>
      </c>
      <c r="AP64" s="92">
        <f>+'QTR Raw'!J20+'QTR Raw'!J19+'QTR Raw'!J13+'QTR Raw'!J7</f>
        <v>0</v>
      </c>
      <c r="AQ64" s="92">
        <f>+'QTR Raw'!K20+'QTR Raw'!K19+'QTR Raw'!K13+'QTR Raw'!K7</f>
        <v>0</v>
      </c>
      <c r="AR64" s="92">
        <f>+'QTR Raw'!L20+'QTR Raw'!L19+'QTR Raw'!L13+'QTR Raw'!L7</f>
        <v>0</v>
      </c>
      <c r="AS64" s="92">
        <f>+'QTR Raw'!M20+'QTR Raw'!M19+'QTR Raw'!M13+'QTR Raw'!M7</f>
        <v>0</v>
      </c>
      <c r="AT64" s="92">
        <f>+'QTR Raw'!N20+'QTR Raw'!N19+'QTR Raw'!N13+'QTR Raw'!N7</f>
        <v>0</v>
      </c>
      <c r="AU64" s="92">
        <f>+'QTR Raw'!O20+'QTR Raw'!O19+'QTR Raw'!O13+'QTR Raw'!O7</f>
        <v>0</v>
      </c>
      <c r="AV64" s="92">
        <f>+'QTR Raw'!P20+'QTR Raw'!P19+'QTR Raw'!P13+'QTR Raw'!P7</f>
        <v>0</v>
      </c>
      <c r="AW64" s="92">
        <f>+'QTR Raw'!Q20+'QTR Raw'!Q19+'QTR Raw'!Q13+'QTR Raw'!Q7</f>
        <v>0</v>
      </c>
      <c r="AX64" s="92">
        <f>+'QTR Raw'!R20+'QTR Raw'!R19+'QTR Raw'!R13+'QTR Raw'!R7</f>
        <v>0</v>
      </c>
      <c r="AY64" s="92">
        <f>+'QTR Raw'!S20+'QTR Raw'!S19+'QTR Raw'!S13+'QTR Raw'!S7</f>
        <v>0</v>
      </c>
      <c r="AZ64" s="92">
        <f>+'QTR Raw'!T20+'QTR Raw'!T19+'QTR Raw'!T13+'QTR Raw'!T7</f>
        <v>0</v>
      </c>
      <c r="BA64" s="92">
        <f>+'QTR Raw'!U20+'QTR Raw'!U19+'QTR Raw'!U13+'QTR Raw'!U7</f>
        <v>0</v>
      </c>
      <c r="BB64" s="92">
        <f>+'QTR Raw'!V20+'QTR Raw'!V19+'QTR Raw'!V13+'QTR Raw'!V7</f>
        <v>0</v>
      </c>
      <c r="BC64" s="92">
        <f>+'QTR Raw'!W20+'QTR Raw'!W19+'QTR Raw'!W13+'QTR Raw'!W7</f>
        <v>0</v>
      </c>
      <c r="BD64" s="92">
        <f>+'QTR Raw'!X20+'QTR Raw'!X19+'QTR Raw'!X13+'QTR Raw'!X7</f>
        <v>0</v>
      </c>
      <c r="BE64" s="92">
        <f>+'QTR Raw'!Y20+'QTR Raw'!Y19+'QTR Raw'!Y13+'QTR Raw'!Y7</f>
        <v>0</v>
      </c>
      <c r="BF64" s="92">
        <f>+'QTR Raw'!Z20+'QTR Raw'!Z19+'QTR Raw'!Z13+'QTR Raw'!Z7</f>
        <v>0</v>
      </c>
      <c r="BG64" s="92">
        <f>+'QTR Raw'!AA20+'QTR Raw'!AA19+'QTR Raw'!AA13+'QTR Raw'!AA7</f>
        <v>0</v>
      </c>
      <c r="BH64" s="92">
        <f>+'QTR Raw'!AB20+'QTR Raw'!AB19+'QTR Raw'!AB13+'QTR Raw'!AB7</f>
        <v>0</v>
      </c>
      <c r="BI64" s="92">
        <f>+'QTR Raw'!AC20+'QTR Raw'!AC19+'QTR Raw'!AC13+'QTR Raw'!AC7</f>
        <v>0</v>
      </c>
      <c r="BJ64" s="92">
        <f>+'QTR Raw'!AD20+'QTR Raw'!AD19+'QTR Raw'!AD13+'QTR Raw'!AD7</f>
        <v>0</v>
      </c>
      <c r="BK64" s="92">
        <f>+'QTR Raw'!AE20+'QTR Raw'!AE19+'QTR Raw'!AE13+'QTR Raw'!AE7</f>
        <v>0</v>
      </c>
      <c r="BL64" s="92">
        <f>+'QTR Raw'!AF20+'QTR Raw'!AF19+'QTR Raw'!AF13+'QTR Raw'!AF7</f>
        <v>0</v>
      </c>
      <c r="BM64" s="92">
        <f>+'QTR Raw'!AG20+'QTR Raw'!AG19+'QTR Raw'!AG13+'QTR Raw'!AG7</f>
        <v>0</v>
      </c>
      <c r="BN64" s="92">
        <f>+'QTR Raw'!AH20+'QTR Raw'!AH19+'QTR Raw'!AH13+'QTR Raw'!AH7</f>
        <v>0</v>
      </c>
      <c r="BO64" s="92">
        <f>+'QTR Raw'!AI20+'QTR Raw'!AI19+'QTR Raw'!AI13+'QTR Raw'!AI7</f>
        <v>0</v>
      </c>
      <c r="BP64" s="92">
        <f>+'QTR Raw'!AJ20+'QTR Raw'!AJ19+'QTR Raw'!AJ13+'QTR Raw'!AJ7</f>
        <v>0</v>
      </c>
      <c r="BQ64" s="92">
        <f>+'QTR Raw'!AK20+'QTR Raw'!AK19+'QTR Raw'!AK13+'QTR Raw'!AK7</f>
        <v>0</v>
      </c>
      <c r="BR64" s="92">
        <f>+'QTR Raw'!AL20+'QTR Raw'!AL19+'QTR Raw'!AL13+'QTR Raw'!AL7</f>
        <v>0</v>
      </c>
      <c r="BS64" s="92">
        <f>+'QTR Raw'!AM20+'QTR Raw'!AM19+'QTR Raw'!AM13+'QTR Raw'!AM7</f>
        <v>0</v>
      </c>
      <c r="BT64" s="92">
        <f>+'QTR Raw'!AN20+'QTR Raw'!AN19+'QTR Raw'!AN13+'QTR Raw'!AN7</f>
        <v>0</v>
      </c>
      <c r="BU64" s="92">
        <f>+'QTR Raw'!AO20+'QTR Raw'!AO19+'QTR Raw'!AO13+'QTR Raw'!AO7</f>
        <v>0</v>
      </c>
      <c r="BV64" s="92">
        <f>+'QTR Raw'!AP20+'QTR Raw'!AP19+'QTR Raw'!AP13+'QTR Raw'!AP7</f>
        <v>0</v>
      </c>
      <c r="BW64" s="92">
        <f>+'QTR Raw'!AQ20+'QTR Raw'!AQ19+'QTR Raw'!AQ13+'QTR Raw'!AQ7</f>
        <v>0</v>
      </c>
      <c r="BX64" s="92">
        <f>+'QTR Raw'!AR20+'QTR Raw'!AR19+'QTR Raw'!AR13+'QTR Raw'!AR7</f>
        <v>0</v>
      </c>
      <c r="BY64" s="92">
        <f>+'QTR Raw'!AS20+'QTR Raw'!AS19+'QTR Raw'!AS13+'QTR Raw'!AS7</f>
        <v>0</v>
      </c>
      <c r="BZ64" s="92">
        <f>+'QTR Raw'!AT20+'QTR Raw'!AT19+'QTR Raw'!AT13+'QTR Raw'!AT7</f>
        <v>0</v>
      </c>
      <c r="CA64" s="92">
        <f>+'QTR Raw'!AU20+'QTR Raw'!AU19+'QTR Raw'!AU13+'QTR Raw'!AU7</f>
        <v>0</v>
      </c>
      <c r="CB64" s="92">
        <f>+'QTR Raw'!AV20+'QTR Raw'!AV19+'QTR Raw'!AV13+'QTR Raw'!AV7</f>
        <v>0</v>
      </c>
      <c r="CC64" s="92">
        <f>+'QTR Raw'!AW20+'QTR Raw'!AW19+'QTR Raw'!AW13+'QTR Raw'!AW7</f>
        <v>0</v>
      </c>
      <c r="CD64" s="92">
        <f>+'QTR Raw'!AX20+'QTR Raw'!AX19+'QTR Raw'!AX13+'QTR Raw'!AX7</f>
        <v>0</v>
      </c>
      <c r="CE64" s="92">
        <f>+'QTR Raw'!AY20+'QTR Raw'!AY19+'QTR Raw'!AY13+'QTR Raw'!AY7</f>
        <v>0</v>
      </c>
      <c r="CF64" s="92">
        <f>+'QTR Raw'!AZ20+'QTR Raw'!AZ19+'QTR Raw'!AZ13+'QTR Raw'!AZ7</f>
        <v>0</v>
      </c>
      <c r="CG64" s="92">
        <f>+'QTR Raw'!BA20+'QTR Raw'!BA19+'QTR Raw'!BA13+'QTR Raw'!BA7</f>
        <v>0</v>
      </c>
      <c r="CH64" s="92">
        <f>+'QTR Raw'!BB20+'QTR Raw'!BB19+'QTR Raw'!BB13+'QTR Raw'!BB7</f>
        <v>0</v>
      </c>
      <c r="CI64" s="92">
        <f>+'QTR Raw'!BC20+'QTR Raw'!BC19+'QTR Raw'!BC13+'QTR Raw'!BC7</f>
        <v>0</v>
      </c>
      <c r="CJ64" s="92">
        <f>+'QTR Raw'!BD20+'QTR Raw'!BD19+'QTR Raw'!BD13+'QTR Raw'!BD7</f>
        <v>0</v>
      </c>
      <c r="CK64" s="92">
        <f>+'QTR Raw'!BE20+'QTR Raw'!BE19+'QTR Raw'!BE13+'QTR Raw'!BE7</f>
        <v>0</v>
      </c>
      <c r="CL64" s="92">
        <f>+'QTR Raw'!BF20+'QTR Raw'!BF19+'QTR Raw'!BF13+'QTR Raw'!BF7</f>
        <v>0</v>
      </c>
      <c r="CM64" s="74"/>
      <c r="CN64" s="74"/>
      <c r="CO64" s="74"/>
      <c r="CP64" s="74"/>
      <c r="CQ64" s="74"/>
      <c r="CR64" s="74"/>
      <c r="CS64" s="74"/>
      <c r="CT64" s="74"/>
      <c r="CU64" s="74"/>
      <c r="CV64" s="74"/>
      <c r="CW64" s="74"/>
      <c r="CX64" s="74"/>
      <c r="CY64" s="74"/>
      <c r="CZ64" s="74"/>
      <c r="DA64" s="74"/>
      <c r="DB64" s="74"/>
      <c r="DE64" s="120"/>
      <c r="DF64" s="92">
        <v>0</v>
      </c>
    </row>
    <row r="65" spans="1:110" s="26" customFormat="1" x14ac:dyDescent="0.2">
      <c r="A65" s="26" t="s">
        <v>431</v>
      </c>
      <c r="B65" s="26">
        <f>+B63-B64</f>
        <v>0</v>
      </c>
      <c r="C65" s="26">
        <f>+C63-C64</f>
        <v>0</v>
      </c>
      <c r="D65" s="26">
        <f t="shared" ref="D65:U65" si="341">+D63-D64</f>
        <v>0</v>
      </c>
      <c r="E65" s="26">
        <f t="shared" si="341"/>
        <v>0</v>
      </c>
      <c r="F65" s="26">
        <f t="shared" si="341"/>
        <v>0</v>
      </c>
      <c r="G65" s="26">
        <f t="shared" si="341"/>
        <v>0</v>
      </c>
      <c r="H65" s="26">
        <f t="shared" si="341"/>
        <v>0</v>
      </c>
      <c r="I65" s="26">
        <f t="shared" si="341"/>
        <v>0</v>
      </c>
      <c r="J65" s="26">
        <f t="shared" si="341"/>
        <v>0</v>
      </c>
      <c r="K65" s="26">
        <f t="shared" si="341"/>
        <v>84.920574399999992</v>
      </c>
      <c r="L65" s="26">
        <f t="shared" si="341"/>
        <v>174.04355340000001</v>
      </c>
      <c r="M65" s="26">
        <f t="shared" si="341"/>
        <v>250.42772630000002</v>
      </c>
      <c r="N65" s="26">
        <f t="shared" si="341"/>
        <v>305.1877121</v>
      </c>
      <c r="O65" s="26">
        <f t="shared" si="341"/>
        <v>282.76985610000003</v>
      </c>
      <c r="P65" s="26">
        <f t="shared" si="341"/>
        <v>351.78956039999997</v>
      </c>
      <c r="Q65" s="26">
        <f t="shared" si="341"/>
        <v>398.15160000000003</v>
      </c>
      <c r="R65" s="26">
        <f t="shared" si="341"/>
        <v>391.55160000000001</v>
      </c>
      <c r="S65" s="26">
        <f t="shared" si="341"/>
        <v>597.51750000000004</v>
      </c>
      <c r="T65" s="26">
        <f t="shared" si="341"/>
        <v>710.39300000000003</v>
      </c>
      <c r="U65" s="26">
        <f t="shared" si="341"/>
        <v>610.50630000000001</v>
      </c>
      <c r="V65" s="26">
        <f>+V63-V64</f>
        <v>828.60029999999995</v>
      </c>
      <c r="W65" s="26">
        <f>+W63-W64</f>
        <v>1550.9413999999999</v>
      </c>
      <c r="X65" s="26">
        <f>+X63-X64</f>
        <v>2188.3996999999999</v>
      </c>
      <c r="Y65" s="26">
        <f>+Y63-Y64</f>
        <v>1929.1899999999998</v>
      </c>
      <c r="Z65" s="26">
        <f>+Z63-Z64</f>
        <v>2550.13</v>
      </c>
      <c r="AA65" s="26">
        <f>+AA63-AA64</f>
        <v>2527.1800000000003</v>
      </c>
      <c r="AB65" s="27">
        <f t="shared" ref="AB65:AD65" si="342">+AB63-AB64</f>
        <v>3368.375</v>
      </c>
      <c r="AC65" s="27">
        <f t="shared" si="342"/>
        <v>4494.75</v>
      </c>
      <c r="AD65" s="27">
        <f t="shared" si="342"/>
        <v>4562.5</v>
      </c>
      <c r="AE65" s="27">
        <f t="shared" ref="AE65" si="343">+AE63-AE64</f>
        <v>4589.5</v>
      </c>
      <c r="AI65" s="26">
        <f t="shared" ref="AI65" si="344">+AI63-AI64</f>
        <v>0</v>
      </c>
      <c r="AJ65" s="26">
        <f t="shared" ref="AJ65" si="345">+AJ63-AJ64</f>
        <v>0</v>
      </c>
      <c r="AK65" s="26">
        <f t="shared" ref="AK65:AM65" si="346">+AK63-AK64</f>
        <v>0</v>
      </c>
      <c r="AL65" s="26">
        <f t="shared" si="346"/>
        <v>0</v>
      </c>
      <c r="AM65" s="26">
        <f t="shared" si="346"/>
        <v>0</v>
      </c>
      <c r="AN65" s="26">
        <f t="shared" ref="AN65:AO65" si="347">+AN63-AN64</f>
        <v>0</v>
      </c>
      <c r="AO65" s="26">
        <f t="shared" si="347"/>
        <v>0</v>
      </c>
      <c r="AP65" s="26">
        <f t="shared" ref="AP65:AW65" si="348">+AP63-AP64</f>
        <v>0</v>
      </c>
      <c r="AQ65" s="26">
        <f t="shared" si="348"/>
        <v>0</v>
      </c>
      <c r="AR65" s="26">
        <f t="shared" si="348"/>
        <v>0</v>
      </c>
      <c r="AS65" s="26">
        <f t="shared" si="348"/>
        <v>0</v>
      </c>
      <c r="AT65" s="26">
        <f t="shared" si="348"/>
        <v>0</v>
      </c>
      <c r="AU65" s="26">
        <f t="shared" si="348"/>
        <v>0</v>
      </c>
      <c r="AV65" s="26">
        <f t="shared" si="348"/>
        <v>0</v>
      </c>
      <c r="AW65" s="26">
        <f t="shared" si="348"/>
        <v>0</v>
      </c>
      <c r="AX65" s="26">
        <f t="shared" ref="AX65:CF65" si="349">+AX63-AX64</f>
        <v>0</v>
      </c>
      <c r="AY65" s="26">
        <f t="shared" si="349"/>
        <v>0</v>
      </c>
      <c r="AZ65" s="26">
        <f t="shared" si="349"/>
        <v>0</v>
      </c>
      <c r="BA65" s="26">
        <f t="shared" si="349"/>
        <v>0</v>
      </c>
      <c r="BB65" s="26">
        <f t="shared" si="349"/>
        <v>0</v>
      </c>
      <c r="BC65" s="26">
        <f t="shared" si="349"/>
        <v>0</v>
      </c>
      <c r="BD65" s="26">
        <f t="shared" si="349"/>
        <v>0</v>
      </c>
      <c r="BE65" s="26">
        <f t="shared" si="349"/>
        <v>0</v>
      </c>
      <c r="BF65" s="26">
        <f t="shared" si="349"/>
        <v>0</v>
      </c>
      <c r="BG65" s="26">
        <f t="shared" si="349"/>
        <v>0</v>
      </c>
      <c r="BH65" s="26">
        <f t="shared" si="349"/>
        <v>0</v>
      </c>
      <c r="BI65" s="26">
        <f t="shared" si="349"/>
        <v>0</v>
      </c>
      <c r="BJ65" s="26">
        <f t="shared" si="349"/>
        <v>0</v>
      </c>
      <c r="BK65" s="26">
        <f t="shared" si="349"/>
        <v>0</v>
      </c>
      <c r="BL65" s="26">
        <f t="shared" si="349"/>
        <v>0</v>
      </c>
      <c r="BM65" s="26">
        <f t="shared" si="349"/>
        <v>0</v>
      </c>
      <c r="BN65" s="26">
        <f t="shared" si="349"/>
        <v>0</v>
      </c>
      <c r="BO65" s="26">
        <f t="shared" si="349"/>
        <v>137.595</v>
      </c>
      <c r="BP65" s="26">
        <f t="shared" si="349"/>
        <v>210.95099999999999</v>
      </c>
      <c r="BQ65" s="26">
        <f t="shared" si="349"/>
        <v>221.50899999999999</v>
      </c>
      <c r="BR65" s="26">
        <f t="shared" si="349"/>
        <v>258.54500000000002</v>
      </c>
      <c r="BS65" s="26">
        <f t="shared" si="349"/>
        <v>290.34500000000003</v>
      </c>
      <c r="BT65" s="26">
        <f t="shared" si="349"/>
        <v>339.62599999999998</v>
      </c>
      <c r="BU65" s="26">
        <f t="shared" si="349"/>
        <v>422.17399999999998</v>
      </c>
      <c r="BV65" s="26">
        <f t="shared" si="349"/>
        <v>498.79500000000002</v>
      </c>
      <c r="BW65" s="26">
        <f t="shared" si="349"/>
        <v>532.85</v>
      </c>
      <c r="BX65" s="26">
        <f t="shared" si="349"/>
        <v>555.53</v>
      </c>
      <c r="BY65" s="26">
        <f t="shared" si="349"/>
        <v>537.84199999999998</v>
      </c>
      <c r="BZ65" s="26">
        <f t="shared" si="349"/>
        <v>562.17700000000002</v>
      </c>
      <c r="CA65" s="26">
        <f t="shared" si="349"/>
        <v>454.89</v>
      </c>
      <c r="CB65" s="26">
        <f t="shared" si="349"/>
        <v>478.15</v>
      </c>
      <c r="CC65" s="26">
        <f t="shared" si="349"/>
        <v>471.52</v>
      </c>
      <c r="CD65" s="26">
        <f t="shared" si="349"/>
        <v>524.63</v>
      </c>
      <c r="CE65" s="26">
        <f t="shared" si="349"/>
        <v>651.20000000000005</v>
      </c>
      <c r="CF65" s="26">
        <f t="shared" si="349"/>
        <v>626.05999999999995</v>
      </c>
      <c r="CG65" s="26">
        <f t="shared" ref="CG65:CH65" si="350">+CG63-CG64</f>
        <v>645.24</v>
      </c>
      <c r="CH65" s="26">
        <f t="shared" si="350"/>
        <v>627.63</v>
      </c>
      <c r="CI65" s="26">
        <f t="shared" ref="CI65:CJ65" si="351">+CI63-CI64</f>
        <v>606.54</v>
      </c>
      <c r="CJ65" s="26">
        <f t="shared" si="351"/>
        <v>587.36</v>
      </c>
      <c r="CK65" s="26">
        <f t="shared" ref="CK65:CL65" si="352">+CK63-CK64</f>
        <v>597.12</v>
      </c>
      <c r="CL65" s="26">
        <f t="shared" si="352"/>
        <v>736.16</v>
      </c>
      <c r="CM65" s="27">
        <f t="shared" ref="CM65:DB65" si="353">+CM63-CM64</f>
        <v>722.5</v>
      </c>
      <c r="CN65" s="27">
        <f t="shared" si="353"/>
        <v>831.5</v>
      </c>
      <c r="CO65" s="27">
        <f t="shared" si="353"/>
        <v>883.625</v>
      </c>
      <c r="CP65" s="27">
        <f t="shared" si="353"/>
        <v>930.75</v>
      </c>
      <c r="CQ65" s="27">
        <f t="shared" si="353"/>
        <v>1062.75</v>
      </c>
      <c r="CR65" s="27">
        <f t="shared" si="353"/>
        <v>1144</v>
      </c>
      <c r="CS65" s="27">
        <f t="shared" si="353"/>
        <v>1144</v>
      </c>
      <c r="CT65" s="27">
        <f t="shared" si="353"/>
        <v>1144</v>
      </c>
      <c r="CU65" s="27">
        <f t="shared" si="353"/>
        <v>1140.625</v>
      </c>
      <c r="CV65" s="27">
        <f t="shared" si="353"/>
        <v>1140.625</v>
      </c>
      <c r="CW65" s="27">
        <f t="shared" si="353"/>
        <v>1140.625</v>
      </c>
      <c r="CX65" s="27">
        <f t="shared" si="353"/>
        <v>1140.625</v>
      </c>
      <c r="CY65" s="27">
        <f t="shared" si="353"/>
        <v>1147.375</v>
      </c>
      <c r="CZ65" s="27">
        <f t="shared" si="353"/>
        <v>1147.375</v>
      </c>
      <c r="DA65" s="27">
        <f t="shared" si="353"/>
        <v>1147.375</v>
      </c>
      <c r="DB65" s="27">
        <f t="shared" si="353"/>
        <v>1147.375</v>
      </c>
      <c r="DE65" s="121"/>
      <c r="DF65" s="26">
        <v>2527.1799999999998</v>
      </c>
    </row>
    <row r="66" spans="1:110" s="39" customFormat="1" x14ac:dyDescent="0.2">
      <c r="A66" s="39" t="s">
        <v>484</v>
      </c>
      <c r="C66" s="39" t="e">
        <f t="shared" ref="C66" si="354">C65/B65-1</f>
        <v>#DIV/0!</v>
      </c>
      <c r="D66" s="39" t="e">
        <f t="shared" ref="D66" si="355">D65/C65-1</f>
        <v>#DIV/0!</v>
      </c>
      <c r="E66" s="39" t="e">
        <f t="shared" ref="E66" si="356">E65/D65-1</f>
        <v>#DIV/0!</v>
      </c>
      <c r="F66" s="39" t="e">
        <f t="shared" ref="F66:R66" si="357">F65/E65-1</f>
        <v>#DIV/0!</v>
      </c>
      <c r="G66" s="39" t="e">
        <f t="shared" si="357"/>
        <v>#DIV/0!</v>
      </c>
      <c r="H66" s="39" t="e">
        <f t="shared" si="357"/>
        <v>#DIV/0!</v>
      </c>
      <c r="I66" s="39" t="e">
        <f t="shared" si="357"/>
        <v>#DIV/0!</v>
      </c>
      <c r="J66" s="39" t="e">
        <f t="shared" si="357"/>
        <v>#DIV/0!</v>
      </c>
      <c r="K66" s="39" t="e">
        <f>K65/J65-1</f>
        <v>#DIV/0!</v>
      </c>
      <c r="L66" s="39">
        <f t="shared" si="357"/>
        <v>1.0494862950432426</v>
      </c>
      <c r="M66" s="39">
        <f t="shared" si="357"/>
        <v>0.438879644823432</v>
      </c>
      <c r="N66" s="39">
        <f t="shared" si="357"/>
        <v>0.21866582670003654</v>
      </c>
      <c r="O66" s="39">
        <f t="shared" si="357"/>
        <v>-7.3455958779409802E-2</v>
      </c>
      <c r="P66" s="39">
        <f t="shared" si="357"/>
        <v>0.24408437749316358</v>
      </c>
      <c r="Q66" s="39">
        <f t="shared" si="357"/>
        <v>0.13178912855539093</v>
      </c>
      <c r="R66" s="39">
        <f t="shared" si="357"/>
        <v>-1.6576600470775471E-2</v>
      </c>
      <c r="S66" s="39">
        <f t="shared" ref="S66:AA66" si="358">S65/R65-1</f>
        <v>0.52602492238570853</v>
      </c>
      <c r="T66" s="39">
        <f t="shared" si="358"/>
        <v>0.18890743785746866</v>
      </c>
      <c r="U66" s="39">
        <f t="shared" si="358"/>
        <v>-0.14060766364533439</v>
      </c>
      <c r="V66" s="39">
        <f t="shared" si="358"/>
        <v>0.35723464278746997</v>
      </c>
      <c r="W66" s="39">
        <f t="shared" si="358"/>
        <v>0.87176060641059383</v>
      </c>
      <c r="X66" s="39">
        <f t="shared" si="358"/>
        <v>0.41101378814183431</v>
      </c>
      <c r="Y66" s="39">
        <f t="shared" si="358"/>
        <v>-0.11844714656102362</v>
      </c>
      <c r="Z66" s="39">
        <f t="shared" si="358"/>
        <v>0.32186565346077911</v>
      </c>
      <c r="AA66" s="39">
        <f t="shared" si="358"/>
        <v>-8.9995411998603503E-3</v>
      </c>
      <c r="AB66" s="40">
        <f t="shared" ref="AB66" si="359">AB65/AA65-1</f>
        <v>0.33285915526396992</v>
      </c>
      <c r="AC66" s="40">
        <f t="shared" ref="AC66" si="360">AC65/AB65-1</f>
        <v>0.33439714996103453</v>
      </c>
      <c r="AD66" s="40">
        <f t="shared" ref="AD66" si="361">AD65/AC65-1</f>
        <v>1.5073140886589842E-2</v>
      </c>
      <c r="AE66" s="40">
        <f t="shared" ref="AE66" si="362">AE65/AD65-1</f>
        <v>5.9178082191779779E-3</v>
      </c>
      <c r="AM66" s="39" t="e">
        <f t="shared" ref="AM66:CI66" si="363">+IF(AI65&lt;0,1-AM65/AI65,AM65/AI65-1)</f>
        <v>#DIV/0!</v>
      </c>
      <c r="AN66" s="39" t="e">
        <f t="shared" si="363"/>
        <v>#DIV/0!</v>
      </c>
      <c r="AO66" s="39" t="e">
        <f t="shared" si="363"/>
        <v>#DIV/0!</v>
      </c>
      <c r="AP66" s="39" t="e">
        <f t="shared" si="363"/>
        <v>#DIV/0!</v>
      </c>
      <c r="AQ66" s="39" t="e">
        <f t="shared" si="363"/>
        <v>#DIV/0!</v>
      </c>
      <c r="AR66" s="39" t="e">
        <f t="shared" si="363"/>
        <v>#DIV/0!</v>
      </c>
      <c r="AS66" s="39" t="e">
        <f t="shared" si="363"/>
        <v>#DIV/0!</v>
      </c>
      <c r="AT66" s="39" t="e">
        <f t="shared" si="363"/>
        <v>#DIV/0!</v>
      </c>
      <c r="AU66" s="39" t="e">
        <f t="shared" si="363"/>
        <v>#DIV/0!</v>
      </c>
      <c r="AV66" s="39" t="e">
        <f t="shared" si="363"/>
        <v>#DIV/0!</v>
      </c>
      <c r="AW66" s="39" t="e">
        <f t="shared" si="363"/>
        <v>#DIV/0!</v>
      </c>
      <c r="AX66" s="39" t="e">
        <f t="shared" si="363"/>
        <v>#DIV/0!</v>
      </c>
      <c r="AY66" s="39" t="e">
        <f t="shared" si="363"/>
        <v>#DIV/0!</v>
      </c>
      <c r="AZ66" s="39" t="e">
        <f t="shared" si="363"/>
        <v>#DIV/0!</v>
      </c>
      <c r="BA66" s="39" t="e">
        <f t="shared" si="363"/>
        <v>#DIV/0!</v>
      </c>
      <c r="BB66" s="39" t="e">
        <f t="shared" si="363"/>
        <v>#DIV/0!</v>
      </c>
      <c r="BC66" s="39" t="e">
        <f t="shared" si="363"/>
        <v>#DIV/0!</v>
      </c>
      <c r="BD66" s="39" t="e">
        <f t="shared" si="363"/>
        <v>#DIV/0!</v>
      </c>
      <c r="BE66" s="39" t="e">
        <f t="shared" si="363"/>
        <v>#DIV/0!</v>
      </c>
      <c r="BF66" s="39" t="e">
        <f t="shared" si="363"/>
        <v>#DIV/0!</v>
      </c>
      <c r="BG66" s="39" t="e">
        <f t="shared" si="363"/>
        <v>#DIV/0!</v>
      </c>
      <c r="BH66" s="39" t="e">
        <f t="shared" si="363"/>
        <v>#DIV/0!</v>
      </c>
      <c r="BI66" s="39" t="e">
        <f t="shared" si="363"/>
        <v>#DIV/0!</v>
      </c>
      <c r="BJ66" s="39" t="e">
        <f t="shared" si="363"/>
        <v>#DIV/0!</v>
      </c>
      <c r="BK66" s="39" t="e">
        <f t="shared" si="363"/>
        <v>#DIV/0!</v>
      </c>
      <c r="BL66" s="39" t="e">
        <f t="shared" si="363"/>
        <v>#DIV/0!</v>
      </c>
      <c r="BM66" s="39" t="e">
        <f t="shared" si="363"/>
        <v>#DIV/0!</v>
      </c>
      <c r="BN66" s="39" t="e">
        <f t="shared" si="363"/>
        <v>#DIV/0!</v>
      </c>
      <c r="BO66" s="39" t="e">
        <f t="shared" si="363"/>
        <v>#DIV/0!</v>
      </c>
      <c r="BP66" s="39" t="e">
        <f t="shared" si="363"/>
        <v>#DIV/0!</v>
      </c>
      <c r="BQ66" s="39" t="e">
        <f t="shared" si="363"/>
        <v>#DIV/0!</v>
      </c>
      <c r="BR66" s="39" t="e">
        <f t="shared" si="363"/>
        <v>#DIV/0!</v>
      </c>
      <c r="BS66" s="39">
        <f t="shared" si="363"/>
        <v>1.1101420836512959</v>
      </c>
      <c r="BT66" s="39">
        <f t="shared" si="363"/>
        <v>0.60997577636512745</v>
      </c>
      <c r="BU66" s="39">
        <f t="shared" si="363"/>
        <v>0.90589998600508337</v>
      </c>
      <c r="BV66" s="39">
        <f t="shared" si="363"/>
        <v>0.92923862383724298</v>
      </c>
      <c r="BW66" s="39">
        <f t="shared" si="363"/>
        <v>0.83523050164459511</v>
      </c>
      <c r="BX66" s="39">
        <f t="shared" si="363"/>
        <v>0.63571104685742563</v>
      </c>
      <c r="BY66" s="39">
        <f t="shared" si="363"/>
        <v>0.27398181792341547</v>
      </c>
      <c r="BZ66" s="39">
        <f t="shared" si="363"/>
        <v>0.12707023927665673</v>
      </c>
      <c r="CA66" s="39">
        <f t="shared" si="363"/>
        <v>-0.14630759125457449</v>
      </c>
      <c r="CB66" s="39">
        <f t="shared" si="363"/>
        <v>-0.13929040735873854</v>
      </c>
      <c r="CC66" s="39">
        <f t="shared" si="363"/>
        <v>-0.12331130703812643</v>
      </c>
      <c r="CD66" s="39">
        <f t="shared" si="363"/>
        <v>-6.6788573705434451E-2</v>
      </c>
      <c r="CE66" s="39">
        <f t="shared" si="363"/>
        <v>0.43155488139989906</v>
      </c>
      <c r="CF66" s="39">
        <f t="shared" si="363"/>
        <v>0.30933807382620504</v>
      </c>
      <c r="CG66" s="39">
        <f t="shared" si="363"/>
        <v>0.36842551747539876</v>
      </c>
      <c r="CH66" s="39">
        <f t="shared" si="363"/>
        <v>0.1963288412786155</v>
      </c>
      <c r="CI66" s="39">
        <f t="shared" si="363"/>
        <v>-6.8581081081081186E-2</v>
      </c>
      <c r="CJ66" s="39">
        <f>+IF(CF65&lt;0,1-CJ65/CF65,CJ65/CF65-1)</f>
        <v>-6.181516148611943E-2</v>
      </c>
      <c r="CK66" s="39">
        <f>+IF(CG65&lt;0,1-CK65/CG65,CK65/CG65-1)</f>
        <v>-7.4576901618002567E-2</v>
      </c>
      <c r="CL66" s="39">
        <f>+IF(CH65&lt;0,1-CL65/CH65,CL65/CH65-1)</f>
        <v>0.17292035116230897</v>
      </c>
      <c r="CM66" s="40">
        <f t="shared" ref="CM66:DB66" si="364">+IF(CI65&lt;0,1-CM65/CI65,CM65/CI65-1)</f>
        <v>0.19118277442542952</v>
      </c>
      <c r="CN66" s="40">
        <f t="shared" si="364"/>
        <v>0.41565649686733863</v>
      </c>
      <c r="CO66" s="40">
        <f t="shared" si="364"/>
        <v>0.47981142818863876</v>
      </c>
      <c r="CP66" s="40">
        <f t="shared" si="364"/>
        <v>0.26433112366876776</v>
      </c>
      <c r="CQ66" s="40">
        <f t="shared" si="364"/>
        <v>0.47093425605536332</v>
      </c>
      <c r="CR66" s="40">
        <f t="shared" si="364"/>
        <v>0.37582681900180392</v>
      </c>
      <c r="CS66" s="40">
        <f t="shared" si="364"/>
        <v>0.29466685528363268</v>
      </c>
      <c r="CT66" s="40">
        <f t="shared" si="364"/>
        <v>0.22911630405586902</v>
      </c>
      <c r="CU66" s="40">
        <f t="shared" si="364"/>
        <v>7.3276876029169546E-2</v>
      </c>
      <c r="CV66" s="40">
        <f t="shared" si="364"/>
        <v>-2.9501748251747895E-3</v>
      </c>
      <c r="CW66" s="40">
        <f t="shared" si="364"/>
        <v>-2.9501748251747895E-3</v>
      </c>
      <c r="CX66" s="40">
        <f t="shared" si="364"/>
        <v>-2.9501748251747895E-3</v>
      </c>
      <c r="CY66" s="40">
        <f t="shared" si="364"/>
        <v>5.9178082191779779E-3</v>
      </c>
      <c r="CZ66" s="40">
        <f t="shared" si="364"/>
        <v>5.9178082191779779E-3</v>
      </c>
      <c r="DA66" s="40">
        <f t="shared" si="364"/>
        <v>5.9178082191779779E-3</v>
      </c>
      <c r="DB66" s="40">
        <f t="shared" si="364"/>
        <v>5.9178082191779779E-3</v>
      </c>
      <c r="DE66" s="122"/>
      <c r="DF66" s="39">
        <v>-8.9995411998604613E-3</v>
      </c>
    </row>
    <row r="67" spans="1:110" s="39" customFormat="1" x14ac:dyDescent="0.2">
      <c r="A67" s="39" t="s">
        <v>446</v>
      </c>
      <c r="AB67" s="40"/>
      <c r="AC67" s="40"/>
      <c r="AD67" s="40"/>
      <c r="AE67" s="40"/>
      <c r="AJ67" s="39" t="e">
        <f t="shared" ref="AJ67:AL67" si="365">+IF(AI65&lt;0,1-AJ65/AI65,AJ65/AI65-1)</f>
        <v>#DIV/0!</v>
      </c>
      <c r="AK67" s="39" t="e">
        <f t="shared" si="365"/>
        <v>#DIV/0!</v>
      </c>
      <c r="AL67" s="39" t="e">
        <f t="shared" si="365"/>
        <v>#DIV/0!</v>
      </c>
      <c r="AM67" s="39" t="e">
        <f t="shared" ref="AM67:CI67" si="366">+IF(AL65&lt;0,1-AM65/AL65,AM65/AL65-1)</f>
        <v>#DIV/0!</v>
      </c>
      <c r="AN67" s="39" t="e">
        <f t="shared" si="366"/>
        <v>#DIV/0!</v>
      </c>
      <c r="AO67" s="39" t="e">
        <f t="shared" si="366"/>
        <v>#DIV/0!</v>
      </c>
      <c r="AP67" s="39" t="e">
        <f t="shared" si="366"/>
        <v>#DIV/0!</v>
      </c>
      <c r="AQ67" s="39" t="e">
        <f t="shared" si="366"/>
        <v>#DIV/0!</v>
      </c>
      <c r="AR67" s="39" t="e">
        <f t="shared" si="366"/>
        <v>#DIV/0!</v>
      </c>
      <c r="AS67" s="39" t="e">
        <f t="shared" si="366"/>
        <v>#DIV/0!</v>
      </c>
      <c r="AT67" s="39" t="e">
        <f t="shared" si="366"/>
        <v>#DIV/0!</v>
      </c>
      <c r="AU67" s="39" t="e">
        <f t="shared" si="366"/>
        <v>#DIV/0!</v>
      </c>
      <c r="AV67" s="39" t="e">
        <f t="shared" si="366"/>
        <v>#DIV/0!</v>
      </c>
      <c r="AW67" s="39" t="e">
        <f t="shared" si="366"/>
        <v>#DIV/0!</v>
      </c>
      <c r="AX67" s="39" t="e">
        <f t="shared" si="366"/>
        <v>#DIV/0!</v>
      </c>
      <c r="AY67" s="39" t="e">
        <f t="shared" si="366"/>
        <v>#DIV/0!</v>
      </c>
      <c r="AZ67" s="39" t="e">
        <f t="shared" si="366"/>
        <v>#DIV/0!</v>
      </c>
      <c r="BA67" s="39" t="e">
        <f t="shared" si="366"/>
        <v>#DIV/0!</v>
      </c>
      <c r="BB67" s="39" t="e">
        <f t="shared" si="366"/>
        <v>#DIV/0!</v>
      </c>
      <c r="BC67" s="39" t="e">
        <f t="shared" si="366"/>
        <v>#DIV/0!</v>
      </c>
      <c r="BD67" s="39" t="e">
        <f t="shared" si="366"/>
        <v>#DIV/0!</v>
      </c>
      <c r="BE67" s="39" t="e">
        <f t="shared" si="366"/>
        <v>#DIV/0!</v>
      </c>
      <c r="BF67" s="39" t="e">
        <f t="shared" si="366"/>
        <v>#DIV/0!</v>
      </c>
      <c r="BG67" s="39" t="e">
        <f t="shared" si="366"/>
        <v>#DIV/0!</v>
      </c>
      <c r="BH67" s="39" t="e">
        <f t="shared" si="366"/>
        <v>#DIV/0!</v>
      </c>
      <c r="BI67" s="39" t="e">
        <f t="shared" si="366"/>
        <v>#DIV/0!</v>
      </c>
      <c r="BJ67" s="39" t="e">
        <f t="shared" si="366"/>
        <v>#DIV/0!</v>
      </c>
      <c r="BK67" s="39" t="e">
        <f t="shared" si="366"/>
        <v>#DIV/0!</v>
      </c>
      <c r="BL67" s="39" t="e">
        <f t="shared" si="366"/>
        <v>#DIV/0!</v>
      </c>
      <c r="BM67" s="39" t="e">
        <f t="shared" si="366"/>
        <v>#DIV/0!</v>
      </c>
      <c r="BN67" s="39" t="e">
        <f t="shared" si="366"/>
        <v>#DIV/0!</v>
      </c>
      <c r="BO67" s="39" t="e">
        <f t="shared" si="366"/>
        <v>#DIV/0!</v>
      </c>
      <c r="BP67" s="39">
        <f t="shared" si="366"/>
        <v>0.5331298375667719</v>
      </c>
      <c r="BQ67" s="39">
        <f t="shared" si="366"/>
        <v>5.0049537570336255E-2</v>
      </c>
      <c r="BR67" s="39">
        <f t="shared" si="366"/>
        <v>0.1671986239836758</v>
      </c>
      <c r="BS67" s="39">
        <f t="shared" si="366"/>
        <v>0.12299599682840512</v>
      </c>
      <c r="BT67" s="39">
        <f t="shared" si="366"/>
        <v>0.16973255954123534</v>
      </c>
      <c r="BU67" s="39">
        <f t="shared" si="366"/>
        <v>0.2430555964502128</v>
      </c>
      <c r="BV67" s="39">
        <f t="shared" si="366"/>
        <v>0.18149151771544436</v>
      </c>
      <c r="BW67" s="39">
        <f t="shared" si="366"/>
        <v>6.8274541645365394E-2</v>
      </c>
      <c r="BX67" s="39">
        <f t="shared" si="366"/>
        <v>4.2563573238246999E-2</v>
      </c>
      <c r="BY67" s="39">
        <f t="shared" si="366"/>
        <v>-3.1839864633773085E-2</v>
      </c>
      <c r="BZ67" s="39">
        <f t="shared" si="366"/>
        <v>4.5245629757438177E-2</v>
      </c>
      <c r="CA67" s="39">
        <f t="shared" si="366"/>
        <v>-0.19084203017910739</v>
      </c>
      <c r="CB67" s="39">
        <f t="shared" si="366"/>
        <v>5.1133241003319396E-2</v>
      </c>
      <c r="CC67" s="39">
        <f t="shared" si="366"/>
        <v>-1.3865941650109792E-2</v>
      </c>
      <c r="CD67" s="39">
        <f t="shared" si="366"/>
        <v>0.1126357312521209</v>
      </c>
      <c r="CE67" s="39">
        <f t="shared" si="366"/>
        <v>0.24125574214208112</v>
      </c>
      <c r="CF67" s="39">
        <f t="shared" si="366"/>
        <v>-3.8605651105651284E-2</v>
      </c>
      <c r="CG67" s="39">
        <f t="shared" si="366"/>
        <v>3.0636041273999437E-2</v>
      </c>
      <c r="CH67" s="39">
        <f t="shared" si="366"/>
        <v>-2.7292170355216694E-2</v>
      </c>
      <c r="CI67" s="39">
        <f t="shared" si="366"/>
        <v>-3.3602600258113902E-2</v>
      </c>
      <c r="CJ67" s="39">
        <f>+IF(CI65&lt;0,1-CJ65/CI65,CJ65/CI65-1)</f>
        <v>-3.1621987008276342E-2</v>
      </c>
      <c r="CK67" s="39">
        <f>+IF(CJ65&lt;0,1-CK65/CJ65,CK65/CJ65-1)</f>
        <v>1.6616725687823575E-2</v>
      </c>
      <c r="CL67" s="39">
        <f>+IF(CK65&lt;0,1-CL65/CK65,CL65/CK65-1)</f>
        <v>0.23285101822079302</v>
      </c>
      <c r="CM67" s="40">
        <f t="shared" ref="CM67" si="367">+CM65/CL65-1</f>
        <v>-1.8555748750271661E-2</v>
      </c>
      <c r="CN67" s="40">
        <f t="shared" ref="CN67" si="368">+CN65/CM65-1</f>
        <v>0.15086505190311428</v>
      </c>
      <c r="CO67" s="40">
        <f t="shared" ref="CO67" si="369">+CO65/CN65-1</f>
        <v>6.2687913409500862E-2</v>
      </c>
      <c r="CP67" s="40">
        <f t="shared" ref="CP67" si="370">+CP65/CO65-1</f>
        <v>5.333144716367233E-2</v>
      </c>
      <c r="CQ67" s="40">
        <f t="shared" ref="CQ67" si="371">+CQ65/CP65-1</f>
        <v>0.14182111200644631</v>
      </c>
      <c r="CR67" s="40">
        <f t="shared" ref="CR67" si="372">+CR65/CQ65-1</f>
        <v>7.6452599388379117E-2</v>
      </c>
      <c r="CS67" s="40">
        <f t="shared" ref="CS67" si="373">+CS65/CR65-1</f>
        <v>0</v>
      </c>
      <c r="CT67" s="40">
        <f t="shared" ref="CT67" si="374">+CT65/CS65-1</f>
        <v>0</v>
      </c>
      <c r="CU67" s="40">
        <f t="shared" ref="CU67" si="375">+CU65/CT65-1</f>
        <v>-2.9501748251747895E-3</v>
      </c>
      <c r="CV67" s="40">
        <f t="shared" ref="CV67" si="376">+CV65/CU65-1</f>
        <v>0</v>
      </c>
      <c r="CW67" s="40">
        <f t="shared" ref="CW67" si="377">+CW65/CV65-1</f>
        <v>0</v>
      </c>
      <c r="CX67" s="40">
        <f t="shared" ref="CX67" si="378">+CX65/CW65-1</f>
        <v>0</v>
      </c>
      <c r="CY67" s="40">
        <f t="shared" ref="CY67" si="379">+CY65/CX65-1</f>
        <v>5.9178082191779779E-3</v>
      </c>
      <c r="CZ67" s="40">
        <f t="shared" ref="CZ67" si="380">+CZ65/CY65-1</f>
        <v>0</v>
      </c>
      <c r="DA67" s="40">
        <f t="shared" ref="DA67" si="381">+DA65/CZ65-1</f>
        <v>0</v>
      </c>
      <c r="DB67" s="40">
        <f t="shared" ref="DB67" si="382">+DB65/DA65-1</f>
        <v>0</v>
      </c>
      <c r="DE67" s="122"/>
    </row>
    <row r="68" spans="1:110" s="23" customFormat="1" outlineLevel="1" x14ac:dyDescent="0.2">
      <c r="A68" s="23" t="s">
        <v>2</v>
      </c>
      <c r="B68" s="23">
        <f>'Annual Raw'!C11</f>
        <v>0</v>
      </c>
      <c r="C68" s="23">
        <f>'Annual Raw'!D11</f>
        <v>0</v>
      </c>
      <c r="D68" s="23">
        <f>'Annual Raw'!E11</f>
        <v>0</v>
      </c>
      <c r="E68" s="23">
        <f>'Annual Raw'!F11</f>
        <v>0</v>
      </c>
      <c r="F68" s="23">
        <f>'Annual Raw'!G11</f>
        <v>0</v>
      </c>
      <c r="G68" s="23">
        <f>'Annual Raw'!H11</f>
        <v>0</v>
      </c>
      <c r="H68" s="23">
        <f>'Annual Raw'!I11</f>
        <v>0</v>
      </c>
      <c r="I68" s="23">
        <f>'Annual Raw'!J11</f>
        <v>0</v>
      </c>
      <c r="J68" s="23">
        <f>'Annual Raw'!K11</f>
        <v>0</v>
      </c>
      <c r="K68" s="23">
        <f>'Annual Raw'!L11</f>
        <v>-0.17258709999999999</v>
      </c>
      <c r="L68" s="23">
        <f>'Annual Raw'!M11</f>
        <v>-0.67793199999999998</v>
      </c>
      <c r="M68" s="23">
        <f>'Annual Raw'!N11</f>
        <v>3.0342500000000001E-2</v>
      </c>
      <c r="N68" s="23">
        <f>'Annual Raw'!O11</f>
        <v>-0.30262309999999998</v>
      </c>
      <c r="O68" s="23">
        <f>'Annual Raw'!P11</f>
        <v>-1.2432661</v>
      </c>
      <c r="P68" s="23">
        <f>'Annual Raw'!Q11</f>
        <v>-0.79042939999999995</v>
      </c>
      <c r="Q68" s="23">
        <f>'Annual Raw'!R11</f>
        <v>1.1341000000000001</v>
      </c>
      <c r="R68" s="23">
        <f>'Annual Raw'!S11</f>
        <v>-2.8696999999999999</v>
      </c>
      <c r="S68" s="23">
        <f>'Annual Raw'!T11</f>
        <v>3.0053000000000001</v>
      </c>
      <c r="T68" s="23">
        <f>'Annual Raw'!U11</f>
        <v>-1.3182</v>
      </c>
      <c r="U68" s="23">
        <f>'Annual Raw'!V11</f>
        <v>-4.2907999999999999</v>
      </c>
      <c r="V68" s="23">
        <f>'Annual Raw'!W11</f>
        <v>-1.2048000000000001</v>
      </c>
      <c r="W68" s="23">
        <f>'Annual Raw'!X11</f>
        <v>1.6766000000000001</v>
      </c>
      <c r="X68" s="23">
        <f>'Annual Raw'!Y11</f>
        <v>-96.9739</v>
      </c>
      <c r="Y68" s="23">
        <f>'Annual Raw'!Z11</f>
        <v>-10.78</v>
      </c>
      <c r="Z68" s="23">
        <f>'Annual Raw'!AA11</f>
        <v>31.09</v>
      </c>
      <c r="AA68" s="23">
        <f>'Annual Raw'!AB11</f>
        <v>-60.94</v>
      </c>
      <c r="AB68" s="76">
        <f>+SUM(CM68:CP68)</f>
        <v>0</v>
      </c>
      <c r="AC68" s="76">
        <f>+SUM(CQ68:CT68)</f>
        <v>0</v>
      </c>
      <c r="AD68" s="76">
        <f>+SUM(CU68:CX68)</f>
        <v>0</v>
      </c>
      <c r="AE68" s="76">
        <f>+SUM(CY68:DB68)</f>
        <v>0</v>
      </c>
      <c r="AI68" s="23">
        <f>'QTR Raw'!C10</f>
        <v>0</v>
      </c>
      <c r="AJ68" s="23">
        <f>'QTR Raw'!D10</f>
        <v>0</v>
      </c>
      <c r="AK68" s="23">
        <f>'QTR Raw'!E10</f>
        <v>0</v>
      </c>
      <c r="AL68" s="23">
        <f>'QTR Raw'!F10</f>
        <v>0</v>
      </c>
      <c r="AM68" s="23">
        <f>'QTR Raw'!G10</f>
        <v>0</v>
      </c>
      <c r="AN68" s="23">
        <f>'QTR Raw'!H10</f>
        <v>0</v>
      </c>
      <c r="AO68" s="23">
        <f>'QTR Raw'!I10</f>
        <v>0</v>
      </c>
      <c r="AP68" s="23">
        <f>'QTR Raw'!J10</f>
        <v>0</v>
      </c>
      <c r="AQ68" s="23">
        <f>'QTR Raw'!K10</f>
        <v>0</v>
      </c>
      <c r="AR68" s="23">
        <f>'QTR Raw'!L10</f>
        <v>0</v>
      </c>
      <c r="AS68" s="23">
        <f>'QTR Raw'!M10</f>
        <v>0</v>
      </c>
      <c r="AT68" s="23">
        <f>'QTR Raw'!N10</f>
        <v>0</v>
      </c>
      <c r="AU68" s="23">
        <f>'QTR Raw'!O10</f>
        <v>0</v>
      </c>
      <c r="AV68" s="23">
        <f>'QTR Raw'!P10</f>
        <v>0</v>
      </c>
      <c r="AW68" s="23">
        <f>'QTR Raw'!Q10</f>
        <v>0</v>
      </c>
      <c r="AX68" s="23">
        <f>'QTR Raw'!R10</f>
        <v>0</v>
      </c>
      <c r="AY68" s="23">
        <f>'QTR Raw'!S10</f>
        <v>0</v>
      </c>
      <c r="AZ68" s="23">
        <f>'QTR Raw'!T10</f>
        <v>0</v>
      </c>
      <c r="BA68" s="23">
        <f>'QTR Raw'!U10</f>
        <v>0</v>
      </c>
      <c r="BB68" s="23">
        <f>'QTR Raw'!V10</f>
        <v>0</v>
      </c>
      <c r="BC68" s="23">
        <f>'QTR Raw'!W10</f>
        <v>0</v>
      </c>
      <c r="BD68" s="23">
        <f>'QTR Raw'!X10</f>
        <v>0</v>
      </c>
      <c r="BE68" s="23">
        <f>'QTR Raw'!Y10</f>
        <v>0</v>
      </c>
      <c r="BF68" s="23">
        <f>'QTR Raw'!Z10</f>
        <v>0</v>
      </c>
      <c r="BG68" s="23">
        <f>'QTR Raw'!AA10</f>
        <v>0</v>
      </c>
      <c r="BH68" s="23">
        <f>'QTR Raw'!AB10</f>
        <v>0</v>
      </c>
      <c r="BI68" s="23">
        <f>'QTR Raw'!AC10</f>
        <v>0</v>
      </c>
      <c r="BJ68" s="23">
        <f>'QTR Raw'!AD10</f>
        <v>0</v>
      </c>
      <c r="BK68" s="23">
        <f>'QTR Raw'!AE10</f>
        <v>0</v>
      </c>
      <c r="BL68" s="23">
        <f>'QTR Raw'!AF10</f>
        <v>0</v>
      </c>
      <c r="BM68" s="23">
        <f>'QTR Raw'!AG10</f>
        <v>0</v>
      </c>
      <c r="BN68" s="23">
        <f>'QTR Raw'!AH10</f>
        <v>0</v>
      </c>
      <c r="BO68" s="23">
        <f>'QTR Raw'!AI10</f>
        <v>-3.3839999999999999</v>
      </c>
      <c r="BP68" s="23">
        <f>'QTR Raw'!AJ10</f>
        <v>0.73699999999999999</v>
      </c>
      <c r="BQ68" s="23">
        <f>'QTR Raw'!AK10</f>
        <v>5.2590000000000003</v>
      </c>
      <c r="BR68" s="23">
        <f>'QTR Raw'!AL10</f>
        <v>-3.8170000000000002</v>
      </c>
      <c r="BS68" s="23">
        <f>'QTR Raw'!AM10</f>
        <v>-4.4889999999999999</v>
      </c>
      <c r="BT68" s="23">
        <f>'QTR Raw'!AN10</f>
        <v>9.2840000000000007</v>
      </c>
      <c r="BU68" s="23">
        <f>'QTR Raw'!AO10</f>
        <v>-6.5819999999999999</v>
      </c>
      <c r="BV68" s="23">
        <f>'QTR Raw'!AP10</f>
        <v>3.4630000000000001</v>
      </c>
      <c r="BW68" s="23">
        <f>'QTR Raw'!AQ10</f>
        <v>-57.494</v>
      </c>
      <c r="BX68" s="23">
        <f>'QTR Raw'!AR10</f>
        <v>-17.963000000000001</v>
      </c>
      <c r="BY68" s="23">
        <f>'QTR Raw'!AS10</f>
        <v>7.16</v>
      </c>
      <c r="BZ68" s="23">
        <f>'QTR Raw'!AT10</f>
        <v>-28.677</v>
      </c>
      <c r="CA68" s="23">
        <f>'QTR Raw'!AU10</f>
        <v>-7.19</v>
      </c>
      <c r="CB68" s="23">
        <f>'QTR Raw'!AV10</f>
        <v>31.03</v>
      </c>
      <c r="CC68" s="23">
        <f>'QTR Raw'!AW10</f>
        <v>-28.53</v>
      </c>
      <c r="CD68" s="23">
        <f>'QTR Raw'!AX10</f>
        <v>-6.09</v>
      </c>
      <c r="CE68" s="23">
        <f>'QTR Raw'!AY10</f>
        <v>19.87</v>
      </c>
      <c r="CF68" s="23">
        <f>'QTR Raw'!AZ10</f>
        <v>1.88</v>
      </c>
      <c r="CG68" s="23">
        <f>'QTR Raw'!BA10</f>
        <v>3.68</v>
      </c>
      <c r="CH68" s="23">
        <f>'QTR Raw'!BB10</f>
        <v>5.66</v>
      </c>
      <c r="CI68" s="23">
        <f>'QTR Raw'!BC10</f>
        <v>0.88</v>
      </c>
      <c r="CJ68" s="23">
        <f>'QTR Raw'!BD10</f>
        <v>-21.35</v>
      </c>
      <c r="CK68" s="23">
        <f>'QTR Raw'!BE10</f>
        <v>-55.32</v>
      </c>
      <c r="CL68" s="23">
        <f>'QTR Raw'!BF10</f>
        <v>14.85</v>
      </c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E68" s="123"/>
      <c r="DF68" s="23">
        <v>-60.940000000000005</v>
      </c>
    </row>
    <row r="69" spans="1:110" s="23" customFormat="1" outlineLevel="1" x14ac:dyDescent="0.2">
      <c r="A69" s="23" t="s">
        <v>3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76">
        <f>+SUM(CM69:CP69)</f>
        <v>0</v>
      </c>
      <c r="AC69" s="76">
        <f>+SUM(CQ69:CT69)</f>
        <v>0</v>
      </c>
      <c r="AD69" s="76">
        <f>+SUM(CU69:CX69)</f>
        <v>0</v>
      </c>
      <c r="AE69" s="76">
        <f>+SUM(CY69:DB69)</f>
        <v>0</v>
      </c>
      <c r="AI69" s="23">
        <f>'QTR Raw'!C12</f>
        <v>0</v>
      </c>
      <c r="AJ69" s="23">
        <f>'QTR Raw'!D12</f>
        <v>0</v>
      </c>
      <c r="AK69" s="23">
        <f>'QTR Raw'!E12</f>
        <v>0</v>
      </c>
      <c r="AL69" s="23">
        <f>'QTR Raw'!F12</f>
        <v>0</v>
      </c>
      <c r="AM69" s="23">
        <f>'QTR Raw'!G12</f>
        <v>0</v>
      </c>
      <c r="AN69" s="23">
        <f>'QTR Raw'!H12</f>
        <v>0</v>
      </c>
      <c r="AO69" s="23">
        <f>'QTR Raw'!I12</f>
        <v>0</v>
      </c>
      <c r="AP69" s="23">
        <f>'QTR Raw'!J12</f>
        <v>0</v>
      </c>
      <c r="AQ69" s="23">
        <f>'QTR Raw'!K12</f>
        <v>0</v>
      </c>
      <c r="AR69" s="23">
        <f>'QTR Raw'!L12</f>
        <v>0</v>
      </c>
      <c r="AS69" s="23">
        <f>'QTR Raw'!M12</f>
        <v>0</v>
      </c>
      <c r="AT69" s="23">
        <f>'QTR Raw'!N12</f>
        <v>0</v>
      </c>
      <c r="AU69" s="23">
        <f>'QTR Raw'!O12</f>
        <v>0</v>
      </c>
      <c r="AV69" s="23">
        <f>'QTR Raw'!P12</f>
        <v>0</v>
      </c>
      <c r="AW69" s="23">
        <f>'QTR Raw'!Q12</f>
        <v>0</v>
      </c>
      <c r="AX69" s="23">
        <f>'QTR Raw'!R12</f>
        <v>0</v>
      </c>
      <c r="AY69" s="23">
        <f>'QTR Raw'!S12</f>
        <v>0</v>
      </c>
      <c r="AZ69" s="23">
        <f>'QTR Raw'!T12</f>
        <v>0</v>
      </c>
      <c r="BA69" s="23">
        <f>'QTR Raw'!U12</f>
        <v>0</v>
      </c>
      <c r="BB69" s="23">
        <f>'QTR Raw'!V12</f>
        <v>0</v>
      </c>
      <c r="BC69" s="23">
        <f>'QTR Raw'!W12</f>
        <v>0</v>
      </c>
      <c r="BD69" s="23">
        <f>'QTR Raw'!X12</f>
        <v>0</v>
      </c>
      <c r="BE69" s="23">
        <f>'QTR Raw'!Y12</f>
        <v>0</v>
      </c>
      <c r="BF69" s="23">
        <f>'QTR Raw'!Z12</f>
        <v>0</v>
      </c>
      <c r="BG69" s="23">
        <f>'QTR Raw'!AA12</f>
        <v>0</v>
      </c>
      <c r="BH69" s="23">
        <f>'QTR Raw'!AB12</f>
        <v>0</v>
      </c>
      <c r="BI69" s="23">
        <f>'QTR Raw'!AC12</f>
        <v>0</v>
      </c>
      <c r="BJ69" s="23">
        <f>'QTR Raw'!AD12</f>
        <v>0</v>
      </c>
      <c r="BK69" s="23">
        <f>'QTR Raw'!AE12</f>
        <v>0</v>
      </c>
      <c r="BL69" s="23">
        <f>'QTR Raw'!AF12</f>
        <v>0</v>
      </c>
      <c r="BM69" s="23">
        <f>'QTR Raw'!AG12</f>
        <v>0</v>
      </c>
      <c r="BN69" s="23">
        <f>'QTR Raw'!AH12</f>
        <v>0</v>
      </c>
      <c r="BO69" s="23">
        <f>'QTR Raw'!AI12</f>
        <v>0</v>
      </c>
      <c r="BP69" s="23">
        <f>'QTR Raw'!AJ12</f>
        <v>0</v>
      </c>
      <c r="BQ69" s="23">
        <f>'QTR Raw'!AK12</f>
        <v>0</v>
      </c>
      <c r="BR69" s="23">
        <f>'QTR Raw'!AL12</f>
        <v>0.42099999999999999</v>
      </c>
      <c r="BS69" s="23">
        <f>'QTR Raw'!AM12</f>
        <v>0</v>
      </c>
      <c r="BT69" s="23">
        <f>'QTR Raw'!AN12</f>
        <v>0</v>
      </c>
      <c r="BU69" s="23">
        <f>'QTR Raw'!AO12</f>
        <v>0</v>
      </c>
      <c r="BV69" s="23">
        <f>'QTR Raw'!AP12</f>
        <v>0</v>
      </c>
      <c r="BW69" s="23">
        <f>'QTR Raw'!AQ12</f>
        <v>0</v>
      </c>
      <c r="BX69" s="23">
        <f>'QTR Raw'!AR12</f>
        <v>0</v>
      </c>
      <c r="BY69" s="23">
        <f>'QTR Raw'!AS12</f>
        <v>0</v>
      </c>
      <c r="BZ69" s="23">
        <f>'QTR Raw'!AT12</f>
        <v>0</v>
      </c>
      <c r="CA69" s="23">
        <f>'QTR Raw'!AU12</f>
        <v>0</v>
      </c>
      <c r="CB69" s="23">
        <f>'QTR Raw'!AV12</f>
        <v>0</v>
      </c>
      <c r="CC69" s="23">
        <f>'QTR Raw'!AW12</f>
        <v>0</v>
      </c>
      <c r="CD69" s="23">
        <f>'QTR Raw'!AX12</f>
        <v>0</v>
      </c>
      <c r="CE69" s="23">
        <f>'QTR Raw'!AY12</f>
        <v>0</v>
      </c>
      <c r="CF69" s="23">
        <f>'QTR Raw'!AZ12</f>
        <v>0</v>
      </c>
      <c r="CG69" s="23">
        <f>'QTR Raw'!BA12</f>
        <v>0</v>
      </c>
      <c r="CH69" s="23">
        <f>'QTR Raw'!BB12</f>
        <v>0</v>
      </c>
      <c r="CI69" s="23">
        <f>'QTR Raw'!BC12</f>
        <v>0</v>
      </c>
      <c r="CJ69" s="23">
        <f>'QTR Raw'!BD12</f>
        <v>0</v>
      </c>
      <c r="CK69" s="23">
        <f>'QTR Raw'!BE12</f>
        <v>0</v>
      </c>
      <c r="CL69" s="23">
        <f>'QTR Raw'!BF12</f>
        <v>0</v>
      </c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E69" s="123"/>
      <c r="DF69" s="23">
        <v>0</v>
      </c>
    </row>
    <row r="70" spans="1:110" s="23" customFormat="1" outlineLevel="1" x14ac:dyDescent="0.2">
      <c r="A70" s="23" t="s">
        <v>4</v>
      </c>
      <c r="B70" s="23">
        <f>'Annual Raw'!C12</f>
        <v>0</v>
      </c>
      <c r="C70" s="23">
        <f>'Annual Raw'!D12</f>
        <v>0</v>
      </c>
      <c r="D70" s="23">
        <f>'Annual Raw'!E12</f>
        <v>0</v>
      </c>
      <c r="E70" s="23">
        <f>'Annual Raw'!F12</f>
        <v>0</v>
      </c>
      <c r="F70" s="23">
        <f>'Annual Raw'!G12</f>
        <v>0</v>
      </c>
      <c r="G70" s="23">
        <f>'Annual Raw'!H12</f>
        <v>0</v>
      </c>
      <c r="H70" s="23">
        <f>'Annual Raw'!I12</f>
        <v>0</v>
      </c>
      <c r="I70" s="23">
        <f>'Annual Raw'!J12</f>
        <v>0</v>
      </c>
      <c r="J70" s="23">
        <f>'Annual Raw'!K12</f>
        <v>0</v>
      </c>
      <c r="K70" s="23">
        <f>'Annual Raw'!L12</f>
        <v>53.249749600000001</v>
      </c>
      <c r="L70" s="23">
        <f>'Annual Raw'!M12</f>
        <v>95.557594499999993</v>
      </c>
      <c r="M70" s="23">
        <f>'Annual Raw'!N12</f>
        <v>129.70158409999999</v>
      </c>
      <c r="N70" s="23">
        <f>'Annual Raw'!O12</f>
        <v>135.48762830000001</v>
      </c>
      <c r="O70" s="23">
        <f>'Annual Raw'!P12</f>
        <v>132.8257582</v>
      </c>
      <c r="P70" s="23">
        <f>'Annual Raw'!Q12</f>
        <v>187.86218909999999</v>
      </c>
      <c r="Q70" s="23">
        <f>'Annual Raw'!R12</f>
        <v>178.55879999999999</v>
      </c>
      <c r="R70" s="23">
        <f>'Annual Raw'!S12</f>
        <v>175.61429999999999</v>
      </c>
      <c r="S70" s="23">
        <f>'Annual Raw'!T12</f>
        <v>235.4119</v>
      </c>
      <c r="T70" s="23">
        <f>'Annual Raw'!U12</f>
        <v>256.67259999999999</v>
      </c>
      <c r="U70" s="23">
        <f>'Annual Raw'!V12</f>
        <v>279.36919999999998</v>
      </c>
      <c r="V70" s="23">
        <f>'Annual Raw'!W12</f>
        <v>386.52089999999998</v>
      </c>
      <c r="W70" s="23">
        <f>'Annual Raw'!X12</f>
        <v>759.41089999999997</v>
      </c>
      <c r="X70" s="23">
        <f>'Annual Raw'!Y12</f>
        <v>1211.7569000000001</v>
      </c>
      <c r="Y70" s="23">
        <f>'Annual Raw'!Z12</f>
        <v>1071.5999999999999</v>
      </c>
      <c r="Z70" s="23">
        <f>'Annual Raw'!AA12</f>
        <v>1322.4</v>
      </c>
      <c r="AA70" s="23">
        <f>'Annual Raw'!AB12</f>
        <v>1490.66</v>
      </c>
      <c r="AB70" s="24">
        <f>+SUM(CM70:CP70)</f>
        <v>1903.7538295664579</v>
      </c>
      <c r="AC70" s="24">
        <f>+SUM(CQ70:CT70)</f>
        <v>2540.363684400887</v>
      </c>
      <c r="AD70" s="24">
        <f>+SUM(CU70:CX70)</f>
        <v>2578.6549441190382</v>
      </c>
      <c r="AE70" s="24">
        <f>+SUM(CY70:DB70)</f>
        <v>2593.9149295417697</v>
      </c>
      <c r="AI70" s="23">
        <f>'QTR Raw'!C11</f>
        <v>0</v>
      </c>
      <c r="AJ70" s="23">
        <f>'QTR Raw'!D11</f>
        <v>0</v>
      </c>
      <c r="AK70" s="23">
        <f>'QTR Raw'!E11</f>
        <v>0</v>
      </c>
      <c r="AL70" s="23">
        <f>'QTR Raw'!F11</f>
        <v>0</v>
      </c>
      <c r="AM70" s="23">
        <f>'QTR Raw'!G11</f>
        <v>0</v>
      </c>
      <c r="AN70" s="23">
        <f>'QTR Raw'!H11</f>
        <v>0</v>
      </c>
      <c r="AO70" s="23">
        <f>'QTR Raw'!I11</f>
        <v>0</v>
      </c>
      <c r="AP70" s="23">
        <f>'QTR Raw'!J11</f>
        <v>0</v>
      </c>
      <c r="AQ70" s="23">
        <f>'QTR Raw'!K11</f>
        <v>0</v>
      </c>
      <c r="AR70" s="23">
        <f>'QTR Raw'!L11</f>
        <v>0</v>
      </c>
      <c r="AS70" s="23">
        <f>'QTR Raw'!M11</f>
        <v>0</v>
      </c>
      <c r="AT70" s="23">
        <f>'QTR Raw'!N11</f>
        <v>0</v>
      </c>
      <c r="AU70" s="23">
        <f>'QTR Raw'!O11</f>
        <v>0</v>
      </c>
      <c r="AV70" s="23">
        <f>'QTR Raw'!P11</f>
        <v>0</v>
      </c>
      <c r="AW70" s="23">
        <f>'QTR Raw'!Q11</f>
        <v>0</v>
      </c>
      <c r="AX70" s="23">
        <f>'QTR Raw'!R11</f>
        <v>0</v>
      </c>
      <c r="AY70" s="23">
        <f>'QTR Raw'!S11</f>
        <v>0</v>
      </c>
      <c r="AZ70" s="23">
        <f>'QTR Raw'!T11</f>
        <v>0</v>
      </c>
      <c r="BA70" s="23">
        <f>'QTR Raw'!U11</f>
        <v>0</v>
      </c>
      <c r="BB70" s="23">
        <f>'QTR Raw'!V11</f>
        <v>0</v>
      </c>
      <c r="BC70" s="23">
        <f>'QTR Raw'!W11</f>
        <v>0</v>
      </c>
      <c r="BD70" s="23">
        <f>'QTR Raw'!X11</f>
        <v>0</v>
      </c>
      <c r="BE70" s="23">
        <f>'QTR Raw'!Y11</f>
        <v>0</v>
      </c>
      <c r="BF70" s="23">
        <f>'QTR Raw'!Z11</f>
        <v>0</v>
      </c>
      <c r="BG70" s="23">
        <f>'QTR Raw'!AA11</f>
        <v>0</v>
      </c>
      <c r="BH70" s="23">
        <f>'QTR Raw'!AB11</f>
        <v>0</v>
      </c>
      <c r="BI70" s="23">
        <f>'QTR Raw'!AC11</f>
        <v>0</v>
      </c>
      <c r="BJ70" s="23">
        <f>'QTR Raw'!AD11</f>
        <v>0</v>
      </c>
      <c r="BK70" s="23">
        <f>'QTR Raw'!AE11</f>
        <v>0</v>
      </c>
      <c r="BL70" s="23">
        <f>'QTR Raw'!AF11</f>
        <v>0</v>
      </c>
      <c r="BM70" s="23">
        <f>'QTR Raw'!AG11</f>
        <v>0</v>
      </c>
      <c r="BN70" s="23">
        <f>'QTR Raw'!AH11</f>
        <v>0</v>
      </c>
      <c r="BO70" s="23">
        <f>'QTR Raw'!AI11</f>
        <v>69.132000000000005</v>
      </c>
      <c r="BP70" s="23">
        <f>'QTR Raw'!AJ11</f>
        <v>93.308999999999997</v>
      </c>
      <c r="BQ70" s="23">
        <f>'QTR Raw'!AK11</f>
        <v>101.34</v>
      </c>
      <c r="BR70" s="23">
        <f>'QTR Raw'!AL11</f>
        <v>122.319</v>
      </c>
      <c r="BS70" s="23">
        <f>'QTR Raw'!AM11</f>
        <v>149.41300000000001</v>
      </c>
      <c r="BT70" s="23">
        <f>'QTR Raw'!AN11</f>
        <v>175.726</v>
      </c>
      <c r="BU70" s="23">
        <f>'QTR Raw'!AO11</f>
        <v>213.518</v>
      </c>
      <c r="BV70" s="23">
        <f>'QTR Raw'!AP11</f>
        <v>220.75399999999999</v>
      </c>
      <c r="BW70" s="23">
        <f>'QTR Raw'!AQ11</f>
        <v>306.56299999999999</v>
      </c>
      <c r="BX70" s="23">
        <f>'QTR Raw'!AR11</f>
        <v>296.77800000000002</v>
      </c>
      <c r="BY70" s="23">
        <f>'QTR Raw'!AS11</f>
        <v>271.59100000000001</v>
      </c>
      <c r="BZ70" s="23">
        <f>'QTR Raw'!AT11</f>
        <v>336.82499999999999</v>
      </c>
      <c r="CA70" s="23">
        <f>'QTR Raw'!AU11</f>
        <v>281.43</v>
      </c>
      <c r="CB70" s="23">
        <f>'QTR Raw'!AV11</f>
        <v>240.86</v>
      </c>
      <c r="CC70" s="23">
        <f>'QTR Raw'!AW11</f>
        <v>276.43</v>
      </c>
      <c r="CD70" s="23">
        <f>'QTR Raw'!AX11</f>
        <v>272.88</v>
      </c>
      <c r="CE70" s="23">
        <f>'QTR Raw'!AY11</f>
        <v>339.48</v>
      </c>
      <c r="CF70" s="23">
        <f>'QTR Raw'!AZ11</f>
        <v>330.59</v>
      </c>
      <c r="CG70" s="23">
        <f>'QTR Raw'!BA11</f>
        <v>329.07</v>
      </c>
      <c r="CH70" s="23">
        <f>'QTR Raw'!BB11</f>
        <v>323.26</v>
      </c>
      <c r="CI70" s="23">
        <f>'QTR Raw'!BC11</f>
        <v>318.19</v>
      </c>
      <c r="CJ70" s="23">
        <f>'QTR Raw'!BD11</f>
        <v>348.85</v>
      </c>
      <c r="CK70" s="23">
        <f>'QTR Raw'!BE11</f>
        <v>413.45</v>
      </c>
      <c r="CL70" s="23">
        <f>'QTR Raw'!BF11</f>
        <v>410.17</v>
      </c>
      <c r="CM70" s="24">
        <f t="shared" ref="CM70:DB70" si="383">+CM65-CM71</f>
        <v>408.34590621939833</v>
      </c>
      <c r="CN70" s="24">
        <f t="shared" si="383"/>
        <v>469.95103255561207</v>
      </c>
      <c r="CO70" s="24">
        <f t="shared" si="383"/>
        <v>499.41128219116382</v>
      </c>
      <c r="CP70" s="24">
        <f t="shared" si="383"/>
        <v>526.04560860028369</v>
      </c>
      <c r="CQ70" s="24">
        <f t="shared" si="383"/>
        <v>600.64998177808388</v>
      </c>
      <c r="CR70" s="24">
        <f t="shared" si="383"/>
        <v>646.57123420760104</v>
      </c>
      <c r="CS70" s="24">
        <f t="shared" si="383"/>
        <v>646.57123420760104</v>
      </c>
      <c r="CT70" s="24">
        <f t="shared" si="383"/>
        <v>646.57123420760104</v>
      </c>
      <c r="CU70" s="24">
        <f t="shared" si="383"/>
        <v>644.66373602975955</v>
      </c>
      <c r="CV70" s="24">
        <f t="shared" si="383"/>
        <v>644.66373602975955</v>
      </c>
      <c r="CW70" s="24">
        <f t="shared" si="383"/>
        <v>644.66373602975955</v>
      </c>
      <c r="CX70" s="24">
        <f t="shared" si="383"/>
        <v>644.66373602975955</v>
      </c>
      <c r="CY70" s="24">
        <f t="shared" si="383"/>
        <v>648.47873238544241</v>
      </c>
      <c r="CZ70" s="24">
        <f t="shared" si="383"/>
        <v>648.47873238544241</v>
      </c>
      <c r="DA70" s="24">
        <f t="shared" si="383"/>
        <v>648.47873238544241</v>
      </c>
      <c r="DB70" s="24">
        <f t="shared" si="383"/>
        <v>648.47873238544241</v>
      </c>
      <c r="DE70" s="123"/>
      <c r="DF70" s="23">
        <v>1490.66</v>
      </c>
    </row>
    <row r="71" spans="1:110" s="31" customFormat="1" x14ac:dyDescent="0.2">
      <c r="A71" s="31" t="s">
        <v>5</v>
      </c>
      <c r="B71" s="31">
        <f t="shared" ref="B71:T71" si="384">B65-B68-B70-B69</f>
        <v>0</v>
      </c>
      <c r="C71" s="31">
        <f t="shared" si="384"/>
        <v>0</v>
      </c>
      <c r="D71" s="31">
        <f t="shared" si="384"/>
        <v>0</v>
      </c>
      <c r="E71" s="31">
        <f t="shared" si="384"/>
        <v>0</v>
      </c>
      <c r="F71" s="31">
        <f t="shared" si="384"/>
        <v>0</v>
      </c>
      <c r="G71" s="31">
        <f t="shared" si="384"/>
        <v>0</v>
      </c>
      <c r="H71" s="31">
        <f t="shared" si="384"/>
        <v>0</v>
      </c>
      <c r="I71" s="31">
        <f t="shared" si="384"/>
        <v>0</v>
      </c>
      <c r="J71" s="31">
        <f t="shared" si="384"/>
        <v>0</v>
      </c>
      <c r="K71" s="31">
        <f t="shared" si="384"/>
        <v>31.843411899999992</v>
      </c>
      <c r="L71" s="31">
        <f t="shared" si="384"/>
        <v>79.163890900000013</v>
      </c>
      <c r="M71" s="31">
        <f t="shared" si="384"/>
        <v>120.69579970000004</v>
      </c>
      <c r="N71" s="31">
        <f t="shared" si="384"/>
        <v>170.00270689999999</v>
      </c>
      <c r="O71" s="31">
        <f t="shared" si="384"/>
        <v>151.18736400000006</v>
      </c>
      <c r="P71" s="31">
        <f t="shared" si="384"/>
        <v>164.71780069999997</v>
      </c>
      <c r="Q71" s="31">
        <f t="shared" si="384"/>
        <v>218.45870000000005</v>
      </c>
      <c r="R71" s="31">
        <f t="shared" si="384"/>
        <v>218.80700000000004</v>
      </c>
      <c r="S71" s="31">
        <f t="shared" si="384"/>
        <v>359.1003</v>
      </c>
      <c r="T71" s="31">
        <f t="shared" si="384"/>
        <v>455.03860000000009</v>
      </c>
      <c r="U71" s="31">
        <f t="shared" ref="U71:Z71" si="385">U65-U68-U70-U69</f>
        <v>335.42790000000002</v>
      </c>
      <c r="V71" s="31">
        <f t="shared" si="385"/>
        <v>443.28419999999994</v>
      </c>
      <c r="W71" s="31">
        <f t="shared" si="385"/>
        <v>789.85389999999995</v>
      </c>
      <c r="X71" s="31">
        <f t="shared" si="385"/>
        <v>1073.6166999999998</v>
      </c>
      <c r="Y71" s="31">
        <f t="shared" si="385"/>
        <v>868.36999999999989</v>
      </c>
      <c r="Z71" s="31">
        <f t="shared" si="385"/>
        <v>1196.6399999999999</v>
      </c>
      <c r="AA71" s="31">
        <f t="shared" ref="AA71" si="386">AA65-AA68-AA70-AA69</f>
        <v>1097.4600000000003</v>
      </c>
      <c r="AB71" s="32">
        <f t="shared" ref="AA71:AD71" si="387">AB65-AB68-AB70-AB69</f>
        <v>1464.6211704335421</v>
      </c>
      <c r="AC71" s="32">
        <f t="shared" si="387"/>
        <v>1954.386315599113</v>
      </c>
      <c r="AD71" s="32">
        <f t="shared" si="387"/>
        <v>1983.8450558809618</v>
      </c>
      <c r="AE71" s="32">
        <f t="shared" ref="AE71" si="388">AE65-AE68-AE70-AE69</f>
        <v>1995.5850704582303</v>
      </c>
      <c r="AI71" s="31">
        <f t="shared" ref="AI71" si="389">AI65-AI68-AI70-AI69</f>
        <v>0</v>
      </c>
      <c r="AJ71" s="31">
        <f t="shared" ref="AJ71" si="390">AJ65-AJ68-AJ70-AJ69</f>
        <v>0</v>
      </c>
      <c r="AK71" s="31">
        <f t="shared" ref="AK71:AM71" si="391">AK65-AK68-AK70-AK69</f>
        <v>0</v>
      </c>
      <c r="AL71" s="31">
        <f t="shared" si="391"/>
        <v>0</v>
      </c>
      <c r="AM71" s="31">
        <f t="shared" si="391"/>
        <v>0</v>
      </c>
      <c r="AN71" s="31">
        <f t="shared" ref="AN71:AO71" si="392">AN65-AN68-AN70-AN69</f>
        <v>0</v>
      </c>
      <c r="AO71" s="31">
        <f t="shared" si="392"/>
        <v>0</v>
      </c>
      <c r="AP71" s="31">
        <f t="shared" ref="AP71:CD71" si="393">AP65-AP68-AP70-AP69</f>
        <v>0</v>
      </c>
      <c r="AQ71" s="31">
        <f t="shared" si="393"/>
        <v>0</v>
      </c>
      <c r="AR71" s="31">
        <f t="shared" si="393"/>
        <v>0</v>
      </c>
      <c r="AS71" s="31">
        <f t="shared" si="393"/>
        <v>0</v>
      </c>
      <c r="AT71" s="31">
        <f t="shared" si="393"/>
        <v>0</v>
      </c>
      <c r="AU71" s="31">
        <f t="shared" si="393"/>
        <v>0</v>
      </c>
      <c r="AV71" s="31">
        <f t="shared" si="393"/>
        <v>0</v>
      </c>
      <c r="AW71" s="31">
        <f t="shared" si="393"/>
        <v>0</v>
      </c>
      <c r="AX71" s="31">
        <f t="shared" si="393"/>
        <v>0</v>
      </c>
      <c r="AY71" s="31">
        <f t="shared" si="393"/>
        <v>0</v>
      </c>
      <c r="AZ71" s="31">
        <f t="shared" si="393"/>
        <v>0</v>
      </c>
      <c r="BA71" s="31">
        <f t="shared" si="393"/>
        <v>0</v>
      </c>
      <c r="BB71" s="31">
        <f t="shared" si="393"/>
        <v>0</v>
      </c>
      <c r="BC71" s="31">
        <f t="shared" si="393"/>
        <v>0</v>
      </c>
      <c r="BD71" s="31">
        <f t="shared" si="393"/>
        <v>0</v>
      </c>
      <c r="BE71" s="31">
        <f t="shared" si="393"/>
        <v>0</v>
      </c>
      <c r="BF71" s="31">
        <f t="shared" si="393"/>
        <v>0</v>
      </c>
      <c r="BG71" s="31">
        <f t="shared" si="393"/>
        <v>0</v>
      </c>
      <c r="BH71" s="31">
        <f t="shared" si="393"/>
        <v>0</v>
      </c>
      <c r="BI71" s="31">
        <f t="shared" si="393"/>
        <v>0</v>
      </c>
      <c r="BJ71" s="31">
        <f t="shared" si="393"/>
        <v>0</v>
      </c>
      <c r="BK71" s="31">
        <f t="shared" si="393"/>
        <v>0</v>
      </c>
      <c r="BL71" s="31">
        <f t="shared" si="393"/>
        <v>0</v>
      </c>
      <c r="BM71" s="31">
        <f t="shared" si="393"/>
        <v>0</v>
      </c>
      <c r="BN71" s="31">
        <f t="shared" si="393"/>
        <v>0</v>
      </c>
      <c r="BO71" s="31">
        <f t="shared" si="393"/>
        <v>71.84699999999998</v>
      </c>
      <c r="BP71" s="31">
        <f t="shared" si="393"/>
        <v>116.905</v>
      </c>
      <c r="BQ71" s="31">
        <f t="shared" si="393"/>
        <v>114.91</v>
      </c>
      <c r="BR71" s="31">
        <f t="shared" si="393"/>
        <v>139.62200000000001</v>
      </c>
      <c r="BS71" s="31">
        <f t="shared" si="393"/>
        <v>145.42099999999999</v>
      </c>
      <c r="BT71" s="31">
        <f t="shared" si="393"/>
        <v>154.61599999999999</v>
      </c>
      <c r="BU71" s="31">
        <f t="shared" si="393"/>
        <v>215.23799999999997</v>
      </c>
      <c r="BV71" s="31">
        <f t="shared" si="393"/>
        <v>274.57799999999997</v>
      </c>
      <c r="BW71" s="31">
        <f t="shared" si="393"/>
        <v>283.78100000000006</v>
      </c>
      <c r="BX71" s="31">
        <f t="shared" si="393"/>
        <v>276.71499999999992</v>
      </c>
      <c r="BY71" s="31">
        <f t="shared" si="393"/>
        <v>259.09100000000001</v>
      </c>
      <c r="BZ71" s="31">
        <f t="shared" si="393"/>
        <v>254.02900000000005</v>
      </c>
      <c r="CA71" s="31">
        <f t="shared" si="393"/>
        <v>180.64999999999998</v>
      </c>
      <c r="CB71" s="31">
        <f t="shared" si="393"/>
        <v>206.26</v>
      </c>
      <c r="CC71" s="31">
        <f t="shared" si="393"/>
        <v>223.61999999999995</v>
      </c>
      <c r="CD71" s="31">
        <f t="shared" si="393"/>
        <v>257.84000000000003</v>
      </c>
      <c r="CE71" s="31">
        <f t="shared" ref="CE71:CF71" si="394">CE65-CE68-CE70-CE69</f>
        <v>291.85000000000002</v>
      </c>
      <c r="CF71" s="31">
        <f t="shared" si="394"/>
        <v>293.58999999999997</v>
      </c>
      <c r="CG71" s="31">
        <f t="shared" ref="CG71:CH71" si="395">CG65-CG68-CG70-CG69</f>
        <v>312.49000000000007</v>
      </c>
      <c r="CH71" s="31">
        <f t="shared" si="395"/>
        <v>298.71000000000004</v>
      </c>
      <c r="CI71" s="31">
        <f t="shared" ref="CI71:CJ71" si="396">CI65-CI68-CI70-CI69</f>
        <v>287.46999999999997</v>
      </c>
      <c r="CJ71" s="31">
        <f t="shared" si="396"/>
        <v>259.86</v>
      </c>
      <c r="CK71" s="31">
        <f t="shared" ref="CK71:CL71" si="397">CK65-CK68-CK70-CK69</f>
        <v>238.99000000000007</v>
      </c>
      <c r="CL71" s="31">
        <f t="shared" si="397"/>
        <v>311.13999999999993</v>
      </c>
      <c r="CM71" s="32">
        <f t="shared" ref="CM71:DB71" si="398">+CM72*CM65</f>
        <v>314.15409378060167</v>
      </c>
      <c r="CN71" s="32">
        <f t="shared" si="398"/>
        <v>361.54896744438793</v>
      </c>
      <c r="CO71" s="32">
        <f t="shared" si="398"/>
        <v>384.21371780883618</v>
      </c>
      <c r="CP71" s="32">
        <f t="shared" si="398"/>
        <v>404.70439139971626</v>
      </c>
      <c r="CQ71" s="32">
        <f t="shared" si="398"/>
        <v>462.10001822191617</v>
      </c>
      <c r="CR71" s="32">
        <f t="shared" si="398"/>
        <v>497.42876579239902</v>
      </c>
      <c r="CS71" s="32">
        <f t="shared" si="398"/>
        <v>497.42876579239902</v>
      </c>
      <c r="CT71" s="32">
        <f t="shared" si="398"/>
        <v>497.42876579239902</v>
      </c>
      <c r="CU71" s="32">
        <f t="shared" si="398"/>
        <v>495.96126397024051</v>
      </c>
      <c r="CV71" s="32">
        <f t="shared" si="398"/>
        <v>495.96126397024051</v>
      </c>
      <c r="CW71" s="32">
        <f t="shared" si="398"/>
        <v>495.96126397024051</v>
      </c>
      <c r="CX71" s="32">
        <f t="shared" si="398"/>
        <v>495.96126397024051</v>
      </c>
      <c r="CY71" s="32">
        <f t="shared" si="398"/>
        <v>498.89626761455759</v>
      </c>
      <c r="CZ71" s="32">
        <f t="shared" si="398"/>
        <v>498.89626761455759</v>
      </c>
      <c r="DA71" s="32">
        <f t="shared" si="398"/>
        <v>498.89626761455759</v>
      </c>
      <c r="DB71" s="32">
        <f t="shared" si="398"/>
        <v>498.89626761455759</v>
      </c>
      <c r="DE71" s="124"/>
      <c r="DF71" s="31">
        <v>1097.4599999999998</v>
      </c>
    </row>
    <row r="72" spans="1:110" s="41" customFormat="1" x14ac:dyDescent="0.2">
      <c r="A72" s="41" t="s">
        <v>6</v>
      </c>
      <c r="B72" s="41" t="e">
        <f>B71/B65</f>
        <v>#DIV/0!</v>
      </c>
      <c r="C72" s="41" t="e">
        <f t="shared" ref="C72:U72" si="399">C71/C65</f>
        <v>#DIV/0!</v>
      </c>
      <c r="D72" s="41" t="e">
        <f t="shared" si="399"/>
        <v>#DIV/0!</v>
      </c>
      <c r="E72" s="41" t="e">
        <f t="shared" si="399"/>
        <v>#DIV/0!</v>
      </c>
      <c r="F72" s="41" t="e">
        <f t="shared" si="399"/>
        <v>#DIV/0!</v>
      </c>
      <c r="G72" s="41" t="e">
        <f t="shared" si="399"/>
        <v>#DIV/0!</v>
      </c>
      <c r="H72" s="41" t="e">
        <f t="shared" si="399"/>
        <v>#DIV/0!</v>
      </c>
      <c r="I72" s="41" t="e">
        <f t="shared" si="399"/>
        <v>#DIV/0!</v>
      </c>
      <c r="J72" s="41" t="e">
        <f t="shared" si="399"/>
        <v>#DIV/0!</v>
      </c>
      <c r="K72" s="41">
        <f t="shared" si="399"/>
        <v>0.37497876250822904</v>
      </c>
      <c r="L72" s="41">
        <f t="shared" si="399"/>
        <v>0.45485103787820047</v>
      </c>
      <c r="M72" s="41">
        <f t="shared" si="399"/>
        <v>0.48195861330231637</v>
      </c>
      <c r="N72" s="41">
        <f t="shared" si="399"/>
        <v>0.55704309236505456</v>
      </c>
      <c r="O72" s="41">
        <f t="shared" si="399"/>
        <v>0.53466577408637739</v>
      </c>
      <c r="P72" s="41">
        <f t="shared" si="399"/>
        <v>0.46822822289754334</v>
      </c>
      <c r="Q72" s="41">
        <f t="shared" si="399"/>
        <v>0.54868221049469612</v>
      </c>
      <c r="R72" s="41">
        <f t="shared" si="399"/>
        <v>0.55882034449610229</v>
      </c>
      <c r="S72" s="41">
        <f t="shared" si="399"/>
        <v>0.60098708406029944</v>
      </c>
      <c r="T72" s="41">
        <f t="shared" si="399"/>
        <v>0.64054488149517252</v>
      </c>
      <c r="U72" s="41">
        <f t="shared" si="399"/>
        <v>0.54942577988138697</v>
      </c>
      <c r="V72" s="41">
        <f>V71/V65</f>
        <v>0.53497953114426822</v>
      </c>
      <c r="W72" s="41">
        <f>W71/W65</f>
        <v>0.50927385135247538</v>
      </c>
      <c r="X72" s="41">
        <f>X71/X65</f>
        <v>0.49059442843096707</v>
      </c>
      <c r="Y72" s="41">
        <f>Y71/Y65</f>
        <v>0.45012155360539913</v>
      </c>
      <c r="Z72" s="41">
        <f>Z71/Z65</f>
        <v>0.46924666585625041</v>
      </c>
      <c r="AA72" s="41">
        <f>AA71/AA65</f>
        <v>0.43426269596942052</v>
      </c>
      <c r="AB72" s="42">
        <f t="shared" ref="AA72:AD72" si="400">AB71/AB65</f>
        <v>0.43481535471363553</v>
      </c>
      <c r="AC72" s="42">
        <f t="shared" si="400"/>
        <v>0.43481535471363547</v>
      </c>
      <c r="AD72" s="42">
        <f t="shared" si="400"/>
        <v>0.43481535471363547</v>
      </c>
      <c r="AE72" s="42">
        <f t="shared" ref="AE72" si="401">AE71/AE65</f>
        <v>0.43481535471363553</v>
      </c>
      <c r="AI72" s="41" t="e">
        <f t="shared" ref="AI72" si="402">AI71/AI65</f>
        <v>#DIV/0!</v>
      </c>
      <c r="AJ72" s="41" t="e">
        <f t="shared" ref="AJ72" si="403">AJ71/AJ65</f>
        <v>#DIV/0!</v>
      </c>
      <c r="AK72" s="41" t="e">
        <f t="shared" ref="AK72:AM72" si="404">AK71/AK65</f>
        <v>#DIV/0!</v>
      </c>
      <c r="AL72" s="41" t="e">
        <f t="shared" si="404"/>
        <v>#DIV/0!</v>
      </c>
      <c r="AM72" s="41" t="e">
        <f t="shared" si="404"/>
        <v>#DIV/0!</v>
      </c>
      <c r="AN72" s="41" t="e">
        <f t="shared" ref="AN72:AO72" si="405">AN71/AN65</f>
        <v>#DIV/0!</v>
      </c>
      <c r="AO72" s="41" t="e">
        <f t="shared" si="405"/>
        <v>#DIV/0!</v>
      </c>
      <c r="AP72" s="41" t="e">
        <f t="shared" ref="AP72:CD72" si="406">AP71/AP65</f>
        <v>#DIV/0!</v>
      </c>
      <c r="AQ72" s="41" t="e">
        <f t="shared" si="406"/>
        <v>#DIV/0!</v>
      </c>
      <c r="AR72" s="41" t="e">
        <f t="shared" si="406"/>
        <v>#DIV/0!</v>
      </c>
      <c r="AS72" s="41" t="e">
        <f t="shared" si="406"/>
        <v>#DIV/0!</v>
      </c>
      <c r="AT72" s="41" t="e">
        <f t="shared" si="406"/>
        <v>#DIV/0!</v>
      </c>
      <c r="AU72" s="41" t="e">
        <f t="shared" si="406"/>
        <v>#DIV/0!</v>
      </c>
      <c r="AV72" s="41" t="e">
        <f t="shared" si="406"/>
        <v>#DIV/0!</v>
      </c>
      <c r="AW72" s="41" t="e">
        <f t="shared" si="406"/>
        <v>#DIV/0!</v>
      </c>
      <c r="AX72" s="41" t="e">
        <f t="shared" si="406"/>
        <v>#DIV/0!</v>
      </c>
      <c r="AY72" s="41" t="e">
        <f t="shared" si="406"/>
        <v>#DIV/0!</v>
      </c>
      <c r="AZ72" s="41" t="e">
        <f t="shared" si="406"/>
        <v>#DIV/0!</v>
      </c>
      <c r="BA72" s="41" t="e">
        <f t="shared" si="406"/>
        <v>#DIV/0!</v>
      </c>
      <c r="BB72" s="41" t="e">
        <f t="shared" si="406"/>
        <v>#DIV/0!</v>
      </c>
      <c r="BC72" s="41" t="e">
        <f t="shared" si="406"/>
        <v>#DIV/0!</v>
      </c>
      <c r="BD72" s="41" t="e">
        <f t="shared" si="406"/>
        <v>#DIV/0!</v>
      </c>
      <c r="BE72" s="41" t="e">
        <f t="shared" si="406"/>
        <v>#DIV/0!</v>
      </c>
      <c r="BF72" s="41" t="e">
        <f t="shared" si="406"/>
        <v>#DIV/0!</v>
      </c>
      <c r="BG72" s="41" t="e">
        <f t="shared" si="406"/>
        <v>#DIV/0!</v>
      </c>
      <c r="BH72" s="41" t="e">
        <f t="shared" si="406"/>
        <v>#DIV/0!</v>
      </c>
      <c r="BI72" s="41" t="e">
        <f t="shared" si="406"/>
        <v>#DIV/0!</v>
      </c>
      <c r="BJ72" s="41" t="e">
        <f t="shared" si="406"/>
        <v>#DIV/0!</v>
      </c>
      <c r="BK72" s="41" t="e">
        <f t="shared" si="406"/>
        <v>#DIV/0!</v>
      </c>
      <c r="BL72" s="41" t="e">
        <f t="shared" si="406"/>
        <v>#DIV/0!</v>
      </c>
      <c r="BM72" s="41" t="e">
        <f t="shared" si="406"/>
        <v>#DIV/0!</v>
      </c>
      <c r="BN72" s="41" t="e">
        <f t="shared" si="406"/>
        <v>#DIV/0!</v>
      </c>
      <c r="BO72" s="41">
        <f t="shared" si="406"/>
        <v>0.52216286929030842</v>
      </c>
      <c r="BP72" s="41">
        <f t="shared" si="406"/>
        <v>0.55418082872325802</v>
      </c>
      <c r="BQ72" s="41">
        <f t="shared" si="406"/>
        <v>0.51875996009191505</v>
      </c>
      <c r="BR72" s="41">
        <f t="shared" si="406"/>
        <v>0.54002978204954655</v>
      </c>
      <c r="BS72" s="41">
        <f t="shared" si="406"/>
        <v>0.50085587835161616</v>
      </c>
      <c r="BT72" s="41">
        <f t="shared" si="406"/>
        <v>0.4552537202687662</v>
      </c>
      <c r="BU72" s="41">
        <f t="shared" si="406"/>
        <v>0.50983243875747908</v>
      </c>
      <c r="BV72" s="41">
        <f t="shared" si="406"/>
        <v>0.55048266321835615</v>
      </c>
      <c r="BW72" s="41">
        <f t="shared" si="406"/>
        <v>0.53257201839166757</v>
      </c>
      <c r="BX72" s="41">
        <f t="shared" si="406"/>
        <v>0.49810991305600044</v>
      </c>
      <c r="BY72" s="41">
        <f t="shared" si="406"/>
        <v>0.48172325701600099</v>
      </c>
      <c r="BZ72" s="41">
        <f t="shared" si="406"/>
        <v>0.45186658294451754</v>
      </c>
      <c r="CA72" s="41">
        <f t="shared" si="406"/>
        <v>0.39712897623601306</v>
      </c>
      <c r="CB72" s="41">
        <f t="shared" si="406"/>
        <v>0.43137090871065564</v>
      </c>
      <c r="CC72" s="41">
        <f t="shared" si="406"/>
        <v>0.47425347811333551</v>
      </c>
      <c r="CD72" s="41">
        <f t="shared" si="406"/>
        <v>0.49147017898328355</v>
      </c>
      <c r="CE72" s="41">
        <f t="shared" ref="CE72:CF72" si="407">CE71/CE65</f>
        <v>0.44817260442260443</v>
      </c>
      <c r="CF72" s="41">
        <f t="shared" si="407"/>
        <v>0.46894866306743765</v>
      </c>
      <c r="CG72" s="41">
        <f t="shared" ref="CG72:CH72" si="408">CG71/CG65</f>
        <v>0.4843004153493275</v>
      </c>
      <c r="CH72" s="41">
        <f t="shared" si="408"/>
        <v>0.47593327278810771</v>
      </c>
      <c r="CI72" s="41">
        <f t="shared" ref="CI72:CJ72" si="409">CI71/CI65</f>
        <v>0.47395060507138853</v>
      </c>
      <c r="CJ72" s="41">
        <f t="shared" si="409"/>
        <v>0.44242032143830018</v>
      </c>
      <c r="CK72" s="41">
        <f t="shared" ref="CK72:CL72" si="410">CK71/CK65</f>
        <v>0.40023780814576643</v>
      </c>
      <c r="CL72" s="41">
        <f t="shared" si="410"/>
        <v>0.42265268419908708</v>
      </c>
      <c r="CM72" s="42">
        <f t="shared" ref="CM72" si="411">AVERAGE(CI72:CL72)</f>
        <v>0.43481535471363553</v>
      </c>
      <c r="CN72" s="42">
        <f>+CM72</f>
        <v>0.43481535471363553</v>
      </c>
      <c r="CO72" s="42">
        <f t="shared" ref="CO72:DB72" si="412">+CN72</f>
        <v>0.43481535471363553</v>
      </c>
      <c r="CP72" s="42">
        <f t="shared" si="412"/>
        <v>0.43481535471363553</v>
      </c>
      <c r="CQ72" s="42">
        <f t="shared" si="412"/>
        <v>0.43481535471363553</v>
      </c>
      <c r="CR72" s="42">
        <f t="shared" si="412"/>
        <v>0.43481535471363553</v>
      </c>
      <c r="CS72" s="42">
        <f t="shared" si="412"/>
        <v>0.43481535471363553</v>
      </c>
      <c r="CT72" s="42">
        <f t="shared" si="412"/>
        <v>0.43481535471363553</v>
      </c>
      <c r="CU72" s="42">
        <f t="shared" si="412"/>
        <v>0.43481535471363553</v>
      </c>
      <c r="CV72" s="42">
        <f t="shared" si="412"/>
        <v>0.43481535471363553</v>
      </c>
      <c r="CW72" s="42">
        <f t="shared" si="412"/>
        <v>0.43481535471363553</v>
      </c>
      <c r="CX72" s="42">
        <f t="shared" si="412"/>
        <v>0.43481535471363553</v>
      </c>
      <c r="CY72" s="42">
        <f t="shared" si="412"/>
        <v>0.43481535471363553</v>
      </c>
      <c r="CZ72" s="42">
        <f t="shared" si="412"/>
        <v>0.43481535471363553</v>
      </c>
      <c r="DA72" s="42">
        <f t="shared" si="412"/>
        <v>0.43481535471363553</v>
      </c>
      <c r="DB72" s="42">
        <f t="shared" si="412"/>
        <v>0.43481535471363553</v>
      </c>
      <c r="DE72" s="125"/>
      <c r="DF72" s="41">
        <v>0.43426269596942041</v>
      </c>
    </row>
    <row r="73" spans="1:110" s="39" customFormat="1" x14ac:dyDescent="0.2">
      <c r="A73" s="39" t="s">
        <v>447</v>
      </c>
      <c r="C73" s="39" t="e">
        <f t="shared" ref="C73:AE73" si="413">+IF(B71&lt;0,1-C71/B71,C71/B71-1)</f>
        <v>#DIV/0!</v>
      </c>
      <c r="D73" s="39" t="e">
        <f t="shared" si="413"/>
        <v>#DIV/0!</v>
      </c>
      <c r="E73" s="39" t="e">
        <f t="shared" si="413"/>
        <v>#DIV/0!</v>
      </c>
      <c r="F73" s="39" t="e">
        <f t="shared" si="413"/>
        <v>#DIV/0!</v>
      </c>
      <c r="G73" s="39" t="e">
        <f t="shared" si="413"/>
        <v>#DIV/0!</v>
      </c>
      <c r="H73" s="39" t="e">
        <f t="shared" si="413"/>
        <v>#DIV/0!</v>
      </c>
      <c r="I73" s="39" t="e">
        <f t="shared" si="413"/>
        <v>#DIV/0!</v>
      </c>
      <c r="J73" s="39" t="e">
        <f t="shared" si="413"/>
        <v>#DIV/0!</v>
      </c>
      <c r="K73" s="39" t="e">
        <f t="shared" si="413"/>
        <v>#DIV/0!</v>
      </c>
      <c r="L73" s="39">
        <f t="shared" si="413"/>
        <v>1.4860367082712025</v>
      </c>
      <c r="M73" s="39">
        <f t="shared" si="413"/>
        <v>0.52463197965424935</v>
      </c>
      <c r="N73" s="39">
        <f t="shared" si="413"/>
        <v>0.408522146773596</v>
      </c>
      <c r="O73" s="39">
        <f t="shared" si="413"/>
        <v>-0.11067672534807116</v>
      </c>
      <c r="P73" s="39">
        <f t="shared" si="413"/>
        <v>8.9494494394385393E-2</v>
      </c>
      <c r="Q73" s="39">
        <f t="shared" si="413"/>
        <v>0.32626042280565781</v>
      </c>
      <c r="R73" s="39">
        <f t="shared" si="413"/>
        <v>1.5943517012597663E-3</v>
      </c>
      <c r="S73" s="39">
        <f t="shared" si="413"/>
        <v>0.64117372844561604</v>
      </c>
      <c r="T73" s="39">
        <f t="shared" si="413"/>
        <v>0.26716296254834671</v>
      </c>
      <c r="U73" s="39">
        <f t="shared" si="413"/>
        <v>-0.26285835970838523</v>
      </c>
      <c r="V73" s="39">
        <f t="shared" si="413"/>
        <v>0.32154838640435068</v>
      </c>
      <c r="W73" s="39">
        <f t="shared" si="413"/>
        <v>0.7818228125432849</v>
      </c>
      <c r="X73" s="39">
        <f t="shared" si="413"/>
        <v>0.35925985805729366</v>
      </c>
      <c r="Y73" s="39">
        <f t="shared" si="413"/>
        <v>-0.1911731626380252</v>
      </c>
      <c r="Z73" s="39">
        <f t="shared" si="413"/>
        <v>0.37803010237571555</v>
      </c>
      <c r="AA73" s="39">
        <f t="shared" si="413"/>
        <v>-8.2882069795426894E-2</v>
      </c>
      <c r="AB73" s="40">
        <f t="shared" si="413"/>
        <v>0.33455540104745674</v>
      </c>
      <c r="AC73" s="40">
        <f t="shared" si="413"/>
        <v>0.33439714996103431</v>
      </c>
      <c r="AD73" s="40">
        <f t="shared" si="413"/>
        <v>1.5073140886589842E-2</v>
      </c>
      <c r="AE73" s="40">
        <f t="shared" si="413"/>
        <v>5.9178082191782E-3</v>
      </c>
      <c r="AM73" s="39" t="e">
        <f>+IF(AI71&lt;0,1-AM71/AI71,AM71/AI71-1)</f>
        <v>#DIV/0!</v>
      </c>
      <c r="AN73" s="39" t="e">
        <f t="shared" ref="AN73" si="414">+IF(AJ71&lt;0,1-AN71/AJ71,AN71/AJ71-1)</f>
        <v>#DIV/0!</v>
      </c>
      <c r="AO73" s="39" t="e">
        <f t="shared" ref="AO73" si="415">+IF(AK71&lt;0,1-AO71/AK71,AO71/AK71-1)</f>
        <v>#DIV/0!</v>
      </c>
      <c r="AP73" s="39" t="e">
        <f t="shared" ref="AP73" si="416">+IF(AL71&lt;0,1-AP71/AL71,AP71/AL71-1)</f>
        <v>#DIV/0!</v>
      </c>
      <c r="AQ73" s="39" t="e">
        <f t="shared" ref="AQ73" si="417">+IF(AM71&lt;0,1-AQ71/AM71,AQ71/AM71-1)</f>
        <v>#DIV/0!</v>
      </c>
      <c r="AR73" s="39" t="e">
        <f t="shared" ref="AR73" si="418">+IF(AN71&lt;0,1-AR71/AN71,AR71/AN71-1)</f>
        <v>#DIV/0!</v>
      </c>
      <c r="AS73" s="39" t="e">
        <f t="shared" ref="AS73" si="419">+IF(AO71&lt;0,1-AS71/AO71,AS71/AO71-1)</f>
        <v>#DIV/0!</v>
      </c>
      <c r="AT73" s="39" t="e">
        <f t="shared" ref="AT73" si="420">+IF(AP71&lt;0,1-AT71/AP71,AT71/AP71-1)</f>
        <v>#DIV/0!</v>
      </c>
      <c r="AU73" s="39" t="e">
        <f t="shared" ref="AU73" si="421">+IF(AQ71&lt;0,1-AU71/AQ71,AU71/AQ71-1)</f>
        <v>#DIV/0!</v>
      </c>
      <c r="AV73" s="39" t="e">
        <f t="shared" ref="AV73" si="422">+IF(AR71&lt;0,1-AV71/AR71,AV71/AR71-1)</f>
        <v>#DIV/0!</v>
      </c>
      <c r="AW73" s="39" t="e">
        <f t="shared" ref="AW73" si="423">+IF(AS71&lt;0,1-AW71/AS71,AW71/AS71-1)</f>
        <v>#DIV/0!</v>
      </c>
      <c r="AX73" s="39" t="e">
        <f t="shared" ref="AX73" si="424">+IF(AT71&lt;0,1-AX71/AT71,AX71/AT71-1)</f>
        <v>#DIV/0!</v>
      </c>
      <c r="AY73" s="39" t="e">
        <f t="shared" ref="AY73" si="425">+IF(AU71&lt;0,1-AY71/AU71,AY71/AU71-1)</f>
        <v>#DIV/0!</v>
      </c>
      <c r="AZ73" s="39" t="e">
        <f t="shared" ref="AZ73" si="426">+IF(AV71&lt;0,1-AZ71/AV71,AZ71/AV71-1)</f>
        <v>#DIV/0!</v>
      </c>
      <c r="BA73" s="39" t="e">
        <f t="shared" ref="BA73" si="427">+IF(AW71&lt;0,1-BA71/AW71,BA71/AW71-1)</f>
        <v>#DIV/0!</v>
      </c>
      <c r="BB73" s="39" t="e">
        <f t="shared" ref="BB73" si="428">+IF(AX71&lt;0,1-BB71/AX71,BB71/AX71-1)</f>
        <v>#DIV/0!</v>
      </c>
      <c r="BC73" s="39" t="e">
        <f t="shared" ref="BC73" si="429">+IF(AY71&lt;0,1-BC71/AY71,BC71/AY71-1)</f>
        <v>#DIV/0!</v>
      </c>
      <c r="BD73" s="39" t="e">
        <f t="shared" ref="BD73" si="430">+IF(AZ71&lt;0,1-BD71/AZ71,BD71/AZ71-1)</f>
        <v>#DIV/0!</v>
      </c>
      <c r="BE73" s="39" t="e">
        <f t="shared" ref="BE73" si="431">+IF(BA71&lt;0,1-BE71/BA71,BE71/BA71-1)</f>
        <v>#DIV/0!</v>
      </c>
      <c r="BF73" s="39" t="e">
        <f t="shared" ref="BF73" si="432">+IF(BB71&lt;0,1-BF71/BB71,BF71/BB71-1)</f>
        <v>#DIV/0!</v>
      </c>
      <c r="BG73" s="39" t="e">
        <f t="shared" ref="BG73" si="433">+IF(BC71&lt;0,1-BG71/BC71,BG71/BC71-1)</f>
        <v>#DIV/0!</v>
      </c>
      <c r="BH73" s="39" t="e">
        <f t="shared" ref="BH73" si="434">+IF(BD71&lt;0,1-BH71/BD71,BH71/BD71-1)</f>
        <v>#DIV/0!</v>
      </c>
      <c r="BI73" s="39" t="e">
        <f t="shared" ref="BI73" si="435">+IF(BE71&lt;0,1-BI71/BE71,BI71/BE71-1)</f>
        <v>#DIV/0!</v>
      </c>
      <c r="BJ73" s="39" t="e">
        <f t="shared" ref="BJ73" si="436">+IF(BF71&lt;0,1-BJ71/BF71,BJ71/BF71-1)</f>
        <v>#DIV/0!</v>
      </c>
      <c r="BK73" s="39" t="e">
        <f t="shared" ref="BK73" si="437">+IF(BG71&lt;0,1-BK71/BG71,BK71/BG71-1)</f>
        <v>#DIV/0!</v>
      </c>
      <c r="BL73" s="39" t="e">
        <f t="shared" ref="BL73" si="438">+IF(BH71&lt;0,1-BL71/BH71,BL71/BH71-1)</f>
        <v>#DIV/0!</v>
      </c>
      <c r="BM73" s="39" t="e">
        <f t="shared" ref="BM73" si="439">+IF(BI71&lt;0,1-BM71/BI71,BM71/BI71-1)</f>
        <v>#DIV/0!</v>
      </c>
      <c r="BN73" s="39" t="e">
        <f t="shared" ref="BN73" si="440">+IF(BJ71&lt;0,1-BN71/BJ71,BN71/BJ71-1)</f>
        <v>#DIV/0!</v>
      </c>
      <c r="BO73" s="39" t="e">
        <f t="shared" ref="BO73" si="441">+IF(BK71&lt;0,1-BO71/BK71,BO71/BK71-1)</f>
        <v>#DIV/0!</v>
      </c>
      <c r="BP73" s="39" t="e">
        <f t="shared" ref="BP73" si="442">+IF(BL71&lt;0,1-BP71/BL71,BP71/BL71-1)</f>
        <v>#DIV/0!</v>
      </c>
      <c r="BQ73" s="39" t="e">
        <f t="shared" ref="BQ73" si="443">+IF(BM71&lt;0,1-BQ71/BM71,BQ71/BM71-1)</f>
        <v>#DIV/0!</v>
      </c>
      <c r="BR73" s="39" t="e">
        <f t="shared" ref="BR73" si="444">+IF(BN71&lt;0,1-BR71/BN71,BR71/BN71-1)</f>
        <v>#DIV/0!</v>
      </c>
      <c r="BS73" s="39">
        <f t="shared" ref="BS73" si="445">+IF(BO71&lt;0,1-BS71/BO71,BS71/BO71-1)</f>
        <v>1.0240371901401595</v>
      </c>
      <c r="BT73" s="39">
        <f t="shared" ref="BT73" si="446">+IF(BP71&lt;0,1-BT71/BP71,BT71/BP71-1)</f>
        <v>0.32257816175527121</v>
      </c>
      <c r="BU73" s="39">
        <f t="shared" ref="BU73" si="447">+IF(BQ71&lt;0,1-BU71/BQ71,BU71/BQ71-1)</f>
        <v>0.87310068749456082</v>
      </c>
      <c r="BV73" s="39">
        <f t="shared" ref="BV73" si="448">+IF(BR71&lt;0,1-BV71/BR71,BV71/BR71-1)</f>
        <v>0.966581197805503</v>
      </c>
      <c r="BW73" s="39">
        <f t="shared" ref="BW73" si="449">+IF(BS71&lt;0,1-BW71/BS71,BW71/BS71-1)</f>
        <v>0.95144442687094766</v>
      </c>
      <c r="BX73" s="39">
        <f t="shared" ref="BX73" si="450">+IF(BT71&lt;0,1-BX71/BT71,BX71/BT71-1)</f>
        <v>0.78969188182335559</v>
      </c>
      <c r="BY73" s="39">
        <f t="shared" ref="BY73" si="451">+IF(BU71&lt;0,1-BY71/BU71,BY71/BU71-1)</f>
        <v>0.20374190431057726</v>
      </c>
      <c r="BZ73" s="39">
        <f t="shared" ref="BZ73" si="452">+IF(BV71&lt;0,1-BZ71/BV71,BZ71/BV71-1)</f>
        <v>-7.4838479412042913E-2</v>
      </c>
      <c r="CA73" s="39">
        <f t="shared" ref="CA73" si="453">+IF(BW71&lt;0,1-CA71/BW71,CA71/BW71-1)</f>
        <v>-0.36341756495325639</v>
      </c>
      <c r="CB73" s="39">
        <f t="shared" ref="CB73" si="454">+IF(BX71&lt;0,1-CB71/BX71,CB71/BX71-1)</f>
        <v>-0.25461214607086691</v>
      </c>
      <c r="CC73" s="39">
        <f t="shared" ref="CC73" si="455">+IF(BY71&lt;0,1-CC71/BY71,CC71/BY71-1)</f>
        <v>-0.13690556599804726</v>
      </c>
      <c r="CD73" s="39">
        <f t="shared" ref="CD73" si="456">+IF(BZ71&lt;0,1-CD71/BZ71,CD71/BZ71-1)</f>
        <v>1.5002224155509669E-2</v>
      </c>
      <c r="CE73" s="39">
        <f t="shared" ref="CE73" si="457">+IF(CA71&lt;0,1-CE71/CA71,CE71/CA71-1)</f>
        <v>0.61555494049266568</v>
      </c>
      <c r="CF73" s="39">
        <f t="shared" ref="CF73" si="458">+IF(CB71&lt;0,1-CF71/CB71,CF71/CB71-1)</f>
        <v>0.42339765344710556</v>
      </c>
      <c r="CG73" s="39">
        <f t="shared" ref="CG73" si="459">+IF(CC71&lt;0,1-CG71/CC71,CG71/CC71-1)</f>
        <v>0.39741525802701072</v>
      </c>
      <c r="CH73" s="39">
        <f t="shared" ref="CH73:CL73" si="460">+IF(CD71&lt;0,1-CH71/CD71,CH71/CD71-1)</f>
        <v>0.15850915296307777</v>
      </c>
      <c r="CI73" s="39">
        <f t="shared" si="460"/>
        <v>-1.5007709439780914E-2</v>
      </c>
      <c r="CJ73" s="39">
        <f t="shared" si="460"/>
        <v>-0.11488810926802673</v>
      </c>
      <c r="CK73" s="39">
        <f t="shared" si="460"/>
        <v>-0.23520752664085243</v>
      </c>
      <c r="CL73" s="39">
        <f t="shared" si="460"/>
        <v>4.1612266077466042E-2</v>
      </c>
      <c r="CM73" s="40">
        <f t="shared" ref="CM73" si="461">+CM71/CI71-1</f>
        <v>9.2823925211680258E-2</v>
      </c>
      <c r="CN73" s="40">
        <f t="shared" ref="CN73" si="462">+CN71/CJ71-1</f>
        <v>0.39132212516119402</v>
      </c>
      <c r="CO73" s="40">
        <f t="shared" ref="CO73" si="463">+CO71/CK71-1</f>
        <v>0.60765604338606671</v>
      </c>
      <c r="CP73" s="40">
        <f t="shared" ref="CP73" si="464">+CP71/CL71-1</f>
        <v>0.30071476312822631</v>
      </c>
      <c r="CQ73" s="40">
        <f t="shared" ref="CQ73" si="465">+CQ71/CM71-1</f>
        <v>0.47093425605536332</v>
      </c>
      <c r="CR73" s="40">
        <f t="shared" ref="CR73" si="466">+CR71/CN71-1</f>
        <v>0.37582681900180392</v>
      </c>
      <c r="CS73" s="40">
        <f t="shared" ref="CS73" si="467">+CS71/CO71-1</f>
        <v>0.29466685528363268</v>
      </c>
      <c r="CT73" s="40">
        <f t="shared" ref="CT73" si="468">+CT71/CP71-1</f>
        <v>0.2291163040558688</v>
      </c>
      <c r="CU73" s="40">
        <f t="shared" ref="CU73" si="469">+CU71/CQ71-1</f>
        <v>7.3276876029169546E-2</v>
      </c>
      <c r="CV73" s="40">
        <f t="shared" ref="CV73" si="470">+CV71/CR71-1</f>
        <v>-2.9501748251747895E-3</v>
      </c>
      <c r="CW73" s="40">
        <f t="shared" ref="CW73" si="471">+CW71/CS71-1</f>
        <v>-2.9501748251747895E-3</v>
      </c>
      <c r="CX73" s="40">
        <f t="shared" ref="CX73" si="472">+CX71/CT71-1</f>
        <v>-2.9501748251747895E-3</v>
      </c>
      <c r="CY73" s="40">
        <f t="shared" ref="CY73" si="473">+CY71/CU71-1</f>
        <v>5.9178082191782E-3</v>
      </c>
      <c r="CZ73" s="40">
        <f t="shared" ref="CZ73" si="474">+CZ71/CV71-1</f>
        <v>5.9178082191782E-3</v>
      </c>
      <c r="DA73" s="40">
        <f t="shared" ref="DA73" si="475">+DA71/CW71-1</f>
        <v>5.9178082191782E-3</v>
      </c>
      <c r="DB73" s="40">
        <f t="shared" ref="DB73" si="476">+DB71/CX71-1</f>
        <v>5.9178082191782E-3</v>
      </c>
      <c r="DE73" s="122"/>
      <c r="DF73" s="39">
        <v>-8.2882069795427227E-2</v>
      </c>
    </row>
    <row r="74" spans="1:110" s="39" customFormat="1" x14ac:dyDescent="0.2">
      <c r="A74" s="39" t="s">
        <v>448</v>
      </c>
      <c r="AB74" s="40"/>
      <c r="AC74" s="40"/>
      <c r="AD74" s="40"/>
      <c r="AE74" s="40"/>
      <c r="AJ74" s="39" t="e">
        <f>+IF(AI71&lt;0,1-AJ71/AI71,AJ71/AI71-1)</f>
        <v>#DIV/0!</v>
      </c>
      <c r="AK74" s="39" t="e">
        <f t="shared" ref="AK74" si="477">+IF(AJ71&lt;0,1-AK71/AJ71,AK71/AJ71-1)</f>
        <v>#DIV/0!</v>
      </c>
      <c r="AL74" s="39" t="e">
        <f t="shared" ref="AL74" si="478">+IF(AK71&lt;0,1-AL71/AK71,AL71/AK71-1)</f>
        <v>#DIV/0!</v>
      </c>
      <c r="AM74" s="39" t="e">
        <f t="shared" ref="AM74" si="479">+IF(AL71&lt;0,1-AM71/AL71,AM71/AL71-1)</f>
        <v>#DIV/0!</v>
      </c>
      <c r="AN74" s="39" t="e">
        <f t="shared" ref="AN74" si="480">+IF(AM71&lt;0,1-AN71/AM71,AN71/AM71-1)</f>
        <v>#DIV/0!</v>
      </c>
      <c r="AO74" s="39" t="e">
        <f t="shared" ref="AO74" si="481">+IF(AN71&lt;0,1-AO71/AN71,AO71/AN71-1)</f>
        <v>#DIV/0!</v>
      </c>
      <c r="AP74" s="39" t="e">
        <f t="shared" ref="AP74" si="482">+IF(AO71&lt;0,1-AP71/AO71,AP71/AO71-1)</f>
        <v>#DIV/0!</v>
      </c>
      <c r="AQ74" s="39" t="e">
        <f t="shared" ref="AQ74" si="483">+IF(AP71&lt;0,1-AQ71/AP71,AQ71/AP71-1)</f>
        <v>#DIV/0!</v>
      </c>
      <c r="AR74" s="39" t="e">
        <f t="shared" ref="AR74" si="484">+IF(AQ71&lt;0,1-AR71/AQ71,AR71/AQ71-1)</f>
        <v>#DIV/0!</v>
      </c>
      <c r="AS74" s="39" t="e">
        <f t="shared" ref="AS74" si="485">+IF(AR71&lt;0,1-AS71/AR71,AS71/AR71-1)</f>
        <v>#DIV/0!</v>
      </c>
      <c r="AT74" s="39" t="e">
        <f t="shared" ref="AT74" si="486">+IF(AS71&lt;0,1-AT71/AS71,AT71/AS71-1)</f>
        <v>#DIV/0!</v>
      </c>
      <c r="AU74" s="39" t="e">
        <f t="shared" ref="AU74" si="487">+IF(AT71&lt;0,1-AU71/AT71,AU71/AT71-1)</f>
        <v>#DIV/0!</v>
      </c>
      <c r="AV74" s="39" t="e">
        <f t="shared" ref="AV74" si="488">+IF(AU71&lt;0,1-AV71/AU71,AV71/AU71-1)</f>
        <v>#DIV/0!</v>
      </c>
      <c r="AW74" s="39" t="e">
        <f t="shared" ref="AW74" si="489">+IF(AV71&lt;0,1-AW71/AV71,AW71/AV71-1)</f>
        <v>#DIV/0!</v>
      </c>
      <c r="AX74" s="39" t="e">
        <f t="shared" ref="AX74" si="490">+IF(AW71&lt;0,1-AX71/AW71,AX71/AW71-1)</f>
        <v>#DIV/0!</v>
      </c>
      <c r="AY74" s="39" t="e">
        <f t="shared" ref="AY74" si="491">+IF(AX71&lt;0,1-AY71/AX71,AY71/AX71-1)</f>
        <v>#DIV/0!</v>
      </c>
      <c r="AZ74" s="39" t="e">
        <f t="shared" ref="AZ74" si="492">+IF(AY71&lt;0,1-AZ71/AY71,AZ71/AY71-1)</f>
        <v>#DIV/0!</v>
      </c>
      <c r="BA74" s="39" t="e">
        <f t="shared" ref="BA74" si="493">+IF(AZ71&lt;0,1-BA71/AZ71,BA71/AZ71-1)</f>
        <v>#DIV/0!</v>
      </c>
      <c r="BB74" s="39" t="e">
        <f t="shared" ref="BB74" si="494">+IF(BA71&lt;0,1-BB71/BA71,BB71/BA71-1)</f>
        <v>#DIV/0!</v>
      </c>
      <c r="BC74" s="39" t="e">
        <f t="shared" ref="BC74" si="495">+IF(BB71&lt;0,1-BC71/BB71,BC71/BB71-1)</f>
        <v>#DIV/0!</v>
      </c>
      <c r="BD74" s="39" t="e">
        <f t="shared" ref="BD74" si="496">+IF(BC71&lt;0,1-BD71/BC71,BD71/BC71-1)</f>
        <v>#DIV/0!</v>
      </c>
      <c r="BE74" s="39" t="e">
        <f t="shared" ref="BE74" si="497">+IF(BD71&lt;0,1-BE71/BD71,BE71/BD71-1)</f>
        <v>#DIV/0!</v>
      </c>
      <c r="BF74" s="39" t="e">
        <f t="shared" ref="BF74" si="498">+IF(BE71&lt;0,1-BF71/BE71,BF71/BE71-1)</f>
        <v>#DIV/0!</v>
      </c>
      <c r="BG74" s="39" t="e">
        <f t="shared" ref="BG74" si="499">+IF(BF71&lt;0,1-BG71/BF71,BG71/BF71-1)</f>
        <v>#DIV/0!</v>
      </c>
      <c r="BH74" s="39" t="e">
        <f t="shared" ref="BH74" si="500">+IF(BG71&lt;0,1-BH71/BG71,BH71/BG71-1)</f>
        <v>#DIV/0!</v>
      </c>
      <c r="BI74" s="39" t="e">
        <f t="shared" ref="BI74" si="501">+IF(BH71&lt;0,1-BI71/BH71,BI71/BH71-1)</f>
        <v>#DIV/0!</v>
      </c>
      <c r="BJ74" s="39" t="e">
        <f t="shared" ref="BJ74" si="502">+IF(BI71&lt;0,1-BJ71/BI71,BJ71/BI71-1)</f>
        <v>#DIV/0!</v>
      </c>
      <c r="BK74" s="39" t="e">
        <f t="shared" ref="BK74" si="503">+IF(BJ71&lt;0,1-BK71/BJ71,BK71/BJ71-1)</f>
        <v>#DIV/0!</v>
      </c>
      <c r="BL74" s="39" t="e">
        <f t="shared" ref="BL74" si="504">+IF(BK71&lt;0,1-BL71/BK71,BL71/BK71-1)</f>
        <v>#DIV/0!</v>
      </c>
      <c r="BM74" s="39" t="e">
        <f t="shared" ref="BM74" si="505">+IF(BL71&lt;0,1-BM71/BL71,BM71/BL71-1)</f>
        <v>#DIV/0!</v>
      </c>
      <c r="BN74" s="39" t="e">
        <f t="shared" ref="BN74" si="506">+IF(BM71&lt;0,1-BN71/BM71,BN71/BM71-1)</f>
        <v>#DIV/0!</v>
      </c>
      <c r="BO74" s="39" t="e">
        <f t="shared" ref="BO74" si="507">+IF(BN71&lt;0,1-BO71/BN71,BO71/BN71-1)</f>
        <v>#DIV/0!</v>
      </c>
      <c r="BP74" s="39">
        <f t="shared" ref="BP74" si="508">+IF(BO71&lt;0,1-BP71/BO71,BP71/BO71-1)</f>
        <v>0.62713822428215571</v>
      </c>
      <c r="BQ74" s="39">
        <f t="shared" ref="BQ74" si="509">+IF(BP71&lt;0,1-BQ71/BP71,BQ71/BP71-1)</f>
        <v>-1.7065138360207066E-2</v>
      </c>
      <c r="BR74" s="39">
        <f t="shared" ref="BR74" si="510">+IF(BQ71&lt;0,1-BR71/BQ71,BR71/BQ71-1)</f>
        <v>0.21505526063876101</v>
      </c>
      <c r="BS74" s="39">
        <f t="shared" ref="BS74" si="511">+IF(BR71&lt;0,1-BS71/BR71,BS71/BR71-1)</f>
        <v>4.1533569208290766E-2</v>
      </c>
      <c r="BT74" s="39">
        <f t="shared" ref="BT74" si="512">+IF(BS71&lt;0,1-BT71/BS71,BT71/BS71-1)</f>
        <v>6.323020746659691E-2</v>
      </c>
      <c r="BU74" s="39">
        <f t="shared" ref="BU74" si="513">+IF(BT71&lt;0,1-BU71/BT71,BU71/BT71-1)</f>
        <v>0.39208102654317778</v>
      </c>
      <c r="BV74" s="39">
        <f t="shared" ref="BV74" si="514">+IF(BU71&lt;0,1-BV71/BU71,BV71/BU71-1)</f>
        <v>0.27569481225434167</v>
      </c>
      <c r="BW74" s="39">
        <f t="shared" ref="BW74" si="515">+IF(BV71&lt;0,1-BW71/BV71,BW71/BV71-1)</f>
        <v>3.3516887733176404E-2</v>
      </c>
      <c r="BX74" s="39">
        <f t="shared" ref="BX74" si="516">+IF(BW71&lt;0,1-BX71/BW71,BX71/BW71-1)</f>
        <v>-2.4899482347303548E-2</v>
      </c>
      <c r="BY74" s="39">
        <f t="shared" ref="BY74" si="517">+IF(BX71&lt;0,1-BY71/BX71,BY71/BX71-1)</f>
        <v>-6.3690078239343473E-2</v>
      </c>
      <c r="BZ74" s="39">
        <f t="shared" ref="BZ74" si="518">+IF(BY71&lt;0,1-BZ71/BY71,BZ71/BY71-1)</f>
        <v>-1.9537537004372774E-2</v>
      </c>
      <c r="CA74" s="39">
        <f t="shared" ref="CA74" si="519">+IF(BZ71&lt;0,1-CA71/BZ71,CA71/BZ71-1)</f>
        <v>-0.28886072062638546</v>
      </c>
      <c r="CB74" s="39">
        <f t="shared" ref="CB74" si="520">+IF(CA71&lt;0,1-CB71/CA71,CB71/CA71-1)</f>
        <v>0.14176584555770844</v>
      </c>
      <c r="CC74" s="39">
        <f t="shared" ref="CC74" si="521">+IF(CB71&lt;0,1-CC71/CB71,CC71/CB71-1)</f>
        <v>8.4165616212547034E-2</v>
      </c>
      <c r="CD74" s="39">
        <f t="shared" ref="CD74" si="522">+IF(CC71&lt;0,1-CD71/CC71,CD71/CC71-1)</f>
        <v>0.15302745729362344</v>
      </c>
      <c r="CE74" s="39">
        <f t="shared" ref="CE74" si="523">+IF(CD71&lt;0,1-CE71/CD71,CE71/CD71-1)</f>
        <v>0.13190350605026357</v>
      </c>
      <c r="CF74" s="39">
        <f t="shared" ref="CF74" si="524">+IF(CE71&lt;0,1-CF71/CE71,CF71/CE71-1)</f>
        <v>5.9619667637482721E-3</v>
      </c>
      <c r="CG74" s="39">
        <f t="shared" ref="CG74" si="525">+IF(CF71&lt;0,1-CG71/CF71,CG71/CF71-1)</f>
        <v>6.4375489628393678E-2</v>
      </c>
      <c r="CH74" s="39">
        <f t="shared" ref="CH74:CL74" si="526">+IF(CG71&lt;0,1-CH71/CG71,CH71/CG71-1)</f>
        <v>-4.4097411117155816E-2</v>
      </c>
      <c r="CI74" s="39">
        <f t="shared" si="526"/>
        <v>-3.7628469083726857E-2</v>
      </c>
      <c r="CJ74" s="39">
        <f t="shared" si="526"/>
        <v>-9.6044804675270323E-2</v>
      </c>
      <c r="CK74" s="39">
        <f t="shared" si="526"/>
        <v>-8.0312475948587481E-2</v>
      </c>
      <c r="CL74" s="39">
        <f t="shared" si="526"/>
        <v>0.30189547679819184</v>
      </c>
      <c r="CM74" s="40">
        <f t="shared" ref="CM74" si="527">+CM71/CL71-1</f>
        <v>9.6872590493082278E-3</v>
      </c>
      <c r="CN74" s="40">
        <f t="shared" ref="CN74" si="528">+CN71/CM71-1</f>
        <v>0.15086505190311406</v>
      </c>
      <c r="CO74" s="40">
        <f t="shared" ref="CO74" si="529">+CO71/CN71-1</f>
        <v>6.2687913409500862E-2</v>
      </c>
      <c r="CP74" s="40">
        <f t="shared" ref="CP74" si="530">+CP71/CO71-1</f>
        <v>5.333144716367233E-2</v>
      </c>
      <c r="CQ74" s="40">
        <f t="shared" ref="CQ74" si="531">+CQ71/CP71-1</f>
        <v>0.14182111200644654</v>
      </c>
      <c r="CR74" s="40">
        <f t="shared" ref="CR74" si="532">+CR71/CQ71-1</f>
        <v>7.6452599388379117E-2</v>
      </c>
      <c r="CS74" s="40">
        <f t="shared" ref="CS74" si="533">+CS71/CR71-1</f>
        <v>0</v>
      </c>
      <c r="CT74" s="40">
        <f t="shared" ref="CT74" si="534">+CT71/CS71-1</f>
        <v>0</v>
      </c>
      <c r="CU74" s="40">
        <f t="shared" ref="CU74" si="535">+CU71/CT71-1</f>
        <v>-2.9501748251747895E-3</v>
      </c>
      <c r="CV74" s="40">
        <f t="shared" ref="CV74" si="536">+CV71/CU71-1</f>
        <v>0</v>
      </c>
      <c r="CW74" s="40">
        <f t="shared" ref="CW74" si="537">+CW71/CV71-1</f>
        <v>0</v>
      </c>
      <c r="CX74" s="40">
        <f t="shared" ref="CX74" si="538">+CX71/CW71-1</f>
        <v>0</v>
      </c>
      <c r="CY74" s="40">
        <f t="shared" ref="CY74" si="539">+CY71/CX71-1</f>
        <v>5.9178082191782E-3</v>
      </c>
      <c r="CZ74" s="40">
        <f t="shared" ref="CZ74" si="540">+CZ71/CY71-1</f>
        <v>0</v>
      </c>
      <c r="DA74" s="40">
        <f t="shared" ref="DA74" si="541">+DA71/CZ71-1</f>
        <v>0</v>
      </c>
      <c r="DB74" s="40">
        <f t="shared" ref="DB74" si="542">+DB71/DA71-1</f>
        <v>0</v>
      </c>
      <c r="DE74" s="122"/>
    </row>
    <row r="75" spans="1:110" s="23" customFormat="1" outlineLevel="1" x14ac:dyDescent="0.2">
      <c r="A75" s="23" t="s">
        <v>7</v>
      </c>
      <c r="B75" s="23">
        <f>'Annual Raw'!C13</f>
        <v>0</v>
      </c>
      <c r="C75" s="23">
        <f>'Annual Raw'!D13</f>
        <v>0</v>
      </c>
      <c r="D75" s="23">
        <f>'Annual Raw'!E13</f>
        <v>0</v>
      </c>
      <c r="E75" s="23">
        <f>'Annual Raw'!F13</f>
        <v>0</v>
      </c>
      <c r="F75" s="23">
        <f>'Annual Raw'!G13</f>
        <v>0</v>
      </c>
      <c r="G75" s="23">
        <f>'Annual Raw'!H13</f>
        <v>0</v>
      </c>
      <c r="H75" s="23">
        <f>'Annual Raw'!I13</f>
        <v>0</v>
      </c>
      <c r="I75" s="23">
        <f>'Annual Raw'!J13</f>
        <v>0</v>
      </c>
      <c r="J75" s="23">
        <f>'Annual Raw'!K13</f>
        <v>0</v>
      </c>
      <c r="K75" s="23">
        <f>'Annual Raw'!L13</f>
        <v>4.4253011000000004</v>
      </c>
      <c r="L75" s="23">
        <f>'Annual Raw'!M13</f>
        <v>5.1760014999999999</v>
      </c>
      <c r="M75" s="23">
        <f>'Annual Raw'!N13</f>
        <v>4.6657123</v>
      </c>
      <c r="N75" s="23">
        <f>'Annual Raw'!O13</f>
        <v>5.0340847999999996</v>
      </c>
      <c r="O75" s="23">
        <f>'Annual Raw'!P13</f>
        <v>5.6516535000000001</v>
      </c>
      <c r="P75" s="23">
        <f>'Annual Raw'!Q13</f>
        <v>6.5913927000000001</v>
      </c>
      <c r="Q75" s="23">
        <f>'Annual Raw'!R13</f>
        <v>23.744</v>
      </c>
      <c r="R75" s="23">
        <f>'Annual Raw'!S13</f>
        <v>22.923500000000001</v>
      </c>
      <c r="S75" s="23">
        <f>'Annual Raw'!T13</f>
        <v>30.940999999999999</v>
      </c>
      <c r="T75" s="23">
        <f>'Annual Raw'!U13</f>
        <v>12.9871</v>
      </c>
      <c r="U75" s="23">
        <f>'Annual Raw'!V13</f>
        <v>21.4742</v>
      </c>
      <c r="V75" s="23">
        <f>'Annual Raw'!W13</f>
        <v>26.0913</v>
      </c>
      <c r="W75" s="23">
        <f>'Annual Raw'!X13</f>
        <v>100.2261</v>
      </c>
      <c r="X75" s="23">
        <f>'Annual Raw'!Y13</f>
        <v>153.70859999999999</v>
      </c>
      <c r="Y75" s="23">
        <f>'Annual Raw'!Z13</f>
        <v>141.33000000000001</v>
      </c>
      <c r="Z75" s="23">
        <f>'Annual Raw'!AA13</f>
        <v>179.64</v>
      </c>
      <c r="AA75" s="23">
        <f>'Annual Raw'!AB13</f>
        <v>211.31</v>
      </c>
      <c r="AB75" s="76">
        <f t="shared" ref="AB75:AB80" si="543">+SUM(CM75:CP75)</f>
        <v>0</v>
      </c>
      <c r="AC75" s="76">
        <f t="shared" ref="AC75:AC80" si="544">+SUM(CQ75:CT75)</f>
        <v>0</v>
      </c>
      <c r="AD75" s="76">
        <f t="shared" ref="AD75:AD80" si="545">+SUM(CU75:CX75)</f>
        <v>0</v>
      </c>
      <c r="AE75" s="76">
        <f t="shared" ref="AE75:AE80" si="546">+SUM(CY75:DB75)</f>
        <v>0</v>
      </c>
      <c r="AI75" s="23">
        <f>'QTR Raw'!C15</f>
        <v>0</v>
      </c>
      <c r="AJ75" s="23">
        <f>'QTR Raw'!D15</f>
        <v>0</v>
      </c>
      <c r="AK75" s="23">
        <f>'QTR Raw'!E15</f>
        <v>0</v>
      </c>
      <c r="AL75" s="23">
        <f>'QTR Raw'!F15</f>
        <v>0</v>
      </c>
      <c r="AM75" s="23">
        <f>'QTR Raw'!G15</f>
        <v>0</v>
      </c>
      <c r="AN75" s="23">
        <f>'QTR Raw'!H15</f>
        <v>0</v>
      </c>
      <c r="AO75" s="23">
        <f>'QTR Raw'!I15</f>
        <v>0</v>
      </c>
      <c r="AP75" s="23">
        <f>'QTR Raw'!J15</f>
        <v>0</v>
      </c>
      <c r="AQ75" s="23">
        <f>'QTR Raw'!K15</f>
        <v>0</v>
      </c>
      <c r="AR75" s="23">
        <f>'QTR Raw'!L15</f>
        <v>0</v>
      </c>
      <c r="AS75" s="23">
        <f>'QTR Raw'!M15</f>
        <v>0</v>
      </c>
      <c r="AT75" s="23">
        <f>'QTR Raw'!N15</f>
        <v>0</v>
      </c>
      <c r="AU75" s="23">
        <f>'QTR Raw'!O15</f>
        <v>0</v>
      </c>
      <c r="AV75" s="23">
        <f>'QTR Raw'!P15</f>
        <v>0</v>
      </c>
      <c r="AW75" s="23">
        <f>'QTR Raw'!Q15</f>
        <v>0</v>
      </c>
      <c r="AX75" s="23">
        <f>'QTR Raw'!R15</f>
        <v>0</v>
      </c>
      <c r="AY75" s="23">
        <f>'QTR Raw'!S15</f>
        <v>0</v>
      </c>
      <c r="AZ75" s="23">
        <f>'QTR Raw'!T15</f>
        <v>0</v>
      </c>
      <c r="BA75" s="23">
        <f>'QTR Raw'!U15</f>
        <v>0</v>
      </c>
      <c r="BB75" s="23">
        <f>'QTR Raw'!V15</f>
        <v>0</v>
      </c>
      <c r="BC75" s="23">
        <f>'QTR Raw'!W15</f>
        <v>0</v>
      </c>
      <c r="BD75" s="23">
        <f>'QTR Raw'!X15</f>
        <v>0</v>
      </c>
      <c r="BE75" s="23">
        <f>'QTR Raw'!Y15</f>
        <v>0</v>
      </c>
      <c r="BF75" s="23">
        <f>'QTR Raw'!Z15</f>
        <v>0</v>
      </c>
      <c r="BG75" s="23">
        <f>'QTR Raw'!AA15</f>
        <v>0</v>
      </c>
      <c r="BH75" s="23">
        <f>'QTR Raw'!AB15</f>
        <v>0</v>
      </c>
      <c r="BI75" s="23">
        <f>'QTR Raw'!AC15</f>
        <v>0</v>
      </c>
      <c r="BJ75" s="23">
        <f>'QTR Raw'!AD15</f>
        <v>0</v>
      </c>
      <c r="BK75" s="23">
        <f>'QTR Raw'!AE15</f>
        <v>0</v>
      </c>
      <c r="BL75" s="23">
        <f>'QTR Raw'!AF15</f>
        <v>0</v>
      </c>
      <c r="BM75" s="23">
        <f>'QTR Raw'!AG15</f>
        <v>0</v>
      </c>
      <c r="BN75" s="23">
        <f>'QTR Raw'!AH15</f>
        <v>0</v>
      </c>
      <c r="BO75" s="23">
        <f>'QTR Raw'!AI15</f>
        <v>0</v>
      </c>
      <c r="BP75" s="23">
        <f>'QTR Raw'!AJ15</f>
        <v>0</v>
      </c>
      <c r="BQ75" s="23">
        <f>'QTR Raw'!AK15</f>
        <v>0</v>
      </c>
      <c r="BR75" s="23">
        <f>'QTR Raw'!AL15</f>
        <v>0</v>
      </c>
      <c r="BS75" s="23">
        <f>'QTR Raw'!AM15</f>
        <v>9.5389999999999997</v>
      </c>
      <c r="BT75" s="23">
        <f>'QTR Raw'!AN15</f>
        <v>10.768000000000001</v>
      </c>
      <c r="BU75" s="23">
        <f>'QTR Raw'!AO15</f>
        <v>22.855</v>
      </c>
      <c r="BV75" s="23">
        <f>'QTR Raw'!AP15</f>
        <v>30.369</v>
      </c>
      <c r="BW75" s="23">
        <f>'QTR Raw'!AQ15</f>
        <v>33.718000000000004</v>
      </c>
      <c r="BX75" s="23">
        <f>'QTR Raw'!AR15</f>
        <v>30.597999999999999</v>
      </c>
      <c r="BY75" s="23">
        <f>'QTR Raw'!AS15</f>
        <v>28.466999999999999</v>
      </c>
      <c r="BZ75" s="23">
        <f>'QTR Raw'!AT15</f>
        <v>30.111999999999998</v>
      </c>
      <c r="CA75" s="23">
        <f>'QTR Raw'!AU15</f>
        <v>17.62</v>
      </c>
      <c r="CB75" s="23">
        <f>'QTR Raw'!AV15</f>
        <v>30.09</v>
      </c>
      <c r="CC75" s="23">
        <f>'QTR Raw'!AW15</f>
        <v>30.06</v>
      </c>
      <c r="CD75" s="23">
        <f>'QTR Raw'!AX15</f>
        <v>27.96</v>
      </c>
      <c r="CE75" s="23">
        <f>'QTR Raw'!AY15</f>
        <v>30.31</v>
      </c>
      <c r="CF75" s="23">
        <f>'QTR Raw'!AZ15</f>
        <v>31.29</v>
      </c>
      <c r="CG75" s="23">
        <f>'QTR Raw'!BA15</f>
        <v>30.78</v>
      </c>
      <c r="CH75" s="23">
        <f>'QTR Raw'!BB15</f>
        <v>37.700000000000003</v>
      </c>
      <c r="CI75" s="23">
        <f>'QTR Raw'!BC15</f>
        <v>35.409999999999997</v>
      </c>
      <c r="CJ75" s="23">
        <f>'QTR Raw'!BD15</f>
        <v>39.93</v>
      </c>
      <c r="CK75" s="23">
        <f>'QTR Raw'!BE15</f>
        <v>42.37</v>
      </c>
      <c r="CL75" s="23">
        <f>'QTR Raw'!BF15</f>
        <v>38.69</v>
      </c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E75" s="123"/>
      <c r="DF75" s="23">
        <v>156.4</v>
      </c>
    </row>
    <row r="76" spans="1:110" s="23" customFormat="1" outlineLevel="1" x14ac:dyDescent="0.2">
      <c r="A76" s="23" t="s">
        <v>8</v>
      </c>
      <c r="B76" s="23">
        <f>'Annual Raw'!C14</f>
        <v>0</v>
      </c>
      <c r="C76" s="23">
        <f>'Annual Raw'!D14</f>
        <v>0</v>
      </c>
      <c r="D76" s="23">
        <f>'Annual Raw'!E14</f>
        <v>0</v>
      </c>
      <c r="E76" s="23">
        <f>'Annual Raw'!F14</f>
        <v>0</v>
      </c>
      <c r="F76" s="23">
        <f>'Annual Raw'!G14</f>
        <v>0</v>
      </c>
      <c r="G76" s="23">
        <f>'Annual Raw'!H14</f>
        <v>0</v>
      </c>
      <c r="H76" s="23">
        <f>'Annual Raw'!I14</f>
        <v>0</v>
      </c>
      <c r="I76" s="23">
        <f>'Annual Raw'!J14</f>
        <v>0</v>
      </c>
      <c r="J76" s="23">
        <f>'Annual Raw'!K14</f>
        <v>0</v>
      </c>
      <c r="K76" s="23">
        <f>'Annual Raw'!L14</f>
        <v>4.3607627000000004</v>
      </c>
      <c r="L76" s="23">
        <f>'Annual Raw'!M14</f>
        <v>6.0772044999999997</v>
      </c>
      <c r="M76" s="23">
        <f>'Annual Raw'!N14</f>
        <v>6.6529198000000003</v>
      </c>
      <c r="N76" s="23">
        <f>'Annual Raw'!O14</f>
        <v>7.3257288000000003</v>
      </c>
      <c r="O76" s="23">
        <f>'Annual Raw'!P14</f>
        <v>8.7244278000000008</v>
      </c>
      <c r="P76" s="23">
        <f>'Annual Raw'!Q14</f>
        <v>10.181395</v>
      </c>
      <c r="Q76" s="23">
        <f>'Annual Raw'!R14</f>
        <v>11.9597</v>
      </c>
      <c r="R76" s="23">
        <f>'Annual Raw'!S14</f>
        <v>14.077500000000001</v>
      </c>
      <c r="S76" s="23">
        <f>'Annual Raw'!T14</f>
        <v>16.273099999999999</v>
      </c>
      <c r="T76" s="23">
        <f>'Annual Raw'!U14</f>
        <v>21.3781</v>
      </c>
      <c r="U76" s="23">
        <f>'Annual Raw'!V14</f>
        <v>32.718400000000003</v>
      </c>
      <c r="V76" s="23">
        <f>'Annual Raw'!W14</f>
        <v>41.259399999999999</v>
      </c>
      <c r="W76" s="23">
        <f>'Annual Raw'!X14</f>
        <v>51.994599999999998</v>
      </c>
      <c r="X76" s="23">
        <f>'Annual Raw'!Y14</f>
        <v>68.850700000000003</v>
      </c>
      <c r="Y76" s="23">
        <f>'Annual Raw'!Z14</f>
        <v>81.31</v>
      </c>
      <c r="Z76" s="23">
        <f>'Annual Raw'!AA14</f>
        <v>97.81</v>
      </c>
      <c r="AA76" s="23">
        <f>'Annual Raw'!AB14</f>
        <v>116.26</v>
      </c>
      <c r="AB76" s="76">
        <f t="shared" si="543"/>
        <v>138.7362</v>
      </c>
      <c r="AC76" s="76">
        <f t="shared" si="544"/>
        <v>148.447734</v>
      </c>
      <c r="AD76" s="76">
        <f t="shared" si="545"/>
        <v>158.83907538</v>
      </c>
      <c r="AE76" s="76">
        <f t="shared" si="546"/>
        <v>169.95781065660003</v>
      </c>
      <c r="AI76" s="23">
        <f>'QTR Raw'!C16</f>
        <v>0</v>
      </c>
      <c r="AJ76" s="23">
        <f>'QTR Raw'!D16</f>
        <v>0</v>
      </c>
      <c r="AK76" s="23">
        <f>'QTR Raw'!E16</f>
        <v>0</v>
      </c>
      <c r="AL76" s="23">
        <f>'QTR Raw'!F16</f>
        <v>0</v>
      </c>
      <c r="AM76" s="23">
        <f>'QTR Raw'!G16</f>
        <v>0</v>
      </c>
      <c r="AN76" s="23">
        <f>'QTR Raw'!H16</f>
        <v>0</v>
      </c>
      <c r="AO76" s="23">
        <f>'QTR Raw'!I16</f>
        <v>0</v>
      </c>
      <c r="AP76" s="23">
        <f>'QTR Raw'!J16</f>
        <v>0</v>
      </c>
      <c r="AQ76" s="23">
        <f>'QTR Raw'!K16</f>
        <v>0</v>
      </c>
      <c r="AR76" s="23">
        <f>'QTR Raw'!L16</f>
        <v>0</v>
      </c>
      <c r="AS76" s="23">
        <f>'QTR Raw'!M16</f>
        <v>0</v>
      </c>
      <c r="AT76" s="23">
        <f>'QTR Raw'!N16</f>
        <v>0</v>
      </c>
      <c r="AU76" s="23">
        <f>'QTR Raw'!O16</f>
        <v>0</v>
      </c>
      <c r="AV76" s="23">
        <f>'QTR Raw'!P16</f>
        <v>0</v>
      </c>
      <c r="AW76" s="23">
        <f>'QTR Raw'!Q16</f>
        <v>0</v>
      </c>
      <c r="AX76" s="23">
        <f>'QTR Raw'!R16</f>
        <v>0</v>
      </c>
      <c r="AY76" s="23">
        <f>'QTR Raw'!S16</f>
        <v>0</v>
      </c>
      <c r="AZ76" s="23">
        <f>'QTR Raw'!T16</f>
        <v>0</v>
      </c>
      <c r="BA76" s="23">
        <f>'QTR Raw'!U16</f>
        <v>0</v>
      </c>
      <c r="BB76" s="23">
        <f>'QTR Raw'!V16</f>
        <v>0</v>
      </c>
      <c r="BC76" s="23">
        <f>'QTR Raw'!W16</f>
        <v>0</v>
      </c>
      <c r="BD76" s="23">
        <f>'QTR Raw'!X16</f>
        <v>0</v>
      </c>
      <c r="BE76" s="23">
        <f>'QTR Raw'!Y16</f>
        <v>0</v>
      </c>
      <c r="BF76" s="23">
        <f>'QTR Raw'!Z16</f>
        <v>0</v>
      </c>
      <c r="BG76" s="23">
        <f>'QTR Raw'!AA16</f>
        <v>0</v>
      </c>
      <c r="BH76" s="23">
        <f>'QTR Raw'!AB16</f>
        <v>0</v>
      </c>
      <c r="BI76" s="23">
        <f>'QTR Raw'!AC16</f>
        <v>0</v>
      </c>
      <c r="BJ76" s="23">
        <f>'QTR Raw'!AD16</f>
        <v>0</v>
      </c>
      <c r="BK76" s="23">
        <f>'QTR Raw'!AE16</f>
        <v>0</v>
      </c>
      <c r="BL76" s="23">
        <f>'QTR Raw'!AF16</f>
        <v>0</v>
      </c>
      <c r="BM76" s="23">
        <f>'QTR Raw'!AG16</f>
        <v>0</v>
      </c>
      <c r="BN76" s="23">
        <f>'QTR Raw'!AH16</f>
        <v>0</v>
      </c>
      <c r="BO76" s="23">
        <f>'QTR Raw'!AI16</f>
        <v>11.949</v>
      </c>
      <c r="BP76" s="23">
        <f>'QTR Raw'!AJ16</f>
        <v>15.446999999999999</v>
      </c>
      <c r="BQ76" s="23">
        <f>'QTR Raw'!AK16</f>
        <v>11.428000000000001</v>
      </c>
      <c r="BR76" s="23">
        <f>'QTR Raw'!AL16</f>
        <v>14.785</v>
      </c>
      <c r="BS76" s="23">
        <f>'QTR Raw'!AM16</f>
        <v>14.879</v>
      </c>
      <c r="BT76" s="23">
        <f>'QTR Raw'!AN16</f>
        <v>15.584</v>
      </c>
      <c r="BU76" s="23">
        <f>'QTR Raw'!AO16</f>
        <v>18.03</v>
      </c>
      <c r="BV76" s="23">
        <f>'QTR Raw'!AP16</f>
        <v>28.302</v>
      </c>
      <c r="BW76" s="23">
        <f>'QTR Raw'!AQ16</f>
        <v>22.827000000000002</v>
      </c>
      <c r="BX76" s="23">
        <f>'QTR Raw'!AR16</f>
        <v>20.291</v>
      </c>
      <c r="BY76" s="23">
        <f>'QTR Raw'!AS16</f>
        <v>20.896999999999998</v>
      </c>
      <c r="BZ76" s="23">
        <f>'QTR Raw'!AT16</f>
        <v>22.585999999999999</v>
      </c>
      <c r="CA76" s="23">
        <f>'QTR Raw'!AU16</f>
        <v>20.81</v>
      </c>
      <c r="CB76" s="23">
        <f>'QTR Raw'!AV16</f>
        <v>20.83</v>
      </c>
      <c r="CC76" s="23">
        <f>'QTR Raw'!AW16</f>
        <v>22.5</v>
      </c>
      <c r="CD76" s="23">
        <f>'QTR Raw'!AX16</f>
        <v>25.52</v>
      </c>
      <c r="CE76" s="23">
        <f>'QTR Raw'!AY16</f>
        <v>27.4</v>
      </c>
      <c r="CF76" s="23">
        <f>'QTR Raw'!AZ16</f>
        <v>26.99</v>
      </c>
      <c r="CG76" s="23">
        <f>'QTR Raw'!BA16</f>
        <v>29.09</v>
      </c>
      <c r="CH76" s="23">
        <f>'QTR Raw'!BB16</f>
        <v>31</v>
      </c>
      <c r="CI76" s="23">
        <f>'QTR Raw'!BC16</f>
        <v>30.04</v>
      </c>
      <c r="CJ76" s="23">
        <f>'QTR Raw'!BD16</f>
        <v>31.47</v>
      </c>
      <c r="CK76" s="23">
        <f>'QTR Raw'!BE16</f>
        <v>31.61</v>
      </c>
      <c r="CL76" s="23">
        <f>'QTR Raw'!BF16</f>
        <v>36.54</v>
      </c>
      <c r="CM76" s="24">
        <f t="shared" ref="CM76:DB76" si="547">CI76*107%</f>
        <v>32.142800000000001</v>
      </c>
      <c r="CN76" s="24">
        <f t="shared" si="547"/>
        <v>33.672899999999998</v>
      </c>
      <c r="CO76" s="24">
        <f t="shared" si="547"/>
        <v>33.822700000000005</v>
      </c>
      <c r="CP76" s="24">
        <f t="shared" si="547"/>
        <v>39.097799999999999</v>
      </c>
      <c r="CQ76" s="24">
        <f t="shared" si="547"/>
        <v>34.392796000000004</v>
      </c>
      <c r="CR76" s="24">
        <f t="shared" si="547"/>
        <v>36.030003000000001</v>
      </c>
      <c r="CS76" s="24">
        <f t="shared" si="547"/>
        <v>36.190289000000007</v>
      </c>
      <c r="CT76" s="24">
        <f t="shared" si="547"/>
        <v>41.834645999999999</v>
      </c>
      <c r="CU76" s="24">
        <f t="shared" si="547"/>
        <v>36.800291720000004</v>
      </c>
      <c r="CV76" s="24">
        <f t="shared" si="547"/>
        <v>38.552103210000006</v>
      </c>
      <c r="CW76" s="24">
        <f t="shared" si="547"/>
        <v>38.723609230000008</v>
      </c>
      <c r="CX76" s="24">
        <f t="shared" si="547"/>
        <v>44.76307122</v>
      </c>
      <c r="CY76" s="24">
        <f t="shared" si="547"/>
        <v>39.37631214040001</v>
      </c>
      <c r="CZ76" s="24">
        <f t="shared" si="547"/>
        <v>41.250750434700009</v>
      </c>
      <c r="DA76" s="24">
        <f t="shared" si="547"/>
        <v>41.43426187610001</v>
      </c>
      <c r="DB76" s="24">
        <f t="shared" si="547"/>
        <v>47.896486205400002</v>
      </c>
      <c r="DE76" s="123"/>
      <c r="DF76" s="23">
        <v>129.66</v>
      </c>
    </row>
    <row r="77" spans="1:110" s="23" customFormat="1" outlineLevel="1" x14ac:dyDescent="0.2">
      <c r="A77" s="23" t="s">
        <v>9</v>
      </c>
      <c r="B77" s="23">
        <f>'Annual Raw'!C15+'Annual Raw'!C16</f>
        <v>0</v>
      </c>
      <c r="C77" s="23">
        <f>'Annual Raw'!D15+'Annual Raw'!D16</f>
        <v>0</v>
      </c>
      <c r="D77" s="23">
        <f>'Annual Raw'!E15+'Annual Raw'!E16</f>
        <v>0</v>
      </c>
      <c r="E77" s="23">
        <f>'Annual Raw'!F15+'Annual Raw'!F16</f>
        <v>0</v>
      </c>
      <c r="F77" s="23">
        <f>'Annual Raw'!G15+'Annual Raw'!G16</f>
        <v>0</v>
      </c>
      <c r="G77" s="23">
        <f>'Annual Raw'!H15+'Annual Raw'!H16</f>
        <v>0</v>
      </c>
      <c r="H77" s="23">
        <f>'Annual Raw'!I15+'Annual Raw'!I16</f>
        <v>0</v>
      </c>
      <c r="I77" s="23">
        <f>'Annual Raw'!J15+'Annual Raw'!J16</f>
        <v>0</v>
      </c>
      <c r="J77" s="23">
        <f>'Annual Raw'!K15+'Annual Raw'!K16</f>
        <v>0</v>
      </c>
      <c r="K77" s="23">
        <f>'Annual Raw'!L15+'Annual Raw'!L16</f>
        <v>5.2309188999999998</v>
      </c>
      <c r="L77" s="23">
        <f>'Annual Raw'!M15+'Annual Raw'!M16</f>
        <v>11.031831800000001</v>
      </c>
      <c r="M77" s="23">
        <f>'Annual Raw'!N15+'Annual Raw'!N16</f>
        <v>4.9530851</v>
      </c>
      <c r="N77" s="23">
        <f>'Annual Raw'!O15+'Annual Raw'!O16</f>
        <v>7.5659359000000004</v>
      </c>
      <c r="O77" s="23">
        <f>'Annual Raw'!P15+'Annual Raw'!P16</f>
        <v>13.731955299999999</v>
      </c>
      <c r="P77" s="23">
        <f>'Annual Raw'!Q15+'Annual Raw'!Q16</f>
        <v>18.314330099999999</v>
      </c>
      <c r="Q77" s="23">
        <f>'Annual Raw'!R15+'Annual Raw'!R16</f>
        <v>16.503799999999998</v>
      </c>
      <c r="R77" s="23">
        <f>'Annual Raw'!S15+'Annual Raw'!S16</f>
        <v>16.706</v>
      </c>
      <c r="S77" s="23">
        <f>'Annual Raw'!T15+'Annual Raw'!T16</f>
        <v>16.589600000000001</v>
      </c>
      <c r="T77" s="23">
        <f>'Annual Raw'!U15+'Annual Raw'!U16</f>
        <v>25.504300000000001</v>
      </c>
      <c r="U77" s="23">
        <f>'Annual Raw'!V15+'Annual Raw'!V16</f>
        <v>30.1586</v>
      </c>
      <c r="V77" s="23">
        <f>'Annual Raw'!W15+'Annual Raw'!W16</f>
        <v>43.584499999999998</v>
      </c>
      <c r="W77" s="23">
        <f>'Annual Raw'!X15+'Annual Raw'!X16</f>
        <v>62.804299999999998</v>
      </c>
      <c r="X77" s="23">
        <f>'Annual Raw'!Y15+'Annual Raw'!Y16</f>
        <v>80.493300000000005</v>
      </c>
      <c r="Y77" s="23">
        <f>'Annual Raw'!Z15+'Annual Raw'!Z16</f>
        <v>85.71</v>
      </c>
      <c r="Z77" s="23">
        <f>'Annual Raw'!AA15+'Annual Raw'!AA16</f>
        <v>94.15</v>
      </c>
      <c r="AA77" s="23">
        <f>'Annual Raw'!AB15+'Annual Raw'!AB16</f>
        <v>113.91</v>
      </c>
      <c r="AB77" s="76">
        <f t="shared" si="543"/>
        <v>513.56158852423391</v>
      </c>
      <c r="AC77" s="76">
        <f t="shared" si="544"/>
        <v>721.97657593262329</v>
      </c>
      <c r="AD77" s="76">
        <f t="shared" si="545"/>
        <v>724.70526280735055</v>
      </c>
      <c r="AE77" s="76">
        <f t="shared" si="546"/>
        <v>718.81517347728391</v>
      </c>
      <c r="AI77" s="23">
        <f>'QTR Raw'!C14</f>
        <v>0</v>
      </c>
      <c r="AJ77" s="23">
        <f>'QTR Raw'!D14</f>
        <v>0</v>
      </c>
      <c r="AK77" s="23">
        <f>'QTR Raw'!E14</f>
        <v>0</v>
      </c>
      <c r="AL77" s="23">
        <f>'QTR Raw'!F14</f>
        <v>0</v>
      </c>
      <c r="AM77" s="23">
        <f>'QTR Raw'!G14</f>
        <v>0</v>
      </c>
      <c r="AN77" s="23">
        <f>'QTR Raw'!H14</f>
        <v>0</v>
      </c>
      <c r="AO77" s="23">
        <f>'QTR Raw'!I14</f>
        <v>0</v>
      </c>
      <c r="AP77" s="23">
        <f>'QTR Raw'!J14</f>
        <v>0</v>
      </c>
      <c r="AQ77" s="23">
        <f>'QTR Raw'!K14</f>
        <v>0</v>
      </c>
      <c r="AR77" s="23">
        <f>'QTR Raw'!L14</f>
        <v>0</v>
      </c>
      <c r="AS77" s="23">
        <f>'QTR Raw'!M14</f>
        <v>0</v>
      </c>
      <c r="AT77" s="23">
        <f>'QTR Raw'!N14</f>
        <v>0</v>
      </c>
      <c r="AU77" s="23">
        <f>'QTR Raw'!O14</f>
        <v>0</v>
      </c>
      <c r="AV77" s="23">
        <f>'QTR Raw'!P14</f>
        <v>0</v>
      </c>
      <c r="AW77" s="23">
        <f>'QTR Raw'!Q14</f>
        <v>0</v>
      </c>
      <c r="AX77" s="23">
        <f>'QTR Raw'!R14</f>
        <v>0</v>
      </c>
      <c r="AY77" s="23">
        <f>'QTR Raw'!S14</f>
        <v>0</v>
      </c>
      <c r="AZ77" s="23">
        <f>'QTR Raw'!T14</f>
        <v>0</v>
      </c>
      <c r="BA77" s="23">
        <f>'QTR Raw'!U14</f>
        <v>0</v>
      </c>
      <c r="BB77" s="23">
        <f>'QTR Raw'!V14</f>
        <v>0</v>
      </c>
      <c r="BC77" s="23">
        <f>'QTR Raw'!W14</f>
        <v>0</v>
      </c>
      <c r="BD77" s="23">
        <f>'QTR Raw'!X14</f>
        <v>0</v>
      </c>
      <c r="BE77" s="23">
        <f>'QTR Raw'!Y14</f>
        <v>0</v>
      </c>
      <c r="BF77" s="23">
        <f>'QTR Raw'!Z14</f>
        <v>0</v>
      </c>
      <c r="BG77" s="23">
        <f>'QTR Raw'!AA14</f>
        <v>0</v>
      </c>
      <c r="BH77" s="23">
        <f>'QTR Raw'!AB14</f>
        <v>0</v>
      </c>
      <c r="BI77" s="23">
        <f>'QTR Raw'!AC14</f>
        <v>0</v>
      </c>
      <c r="BJ77" s="23">
        <f>'QTR Raw'!AD14</f>
        <v>0</v>
      </c>
      <c r="BK77" s="23">
        <f>'QTR Raw'!AE14</f>
        <v>0</v>
      </c>
      <c r="BL77" s="23">
        <f>'QTR Raw'!AF14</f>
        <v>0</v>
      </c>
      <c r="BM77" s="23">
        <f>'QTR Raw'!AG14</f>
        <v>0</v>
      </c>
      <c r="BN77" s="23">
        <f>'QTR Raw'!AH14</f>
        <v>0</v>
      </c>
      <c r="BO77" s="23">
        <f>'QTR Raw'!AI14</f>
        <v>18.693999999999999</v>
      </c>
      <c r="BP77" s="23">
        <f>'QTR Raw'!AJ14</f>
        <v>30.021999999999998</v>
      </c>
      <c r="BQ77" s="23">
        <f>'QTR Raw'!AK14</f>
        <v>35.084000000000003</v>
      </c>
      <c r="BR77" s="23">
        <f>'QTR Raw'!AL14</f>
        <v>44.548999999999999</v>
      </c>
      <c r="BS77" s="23">
        <f>'QTR Raw'!AM14</f>
        <v>28.52</v>
      </c>
      <c r="BT77" s="23">
        <f>'QTR Raw'!AN14</f>
        <v>27.733000000000001</v>
      </c>
      <c r="BU77" s="23">
        <f>'QTR Raw'!AO14</f>
        <v>32.985999999999997</v>
      </c>
      <c r="BV77" s="23">
        <f>'QTR Raw'!AP14</f>
        <v>40.802</v>
      </c>
      <c r="BW77" s="23">
        <f>'QTR Raw'!AQ14</f>
        <v>39.773000000000003</v>
      </c>
      <c r="BX77" s="23">
        <f>'QTR Raw'!AR14</f>
        <v>45.531999999999996</v>
      </c>
      <c r="BY77" s="23">
        <f>'QTR Raw'!AS14</f>
        <v>43.2</v>
      </c>
      <c r="BZ77" s="23">
        <f>'QTR Raw'!AT14</f>
        <v>46.667999999999999</v>
      </c>
      <c r="CA77" s="23">
        <f>'QTR Raw'!AU14</f>
        <v>47.03</v>
      </c>
      <c r="CB77" s="23">
        <f>'QTR Raw'!AV14</f>
        <v>47.43</v>
      </c>
      <c r="CC77" s="23">
        <f>'QTR Raw'!AW14</f>
        <v>48.29</v>
      </c>
      <c r="CD77" s="23">
        <f>'QTR Raw'!AX14</f>
        <v>48.97</v>
      </c>
      <c r="CE77" s="23">
        <f>'QTR Raw'!AY14</f>
        <v>57.74</v>
      </c>
      <c r="CF77" s="23">
        <f>'QTR Raw'!AZ14</f>
        <v>56.88</v>
      </c>
      <c r="CG77" s="23">
        <f>'QTR Raw'!BA14</f>
        <v>70.11</v>
      </c>
      <c r="CH77" s="23">
        <f>'QTR Raw'!BB14</f>
        <v>56.63</v>
      </c>
      <c r="CI77" s="23">
        <f>'QTR Raw'!BC14</f>
        <v>58.63</v>
      </c>
      <c r="CJ77" s="23">
        <f>'QTR Raw'!BD14</f>
        <v>56.1</v>
      </c>
      <c r="CK77" s="23">
        <f>'QTR Raw'!BE14</f>
        <v>62.27</v>
      </c>
      <c r="CL77" s="23">
        <f>'QTR Raw'!BF14</f>
        <v>67.33</v>
      </c>
      <c r="CM77" s="24">
        <f>+CM81-CM75-CM76</f>
        <v>107.77189245816129</v>
      </c>
      <c r="CN77" s="24">
        <f t="shared" ref="CN77:DB77" si="548">+CN81-CN75-CN76</f>
        <v>127.35002979787004</v>
      </c>
      <c r="CO77" s="24">
        <f t="shared" si="548"/>
        <v>137.29442127798305</v>
      </c>
      <c r="CP77" s="24">
        <f t="shared" si="548"/>
        <v>141.14524499021951</v>
      </c>
      <c r="CQ77" s="24">
        <f t="shared" si="548"/>
        <v>171.41251806216042</v>
      </c>
      <c r="CR77" s="24">
        <f t="shared" si="548"/>
        <v>185.50966229015432</v>
      </c>
      <c r="CS77" s="24">
        <f t="shared" si="548"/>
        <v>185.34937629015431</v>
      </c>
      <c r="CT77" s="24">
        <f t="shared" si="548"/>
        <v>179.70501929015433</v>
      </c>
      <c r="CU77" s="24">
        <f t="shared" si="548"/>
        <v>184.08579282683763</v>
      </c>
      <c r="CV77" s="24">
        <f t="shared" si="548"/>
        <v>182.33398133683764</v>
      </c>
      <c r="CW77" s="24">
        <f t="shared" si="548"/>
        <v>182.16247531683763</v>
      </c>
      <c r="CX77" s="24">
        <f t="shared" si="548"/>
        <v>176.12301332683765</v>
      </c>
      <c r="CY77" s="24">
        <f t="shared" si="548"/>
        <v>182.81693389307097</v>
      </c>
      <c r="CZ77" s="24">
        <f t="shared" si="548"/>
        <v>180.94249559877096</v>
      </c>
      <c r="DA77" s="24">
        <f t="shared" si="548"/>
        <v>180.75898415737097</v>
      </c>
      <c r="DB77" s="24">
        <f t="shared" si="548"/>
        <v>174.29675982807098</v>
      </c>
      <c r="DE77" s="123"/>
      <c r="DF77" s="23">
        <v>244.32999999999998</v>
      </c>
    </row>
    <row r="78" spans="1:110" s="23" customFormat="1" outlineLevel="1" x14ac:dyDescent="0.2">
      <c r="A78" s="23" t="s">
        <v>11</v>
      </c>
      <c r="B78" s="23">
        <f>'Annual Raw'!C18</f>
        <v>0</v>
      </c>
      <c r="C78" s="23">
        <f>'Annual Raw'!D18</f>
        <v>0</v>
      </c>
      <c r="D78" s="23">
        <f>'Annual Raw'!E18</f>
        <v>0</v>
      </c>
      <c r="E78" s="23">
        <f>'Annual Raw'!F18</f>
        <v>0</v>
      </c>
      <c r="F78" s="23">
        <f>'Annual Raw'!G18</f>
        <v>0</v>
      </c>
      <c r="G78" s="23">
        <f>'Annual Raw'!H18</f>
        <v>0</v>
      </c>
      <c r="H78" s="23">
        <f>'Annual Raw'!I18</f>
        <v>0</v>
      </c>
      <c r="I78" s="23">
        <f>'Annual Raw'!J18</f>
        <v>0</v>
      </c>
      <c r="J78" s="23">
        <f>'Annual Raw'!K18</f>
        <v>0</v>
      </c>
      <c r="K78" s="23">
        <f>'Annual Raw'!L18</f>
        <v>2.0081486000000002</v>
      </c>
      <c r="L78" s="23">
        <f>'Annual Raw'!M18</f>
        <v>3.0430309000000002</v>
      </c>
      <c r="M78" s="23">
        <f>'Annual Raw'!N18</f>
        <v>2.0178012999999999</v>
      </c>
      <c r="N78" s="23">
        <f>'Annual Raw'!O18</f>
        <v>2.2855517000000001</v>
      </c>
      <c r="O78" s="23">
        <f>'Annual Raw'!P18</f>
        <v>3.2430732</v>
      </c>
      <c r="P78" s="23">
        <f>'Annual Raw'!Q18</f>
        <v>5.5837576000000002</v>
      </c>
      <c r="Q78" s="23">
        <f>'Annual Raw'!R18</f>
        <v>4.0541</v>
      </c>
      <c r="R78" s="23">
        <f>'Annual Raw'!S18</f>
        <v>0.95489999999999997</v>
      </c>
      <c r="S78" s="23">
        <f>'Annual Raw'!T18</f>
        <v>0.94499999999999995</v>
      </c>
      <c r="T78" s="23">
        <f>'Annual Raw'!U18</f>
        <v>6.7957000000000001</v>
      </c>
      <c r="U78" s="23">
        <f>'Annual Raw'!V18</f>
        <v>4.6837</v>
      </c>
      <c r="V78" s="23">
        <f>'Annual Raw'!W18</f>
        <v>4.4976000000000003</v>
      </c>
      <c r="W78" s="23">
        <f>'Annual Raw'!X18</f>
        <v>17.018999999999998</v>
      </c>
      <c r="X78" s="23">
        <f>'Annual Raw'!Y18</f>
        <v>29.3642</v>
      </c>
      <c r="Y78" s="23">
        <f>'Annual Raw'!Z18</f>
        <v>25.66</v>
      </c>
      <c r="Z78" s="23">
        <f>'Annual Raw'!AA18</f>
        <v>45.13</v>
      </c>
      <c r="AA78" s="23">
        <f>'Annual Raw'!AB18</f>
        <v>25.83</v>
      </c>
      <c r="AB78" s="76">
        <f t="shared" si="543"/>
        <v>0</v>
      </c>
      <c r="AC78" s="76">
        <f t="shared" si="544"/>
        <v>0</v>
      </c>
      <c r="AD78" s="76">
        <f t="shared" si="545"/>
        <v>0</v>
      </c>
      <c r="AE78" s="76">
        <f t="shared" si="546"/>
        <v>0</v>
      </c>
      <c r="AI78" s="23">
        <f>'QTR Raw'!C18</f>
        <v>0</v>
      </c>
      <c r="AJ78" s="23">
        <f>'QTR Raw'!D18</f>
        <v>0</v>
      </c>
      <c r="AK78" s="23">
        <f>'QTR Raw'!E18</f>
        <v>0</v>
      </c>
      <c r="AL78" s="23">
        <f>'QTR Raw'!F18</f>
        <v>0</v>
      </c>
      <c r="AM78" s="23">
        <f>'QTR Raw'!G18</f>
        <v>0</v>
      </c>
      <c r="AN78" s="23">
        <f>'QTR Raw'!H18</f>
        <v>0</v>
      </c>
      <c r="AO78" s="23">
        <f>'QTR Raw'!I18</f>
        <v>0</v>
      </c>
      <c r="AP78" s="23">
        <f>'QTR Raw'!J18</f>
        <v>0</v>
      </c>
      <c r="AQ78" s="23">
        <f>'QTR Raw'!K18</f>
        <v>0</v>
      </c>
      <c r="AR78" s="23">
        <f>'QTR Raw'!L18</f>
        <v>0</v>
      </c>
      <c r="AS78" s="23">
        <f>'QTR Raw'!M18</f>
        <v>0</v>
      </c>
      <c r="AT78" s="23">
        <f>'QTR Raw'!N18</f>
        <v>0</v>
      </c>
      <c r="AU78" s="23">
        <f>'QTR Raw'!O18</f>
        <v>0</v>
      </c>
      <c r="AV78" s="23">
        <f>'QTR Raw'!P18</f>
        <v>0</v>
      </c>
      <c r="AW78" s="23">
        <f>'QTR Raw'!Q18</f>
        <v>0</v>
      </c>
      <c r="AX78" s="23">
        <f>'QTR Raw'!R18</f>
        <v>0</v>
      </c>
      <c r="AY78" s="23">
        <f>'QTR Raw'!S18</f>
        <v>0</v>
      </c>
      <c r="AZ78" s="23">
        <f>'QTR Raw'!T18</f>
        <v>0</v>
      </c>
      <c r="BA78" s="23">
        <f>'QTR Raw'!U18</f>
        <v>0</v>
      </c>
      <c r="BB78" s="23">
        <f>'QTR Raw'!V18</f>
        <v>0</v>
      </c>
      <c r="BC78" s="23">
        <f>'QTR Raw'!W18</f>
        <v>0</v>
      </c>
      <c r="BD78" s="23">
        <f>'QTR Raw'!X18</f>
        <v>0</v>
      </c>
      <c r="BE78" s="23">
        <f>'QTR Raw'!Y18</f>
        <v>0</v>
      </c>
      <c r="BF78" s="23">
        <f>'QTR Raw'!Z18</f>
        <v>0</v>
      </c>
      <c r="BG78" s="23">
        <f>'QTR Raw'!AA18</f>
        <v>0</v>
      </c>
      <c r="BH78" s="23">
        <f>'QTR Raw'!AB18</f>
        <v>0</v>
      </c>
      <c r="BI78" s="23">
        <f>'QTR Raw'!AC18</f>
        <v>0</v>
      </c>
      <c r="BJ78" s="23">
        <f>'QTR Raw'!AD18</f>
        <v>0</v>
      </c>
      <c r="BK78" s="23">
        <f>'QTR Raw'!AE18</f>
        <v>0</v>
      </c>
      <c r="BL78" s="23">
        <f>'QTR Raw'!AF18</f>
        <v>0</v>
      </c>
      <c r="BM78" s="23">
        <f>'QTR Raw'!AG18</f>
        <v>0</v>
      </c>
      <c r="BN78" s="23">
        <f>'QTR Raw'!AH18</f>
        <v>0</v>
      </c>
      <c r="BO78" s="23">
        <f>'QTR Raw'!AI18</f>
        <v>0</v>
      </c>
      <c r="BP78" s="23">
        <f>'QTR Raw'!AJ18</f>
        <v>0</v>
      </c>
      <c r="BQ78" s="23">
        <f>'QTR Raw'!AK18</f>
        <v>0</v>
      </c>
      <c r="BR78" s="23">
        <f>'QTR Raw'!AL18</f>
        <v>0</v>
      </c>
      <c r="BS78" s="23">
        <f>'QTR Raw'!AM18</f>
        <v>0</v>
      </c>
      <c r="BT78" s="23">
        <f>'QTR Raw'!AN18</f>
        <v>0</v>
      </c>
      <c r="BU78" s="23">
        <f>'QTR Raw'!AO18</f>
        <v>0</v>
      </c>
      <c r="BV78" s="23">
        <f>'QTR Raw'!AP18</f>
        <v>0</v>
      </c>
      <c r="BW78" s="23">
        <f>'QTR Raw'!AQ18</f>
        <v>0</v>
      </c>
      <c r="BX78" s="23">
        <f>'QTR Raw'!AR18</f>
        <v>0</v>
      </c>
      <c r="BY78" s="23">
        <f>'QTR Raw'!AS18</f>
        <v>0</v>
      </c>
      <c r="BZ78" s="23">
        <f>'QTR Raw'!AT18</f>
        <v>0</v>
      </c>
      <c r="CA78" s="23">
        <f>'QTR Raw'!AU18</f>
        <v>0</v>
      </c>
      <c r="CB78" s="23">
        <f>'QTR Raw'!AV18</f>
        <v>0</v>
      </c>
      <c r="CC78" s="23">
        <f>'QTR Raw'!AW18</f>
        <v>0</v>
      </c>
      <c r="CD78" s="23">
        <f>'QTR Raw'!AX18</f>
        <v>0</v>
      </c>
      <c r="CE78" s="23">
        <f>'QTR Raw'!AY18</f>
        <v>0</v>
      </c>
      <c r="CF78" s="23">
        <f>'QTR Raw'!AZ18</f>
        <v>0</v>
      </c>
      <c r="CG78" s="23">
        <f>'QTR Raw'!BA18</f>
        <v>0</v>
      </c>
      <c r="CH78" s="23">
        <f>'QTR Raw'!BB18</f>
        <v>0</v>
      </c>
      <c r="CI78" s="23">
        <f>'QTR Raw'!BC18</f>
        <v>0</v>
      </c>
      <c r="CJ78" s="23">
        <f>'QTR Raw'!BD18</f>
        <v>0</v>
      </c>
      <c r="CK78" s="23">
        <f>'QTR Raw'!BE18</f>
        <v>0</v>
      </c>
      <c r="CL78" s="23">
        <f>'QTR Raw'!BF18</f>
        <v>0</v>
      </c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E78" s="123"/>
      <c r="DF78" s="23">
        <v>0</v>
      </c>
    </row>
    <row r="79" spans="1:110" s="23" customFormat="1" outlineLevel="1" x14ac:dyDescent="0.2">
      <c r="A79" s="23" t="s">
        <v>10</v>
      </c>
      <c r="B79" s="23">
        <f>'Annual Raw'!C17</f>
        <v>0</v>
      </c>
      <c r="C79" s="23">
        <f>'Annual Raw'!D17</f>
        <v>0</v>
      </c>
      <c r="D79" s="23">
        <f>'Annual Raw'!E17</f>
        <v>0</v>
      </c>
      <c r="E79" s="23">
        <f>'Annual Raw'!F17</f>
        <v>0</v>
      </c>
      <c r="F79" s="23">
        <f>'Annual Raw'!G17</f>
        <v>0</v>
      </c>
      <c r="G79" s="23">
        <f>'Annual Raw'!H17</f>
        <v>0</v>
      </c>
      <c r="H79" s="23">
        <f>'Annual Raw'!I17</f>
        <v>0</v>
      </c>
      <c r="I79" s="23">
        <f>'Annual Raw'!J17</f>
        <v>0</v>
      </c>
      <c r="J79" s="23">
        <f>'Annual Raw'!K17</f>
        <v>0</v>
      </c>
      <c r="K79" s="23">
        <f>'Annual Raw'!L17</f>
        <v>1.7075151</v>
      </c>
      <c r="L79" s="23">
        <f>'Annual Raw'!M17</f>
        <v>2.4416590999999999</v>
      </c>
      <c r="M79" s="23">
        <f>'Annual Raw'!N17</f>
        <v>2.4857539000000002</v>
      </c>
      <c r="N79" s="23">
        <f>'Annual Raw'!O17</f>
        <v>2.7898847</v>
      </c>
      <c r="O79" s="23">
        <f>'Annual Raw'!P17</f>
        <v>3.3908219000000002</v>
      </c>
      <c r="P79" s="23">
        <f>'Annual Raw'!Q17</f>
        <v>16.287335299999999</v>
      </c>
      <c r="Q79" s="23">
        <f>'Annual Raw'!R17</f>
        <v>6.7493999999999996</v>
      </c>
      <c r="R79" s="23">
        <f>'Annual Raw'!S17</f>
        <v>5.5312000000000001</v>
      </c>
      <c r="S79" s="23">
        <f>'Annual Raw'!T17</f>
        <v>25.639600000000002</v>
      </c>
      <c r="T79" s="23">
        <f>'Annual Raw'!U17</f>
        <v>70.542199999999994</v>
      </c>
      <c r="U79" s="23">
        <f>'Annual Raw'!V17</f>
        <v>39.669400000000003</v>
      </c>
      <c r="V79" s="23">
        <f>'Annual Raw'!W17</f>
        <v>48.820999999999998</v>
      </c>
      <c r="W79" s="23">
        <f>'Annual Raw'!X17</f>
        <v>30.835000000000001</v>
      </c>
      <c r="X79" s="23">
        <f>'Annual Raw'!Y17</f>
        <v>27.6494</v>
      </c>
      <c r="Y79" s="23">
        <f>'Annual Raw'!Z17</f>
        <v>28.46</v>
      </c>
      <c r="Z79" s="23">
        <f>'Annual Raw'!AA17</f>
        <v>38.01</v>
      </c>
      <c r="AA79" s="23">
        <f>'Annual Raw'!AB17</f>
        <v>30.95</v>
      </c>
      <c r="AB79" s="76">
        <f t="shared" si="543"/>
        <v>0</v>
      </c>
      <c r="AC79" s="76">
        <f t="shared" si="544"/>
        <v>0</v>
      </c>
      <c r="AD79" s="76">
        <f t="shared" si="545"/>
        <v>0</v>
      </c>
      <c r="AE79" s="76">
        <f t="shared" si="546"/>
        <v>0</v>
      </c>
      <c r="AI79" s="23">
        <f>'QTR Raw'!C17</f>
        <v>0</v>
      </c>
      <c r="AJ79" s="23">
        <f>'QTR Raw'!D17</f>
        <v>0</v>
      </c>
      <c r="AK79" s="23">
        <f>'QTR Raw'!E17</f>
        <v>0</v>
      </c>
      <c r="AL79" s="23">
        <f>'QTR Raw'!F17</f>
        <v>0</v>
      </c>
      <c r="AM79" s="23">
        <f>'QTR Raw'!G17</f>
        <v>0</v>
      </c>
      <c r="AN79" s="23">
        <f>'QTR Raw'!H17</f>
        <v>0</v>
      </c>
      <c r="AO79" s="23">
        <f>'QTR Raw'!I17</f>
        <v>0</v>
      </c>
      <c r="AP79" s="23">
        <f>'QTR Raw'!J17</f>
        <v>0</v>
      </c>
      <c r="AQ79" s="23">
        <f>'QTR Raw'!K17</f>
        <v>0</v>
      </c>
      <c r="AR79" s="23">
        <f>'QTR Raw'!L17</f>
        <v>0</v>
      </c>
      <c r="AS79" s="23">
        <f>'QTR Raw'!M17</f>
        <v>0</v>
      </c>
      <c r="AT79" s="23">
        <f>'QTR Raw'!N17</f>
        <v>0</v>
      </c>
      <c r="AU79" s="23">
        <f>'QTR Raw'!O17</f>
        <v>0</v>
      </c>
      <c r="AV79" s="23">
        <f>'QTR Raw'!P17</f>
        <v>0</v>
      </c>
      <c r="AW79" s="23">
        <f>'QTR Raw'!Q17</f>
        <v>0</v>
      </c>
      <c r="AX79" s="23">
        <f>'QTR Raw'!R17</f>
        <v>0</v>
      </c>
      <c r="AY79" s="23">
        <f>'QTR Raw'!S17</f>
        <v>0</v>
      </c>
      <c r="AZ79" s="23">
        <f>'QTR Raw'!T17</f>
        <v>0</v>
      </c>
      <c r="BA79" s="23">
        <f>'QTR Raw'!U17</f>
        <v>0</v>
      </c>
      <c r="BB79" s="23">
        <f>'QTR Raw'!V17</f>
        <v>0</v>
      </c>
      <c r="BC79" s="23">
        <f>'QTR Raw'!W17</f>
        <v>0</v>
      </c>
      <c r="BD79" s="23">
        <f>'QTR Raw'!X17</f>
        <v>0</v>
      </c>
      <c r="BE79" s="23">
        <f>'QTR Raw'!Y17</f>
        <v>0</v>
      </c>
      <c r="BF79" s="23">
        <f>'QTR Raw'!Z17</f>
        <v>0</v>
      </c>
      <c r="BG79" s="23">
        <f>'QTR Raw'!AA17</f>
        <v>0</v>
      </c>
      <c r="BH79" s="23">
        <f>'QTR Raw'!AB17</f>
        <v>0</v>
      </c>
      <c r="BI79" s="23">
        <f>'QTR Raw'!AC17</f>
        <v>0</v>
      </c>
      <c r="BJ79" s="23">
        <f>'QTR Raw'!AD17</f>
        <v>0</v>
      </c>
      <c r="BK79" s="23">
        <f>'QTR Raw'!AE17</f>
        <v>0</v>
      </c>
      <c r="BL79" s="23">
        <f>'QTR Raw'!AF17</f>
        <v>0</v>
      </c>
      <c r="BM79" s="23">
        <f>'QTR Raw'!AG17</f>
        <v>0</v>
      </c>
      <c r="BN79" s="23">
        <f>'QTR Raw'!AH17</f>
        <v>0</v>
      </c>
      <c r="BO79" s="23">
        <f>'QTR Raw'!AI17</f>
        <v>0</v>
      </c>
      <c r="BP79" s="23">
        <f>'QTR Raw'!AJ17</f>
        <v>0</v>
      </c>
      <c r="BQ79" s="23">
        <f>'QTR Raw'!AK17</f>
        <v>0</v>
      </c>
      <c r="BR79" s="23">
        <f>'QTR Raw'!AL17</f>
        <v>0</v>
      </c>
      <c r="BS79" s="23">
        <f>'QTR Raw'!AM17</f>
        <v>0</v>
      </c>
      <c r="BT79" s="23">
        <f>'QTR Raw'!AN17</f>
        <v>0</v>
      </c>
      <c r="BU79" s="23">
        <f>'QTR Raw'!AO17</f>
        <v>0</v>
      </c>
      <c r="BV79" s="23">
        <f>'QTR Raw'!AP17</f>
        <v>0</v>
      </c>
      <c r="BW79" s="23">
        <f>'QTR Raw'!AQ17</f>
        <v>0</v>
      </c>
      <c r="BX79" s="23">
        <f>'QTR Raw'!AR17</f>
        <v>0</v>
      </c>
      <c r="BY79" s="23">
        <f>'QTR Raw'!AS17</f>
        <v>0</v>
      </c>
      <c r="BZ79" s="23">
        <f>'QTR Raw'!AT17</f>
        <v>0</v>
      </c>
      <c r="CA79" s="23">
        <f>'QTR Raw'!AU17</f>
        <v>0</v>
      </c>
      <c r="CB79" s="23">
        <f>'QTR Raw'!AV17</f>
        <v>0</v>
      </c>
      <c r="CC79" s="23">
        <f>'QTR Raw'!AW17</f>
        <v>0</v>
      </c>
      <c r="CD79" s="23">
        <f>'QTR Raw'!AX17</f>
        <v>0</v>
      </c>
      <c r="CE79" s="23">
        <f>'QTR Raw'!AY17</f>
        <v>0</v>
      </c>
      <c r="CF79" s="23">
        <f>'QTR Raw'!AZ17</f>
        <v>0</v>
      </c>
      <c r="CG79" s="23">
        <f>'QTR Raw'!BA17</f>
        <v>0</v>
      </c>
      <c r="CH79" s="23">
        <f>'QTR Raw'!BB17</f>
        <v>0</v>
      </c>
      <c r="CI79" s="23">
        <f>'QTR Raw'!BC17</f>
        <v>0</v>
      </c>
      <c r="CJ79" s="23">
        <f>'QTR Raw'!BD17</f>
        <v>0</v>
      </c>
      <c r="CK79" s="23">
        <f>'QTR Raw'!BE17</f>
        <v>0</v>
      </c>
      <c r="CL79" s="23">
        <f>'QTR Raw'!BF17</f>
        <v>0</v>
      </c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E79" s="123"/>
      <c r="DF79" s="23">
        <v>0</v>
      </c>
    </row>
    <row r="80" spans="1:110" s="23" customFormat="1" outlineLevel="1" x14ac:dyDescent="0.2">
      <c r="A80" s="23" t="s">
        <v>12</v>
      </c>
      <c r="B80" s="23">
        <f>'Annual Raw'!C19-'Annual Raw'!C20</f>
        <v>0</v>
      </c>
      <c r="C80" s="23">
        <f>'Annual Raw'!D19-'Annual Raw'!D20</f>
        <v>0</v>
      </c>
      <c r="D80" s="23">
        <f>'Annual Raw'!E19-'Annual Raw'!E20</f>
        <v>0</v>
      </c>
      <c r="E80" s="23">
        <f>'Annual Raw'!F19-'Annual Raw'!F20</f>
        <v>0</v>
      </c>
      <c r="F80" s="23">
        <f>'Annual Raw'!G19-'Annual Raw'!G20</f>
        <v>0</v>
      </c>
      <c r="G80" s="23">
        <f>'Annual Raw'!H19-'Annual Raw'!H20</f>
        <v>0</v>
      </c>
      <c r="H80" s="23">
        <f>'Annual Raw'!I19-'Annual Raw'!I20</f>
        <v>0</v>
      </c>
      <c r="I80" s="23">
        <f>'Annual Raw'!J19-'Annual Raw'!J20</f>
        <v>0</v>
      </c>
      <c r="J80" s="23">
        <f>'Annual Raw'!K19-'Annual Raw'!K20</f>
        <v>0</v>
      </c>
      <c r="K80" s="23">
        <f>'Annual Raw'!L19-'Annual Raw'!L20</f>
        <v>0.86545810000000001</v>
      </c>
      <c r="L80" s="23">
        <f>'Annual Raw'!M19-'Annual Raw'!M20</f>
        <v>2.4960099999999999E-2</v>
      </c>
      <c r="M80" s="23">
        <f>'Annual Raw'!N19-'Annual Raw'!N20</f>
        <v>6.5620532000000003</v>
      </c>
      <c r="N80" s="23">
        <f>'Annual Raw'!O19-'Annual Raw'!O20</f>
        <v>13.0635335</v>
      </c>
      <c r="O80" s="23">
        <f>'Annual Raw'!P19-'Annual Raw'!P20</f>
        <v>0.12793579999999999</v>
      </c>
      <c r="P80" s="23">
        <f>'Annual Raw'!Q19-'Annual Raw'!Q20</f>
        <v>3.9302E-3</v>
      </c>
      <c r="Q80" s="23">
        <f>'Annual Raw'!R19-'Annual Raw'!R20</f>
        <v>6.5696000000000003</v>
      </c>
      <c r="R80" s="23">
        <f>'Annual Raw'!S19-'Annual Raw'!S20</f>
        <v>14.5518</v>
      </c>
      <c r="S80" s="23">
        <f>'Annual Raw'!T19-'Annual Raw'!T20</f>
        <v>13.4284</v>
      </c>
      <c r="T80" s="23">
        <f>'Annual Raw'!U19-'Annual Raw'!U20</f>
        <v>6.1510999999999996</v>
      </c>
      <c r="U80" s="23">
        <f>'Annual Raw'!V19-'Annual Raw'!V20</f>
        <v>12.5968</v>
      </c>
      <c r="V80" s="23">
        <f>'Annual Raw'!W19-'Annual Raw'!W20</f>
        <v>17.703299999999999</v>
      </c>
      <c r="W80" s="23">
        <f>'Annual Raw'!X19-'Annual Raw'!X20</f>
        <v>17.487500000000001</v>
      </c>
      <c r="X80" s="23">
        <f>'Annual Raw'!Y19-'Annual Raw'!Y20</f>
        <v>24.603100000000001</v>
      </c>
      <c r="Y80" s="23">
        <f>'Annual Raw'!Z19-'Annual Raw'!Z20</f>
        <v>24.7</v>
      </c>
      <c r="Z80" s="23">
        <f>'Annual Raw'!AA19-'Annual Raw'!AA20</f>
        <v>31.18</v>
      </c>
      <c r="AA80" s="23">
        <f>'Annual Raw'!AB19-'Annual Raw'!AB20</f>
        <v>32.130000000000003</v>
      </c>
      <c r="AB80" s="76">
        <f t="shared" si="543"/>
        <v>0</v>
      </c>
      <c r="AC80" s="76">
        <f t="shared" si="544"/>
        <v>0</v>
      </c>
      <c r="AD80" s="76">
        <f t="shared" si="545"/>
        <v>0</v>
      </c>
      <c r="AE80" s="76">
        <f t="shared" si="546"/>
        <v>0</v>
      </c>
      <c r="AI80" s="23">
        <f>+'QTR Raw'!C21</f>
        <v>0</v>
      </c>
      <c r="AJ80" s="23">
        <f>+'QTR Raw'!D21</f>
        <v>0</v>
      </c>
      <c r="AK80" s="23">
        <f>+'QTR Raw'!E21</f>
        <v>0</v>
      </c>
      <c r="AL80" s="23">
        <f>+'QTR Raw'!F21</f>
        <v>0</v>
      </c>
      <c r="AM80" s="23">
        <f>+'QTR Raw'!G21</f>
        <v>0</v>
      </c>
      <c r="AN80" s="23">
        <f>+'QTR Raw'!H21</f>
        <v>0</v>
      </c>
      <c r="AO80" s="23">
        <f>+'QTR Raw'!I21</f>
        <v>0</v>
      </c>
      <c r="AP80" s="23">
        <f>+'QTR Raw'!J21</f>
        <v>0</v>
      </c>
      <c r="AQ80" s="23">
        <f>+'QTR Raw'!K21</f>
        <v>0</v>
      </c>
      <c r="AR80" s="23">
        <f>+'QTR Raw'!L21</f>
        <v>0</v>
      </c>
      <c r="AS80" s="23">
        <f>+'QTR Raw'!M21</f>
        <v>0</v>
      </c>
      <c r="AT80" s="23">
        <f>+'QTR Raw'!N21</f>
        <v>0</v>
      </c>
      <c r="AU80" s="23">
        <f>+'QTR Raw'!O21</f>
        <v>0</v>
      </c>
      <c r="AV80" s="23">
        <f>+'QTR Raw'!P21</f>
        <v>0</v>
      </c>
      <c r="AW80" s="23">
        <f>+'QTR Raw'!Q21</f>
        <v>0</v>
      </c>
      <c r="AX80" s="23">
        <f>+'QTR Raw'!R21</f>
        <v>0</v>
      </c>
      <c r="AY80" s="23">
        <f>+'QTR Raw'!S21</f>
        <v>0</v>
      </c>
      <c r="AZ80" s="23">
        <f>+'QTR Raw'!T21</f>
        <v>0</v>
      </c>
      <c r="BA80" s="23">
        <f>+'QTR Raw'!U21</f>
        <v>0</v>
      </c>
      <c r="BB80" s="23">
        <f>+'QTR Raw'!V21</f>
        <v>0</v>
      </c>
      <c r="BC80" s="23">
        <f>+'QTR Raw'!W21</f>
        <v>0</v>
      </c>
      <c r="BD80" s="23">
        <f>+'QTR Raw'!X21</f>
        <v>0</v>
      </c>
      <c r="BE80" s="23">
        <f>+'QTR Raw'!Y21</f>
        <v>0</v>
      </c>
      <c r="BF80" s="23">
        <f>+'QTR Raw'!Z21</f>
        <v>0</v>
      </c>
      <c r="BG80" s="23">
        <f>+'QTR Raw'!AA21</f>
        <v>0</v>
      </c>
      <c r="BH80" s="23">
        <f>+'QTR Raw'!AB21</f>
        <v>0</v>
      </c>
      <c r="BI80" s="23">
        <f>+'QTR Raw'!AC21</f>
        <v>0</v>
      </c>
      <c r="BJ80" s="23">
        <f>+'QTR Raw'!AD21</f>
        <v>0</v>
      </c>
      <c r="BK80" s="23">
        <f>+'QTR Raw'!AE21</f>
        <v>0</v>
      </c>
      <c r="BL80" s="23">
        <f>+'QTR Raw'!AF21</f>
        <v>0</v>
      </c>
      <c r="BM80" s="23">
        <f>+'QTR Raw'!AG21</f>
        <v>0</v>
      </c>
      <c r="BN80" s="23">
        <f>+'QTR Raw'!AH21</f>
        <v>0</v>
      </c>
      <c r="BO80" s="23">
        <f>+'QTR Raw'!AI21</f>
        <v>0</v>
      </c>
      <c r="BP80" s="23">
        <f>+'QTR Raw'!AJ21</f>
        <v>0</v>
      </c>
      <c r="BQ80" s="23">
        <f>+'QTR Raw'!AK21</f>
        <v>0</v>
      </c>
      <c r="BR80" s="23">
        <f>+'QTR Raw'!AL21</f>
        <v>0</v>
      </c>
      <c r="BS80" s="23">
        <f>+'QTR Raw'!AM21</f>
        <v>0</v>
      </c>
      <c r="BT80" s="23">
        <f>+'QTR Raw'!AN21</f>
        <v>0</v>
      </c>
      <c r="BU80" s="23">
        <f>+'QTR Raw'!AO21</f>
        <v>0</v>
      </c>
      <c r="BV80" s="23">
        <f>+'QTR Raw'!AP21</f>
        <v>0</v>
      </c>
      <c r="BW80" s="23">
        <f>+'QTR Raw'!AQ21</f>
        <v>0</v>
      </c>
      <c r="BX80" s="23">
        <f>+'QTR Raw'!AR21</f>
        <v>0</v>
      </c>
      <c r="BY80" s="23">
        <f>+'QTR Raw'!AS21</f>
        <v>0</v>
      </c>
      <c r="BZ80" s="23">
        <f>+'QTR Raw'!AT21</f>
        <v>0</v>
      </c>
      <c r="CA80" s="23">
        <f>+'QTR Raw'!AU21</f>
        <v>0</v>
      </c>
      <c r="CB80" s="23">
        <f>+'QTR Raw'!AV21</f>
        <v>0</v>
      </c>
      <c r="CC80" s="23">
        <f>+'QTR Raw'!AW21</f>
        <v>0</v>
      </c>
      <c r="CD80" s="23">
        <f>+'QTR Raw'!AX21</f>
        <v>0</v>
      </c>
      <c r="CE80" s="23">
        <f>+'QTR Raw'!AY21</f>
        <v>0</v>
      </c>
      <c r="CF80" s="23">
        <f>+'QTR Raw'!AZ21</f>
        <v>0</v>
      </c>
      <c r="CG80" s="23">
        <f>+'QTR Raw'!BA21</f>
        <v>0</v>
      </c>
      <c r="CH80" s="23">
        <f>+'QTR Raw'!BB21</f>
        <v>0</v>
      </c>
      <c r="CI80" s="23">
        <f>+'QTR Raw'!BC21</f>
        <v>0</v>
      </c>
      <c r="CJ80" s="23">
        <f>+'QTR Raw'!BD21</f>
        <v>0</v>
      </c>
      <c r="CK80" s="23">
        <f>+'QTR Raw'!BE21</f>
        <v>0</v>
      </c>
      <c r="CL80" s="23">
        <f>+'QTR Raw'!BF21</f>
        <v>0</v>
      </c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E80" s="123"/>
      <c r="DF80" s="23">
        <v>0</v>
      </c>
    </row>
    <row r="81" spans="1:110" s="22" customFormat="1" x14ac:dyDescent="0.2">
      <c r="A81" s="33" t="s">
        <v>348</v>
      </c>
      <c r="B81" s="22">
        <f t="shared" ref="B81:E81" si="549">+SUM(B75:B80)</f>
        <v>0</v>
      </c>
      <c r="C81" s="22">
        <f t="shared" si="549"/>
        <v>0</v>
      </c>
      <c r="D81" s="22">
        <f t="shared" si="549"/>
        <v>0</v>
      </c>
      <c r="E81" s="22">
        <f t="shared" si="549"/>
        <v>0</v>
      </c>
      <c r="F81" s="22">
        <f t="shared" ref="F81:AE81" si="550">+SUM(F75:F80)</f>
        <v>0</v>
      </c>
      <c r="G81" s="22">
        <f t="shared" si="550"/>
        <v>0</v>
      </c>
      <c r="H81" s="22">
        <f t="shared" si="550"/>
        <v>0</v>
      </c>
      <c r="I81" s="22">
        <f t="shared" si="550"/>
        <v>0</v>
      </c>
      <c r="J81" s="22">
        <f t="shared" si="550"/>
        <v>0</v>
      </c>
      <c r="K81" s="22">
        <f t="shared" si="550"/>
        <v>18.598104499999998</v>
      </c>
      <c r="L81" s="22">
        <f t="shared" si="550"/>
        <v>27.7946879</v>
      </c>
      <c r="M81" s="22">
        <f t="shared" si="550"/>
        <v>27.3373256</v>
      </c>
      <c r="N81" s="22">
        <f t="shared" si="550"/>
        <v>38.064719399999994</v>
      </c>
      <c r="O81" s="22">
        <f t="shared" si="550"/>
        <v>34.869867500000005</v>
      </c>
      <c r="P81" s="22">
        <f t="shared" si="550"/>
        <v>56.962140899999994</v>
      </c>
      <c r="Q81" s="22">
        <f t="shared" si="550"/>
        <v>69.58059999999999</v>
      </c>
      <c r="R81" s="22">
        <f t="shared" si="550"/>
        <v>74.744900000000001</v>
      </c>
      <c r="S81" s="22">
        <f t="shared" si="550"/>
        <v>103.8167</v>
      </c>
      <c r="T81" s="22">
        <f t="shared" si="550"/>
        <v>143.35849999999999</v>
      </c>
      <c r="U81" s="22">
        <f t="shared" si="550"/>
        <v>141.30110000000002</v>
      </c>
      <c r="V81" s="22">
        <f t="shared" si="550"/>
        <v>181.95710000000003</v>
      </c>
      <c r="W81" s="22">
        <f t="shared" si="550"/>
        <v>280.36649999999997</v>
      </c>
      <c r="X81" s="22">
        <f t="shared" si="550"/>
        <v>384.66929999999996</v>
      </c>
      <c r="Y81" s="22">
        <f t="shared" si="550"/>
        <v>387.17</v>
      </c>
      <c r="Z81" s="22">
        <f t="shared" ref="Z81:AA81" si="551">+SUM(Z75:Z80)</f>
        <v>485.92</v>
      </c>
      <c r="AA81" s="22">
        <f t="shared" si="551"/>
        <v>530.39</v>
      </c>
      <c r="AB81" s="21">
        <f t="shared" si="550"/>
        <v>652.29778852423397</v>
      </c>
      <c r="AC81" s="21">
        <f t="shared" si="550"/>
        <v>870.42430993262326</v>
      </c>
      <c r="AD81" s="21">
        <f t="shared" si="550"/>
        <v>883.5443381873506</v>
      </c>
      <c r="AE81" s="21">
        <f t="shared" si="550"/>
        <v>888.77298413388394</v>
      </c>
      <c r="AI81" s="22">
        <f t="shared" ref="AI81:BN81" si="552">+SUM(AI75:AI80)</f>
        <v>0</v>
      </c>
      <c r="AJ81" s="22">
        <f t="shared" si="552"/>
        <v>0</v>
      </c>
      <c r="AK81" s="22">
        <f t="shared" si="552"/>
        <v>0</v>
      </c>
      <c r="AL81" s="22">
        <f t="shared" si="552"/>
        <v>0</v>
      </c>
      <c r="AM81" s="22">
        <f t="shared" si="552"/>
        <v>0</v>
      </c>
      <c r="AN81" s="22">
        <f t="shared" si="552"/>
        <v>0</v>
      </c>
      <c r="AO81" s="22">
        <f t="shared" si="552"/>
        <v>0</v>
      </c>
      <c r="AP81" s="22">
        <f t="shared" si="552"/>
        <v>0</v>
      </c>
      <c r="AQ81" s="22">
        <f t="shared" si="552"/>
        <v>0</v>
      </c>
      <c r="AR81" s="22">
        <f t="shared" si="552"/>
        <v>0</v>
      </c>
      <c r="AS81" s="22">
        <f t="shared" si="552"/>
        <v>0</v>
      </c>
      <c r="AT81" s="22">
        <f t="shared" si="552"/>
        <v>0</v>
      </c>
      <c r="AU81" s="22">
        <f t="shared" si="552"/>
        <v>0</v>
      </c>
      <c r="AV81" s="22">
        <f t="shared" si="552"/>
        <v>0</v>
      </c>
      <c r="AW81" s="22">
        <f t="shared" si="552"/>
        <v>0</v>
      </c>
      <c r="AX81" s="22">
        <f t="shared" si="552"/>
        <v>0</v>
      </c>
      <c r="AY81" s="22">
        <f t="shared" si="552"/>
        <v>0</v>
      </c>
      <c r="AZ81" s="22">
        <f t="shared" si="552"/>
        <v>0</v>
      </c>
      <c r="BA81" s="22">
        <f t="shared" si="552"/>
        <v>0</v>
      </c>
      <c r="BB81" s="22">
        <f t="shared" si="552"/>
        <v>0</v>
      </c>
      <c r="BC81" s="22">
        <f t="shared" si="552"/>
        <v>0</v>
      </c>
      <c r="BD81" s="22">
        <f t="shared" si="552"/>
        <v>0</v>
      </c>
      <c r="BE81" s="22">
        <f t="shared" si="552"/>
        <v>0</v>
      </c>
      <c r="BF81" s="22">
        <f t="shared" si="552"/>
        <v>0</v>
      </c>
      <c r="BG81" s="22">
        <f t="shared" si="552"/>
        <v>0</v>
      </c>
      <c r="BH81" s="22">
        <f t="shared" si="552"/>
        <v>0</v>
      </c>
      <c r="BI81" s="22">
        <f t="shared" si="552"/>
        <v>0</v>
      </c>
      <c r="BJ81" s="22">
        <f t="shared" si="552"/>
        <v>0</v>
      </c>
      <c r="BK81" s="22">
        <f t="shared" si="552"/>
        <v>0</v>
      </c>
      <c r="BL81" s="22">
        <f t="shared" si="552"/>
        <v>0</v>
      </c>
      <c r="BM81" s="22">
        <f t="shared" si="552"/>
        <v>0</v>
      </c>
      <c r="BN81" s="22">
        <f t="shared" si="552"/>
        <v>0</v>
      </c>
      <c r="BO81" s="22">
        <f t="shared" ref="BO81:CH81" si="553">+SUM(BO75:BO80)</f>
        <v>30.643000000000001</v>
      </c>
      <c r="BP81" s="22">
        <f t="shared" si="553"/>
        <v>45.468999999999994</v>
      </c>
      <c r="BQ81" s="22">
        <f t="shared" si="553"/>
        <v>46.512</v>
      </c>
      <c r="BR81" s="22">
        <f t="shared" si="553"/>
        <v>59.334000000000003</v>
      </c>
      <c r="BS81" s="22">
        <f t="shared" si="553"/>
        <v>52.938000000000002</v>
      </c>
      <c r="BT81" s="22">
        <f t="shared" si="553"/>
        <v>54.085000000000001</v>
      </c>
      <c r="BU81" s="22">
        <f t="shared" si="553"/>
        <v>73.871000000000009</v>
      </c>
      <c r="BV81" s="22">
        <f t="shared" si="553"/>
        <v>99.472999999999999</v>
      </c>
      <c r="BW81" s="22">
        <f t="shared" si="553"/>
        <v>96.318000000000012</v>
      </c>
      <c r="BX81" s="22">
        <f t="shared" si="553"/>
        <v>96.420999999999992</v>
      </c>
      <c r="BY81" s="22">
        <f t="shared" si="553"/>
        <v>92.563999999999993</v>
      </c>
      <c r="BZ81" s="22">
        <f t="shared" si="553"/>
        <v>99.365999999999985</v>
      </c>
      <c r="CA81" s="22">
        <f t="shared" si="553"/>
        <v>85.460000000000008</v>
      </c>
      <c r="CB81" s="22">
        <f t="shared" si="553"/>
        <v>98.35</v>
      </c>
      <c r="CC81" s="22">
        <f t="shared" si="553"/>
        <v>100.85</v>
      </c>
      <c r="CD81" s="22">
        <f t="shared" si="553"/>
        <v>102.45</v>
      </c>
      <c r="CE81" s="22">
        <f t="shared" si="553"/>
        <v>115.44999999999999</v>
      </c>
      <c r="CF81" s="22">
        <f t="shared" si="553"/>
        <v>115.16</v>
      </c>
      <c r="CG81" s="22">
        <f t="shared" si="553"/>
        <v>129.98000000000002</v>
      </c>
      <c r="CH81" s="22">
        <f t="shared" si="553"/>
        <v>125.33000000000001</v>
      </c>
      <c r="CI81" s="22">
        <f t="shared" ref="CI81:CJ81" si="554">+SUM(CI75:CI80)</f>
        <v>124.07999999999998</v>
      </c>
      <c r="CJ81" s="22">
        <f t="shared" si="554"/>
        <v>127.5</v>
      </c>
      <c r="CK81" s="22">
        <f t="shared" ref="CK81:CL81" si="555">+SUM(CK75:CK80)</f>
        <v>136.25</v>
      </c>
      <c r="CL81" s="22">
        <f t="shared" si="555"/>
        <v>142.56</v>
      </c>
      <c r="CM81" s="21">
        <f t="shared" ref="CM81:DB81" si="556">CM82*CM65</f>
        <v>139.91469245816128</v>
      </c>
      <c r="CN81" s="21">
        <f t="shared" si="556"/>
        <v>161.02292979787003</v>
      </c>
      <c r="CO81" s="21">
        <f t="shared" si="556"/>
        <v>171.11712127798305</v>
      </c>
      <c r="CP81" s="21">
        <f t="shared" si="556"/>
        <v>180.24304499021952</v>
      </c>
      <c r="CQ81" s="21">
        <f t="shared" si="556"/>
        <v>205.80531406216042</v>
      </c>
      <c r="CR81" s="21">
        <f t="shared" si="556"/>
        <v>221.53966529015432</v>
      </c>
      <c r="CS81" s="21">
        <f t="shared" si="556"/>
        <v>221.53966529015432</v>
      </c>
      <c r="CT81" s="21">
        <f t="shared" si="556"/>
        <v>221.53966529015432</v>
      </c>
      <c r="CU81" s="21">
        <f t="shared" si="556"/>
        <v>220.88608454683765</v>
      </c>
      <c r="CV81" s="21">
        <f t="shared" si="556"/>
        <v>220.88608454683765</v>
      </c>
      <c r="CW81" s="21">
        <f t="shared" si="556"/>
        <v>220.88608454683765</v>
      </c>
      <c r="CX81" s="21">
        <f t="shared" si="556"/>
        <v>220.88608454683765</v>
      </c>
      <c r="CY81" s="21">
        <f t="shared" si="556"/>
        <v>222.19324603347098</v>
      </c>
      <c r="CZ81" s="21">
        <f t="shared" si="556"/>
        <v>222.19324603347098</v>
      </c>
      <c r="DA81" s="21">
        <f t="shared" si="556"/>
        <v>222.19324603347098</v>
      </c>
      <c r="DB81" s="21">
        <f t="shared" si="556"/>
        <v>222.19324603347098</v>
      </c>
      <c r="DE81" s="126"/>
      <c r="DF81" s="22">
        <v>530.39</v>
      </c>
    </row>
    <row r="82" spans="1:110" s="44" customFormat="1" x14ac:dyDescent="0.2">
      <c r="A82" s="43" t="s">
        <v>349</v>
      </c>
      <c r="B82" s="44" t="e">
        <f t="shared" ref="B82:E82" si="557">B81/B65</f>
        <v>#DIV/0!</v>
      </c>
      <c r="C82" s="44" t="e">
        <f t="shared" si="557"/>
        <v>#DIV/0!</v>
      </c>
      <c r="D82" s="44" t="e">
        <f t="shared" si="557"/>
        <v>#DIV/0!</v>
      </c>
      <c r="E82" s="44" t="e">
        <f t="shared" si="557"/>
        <v>#DIV/0!</v>
      </c>
      <c r="F82" s="44" t="e">
        <f t="shared" ref="F82:AE82" si="558">F81/F65</f>
        <v>#DIV/0!</v>
      </c>
      <c r="G82" s="44" t="e">
        <f t="shared" si="558"/>
        <v>#DIV/0!</v>
      </c>
      <c r="H82" s="44" t="e">
        <f t="shared" si="558"/>
        <v>#DIV/0!</v>
      </c>
      <c r="I82" s="44" t="e">
        <f t="shared" si="558"/>
        <v>#DIV/0!</v>
      </c>
      <c r="J82" s="44" t="e">
        <f t="shared" si="558"/>
        <v>#DIV/0!</v>
      </c>
      <c r="K82" s="44">
        <f t="shared" si="558"/>
        <v>0.21900587262160581</v>
      </c>
      <c r="L82" s="44">
        <f t="shared" si="558"/>
        <v>0.15969961171799424</v>
      </c>
      <c r="M82" s="44">
        <f t="shared" si="558"/>
        <v>0.10916253565011103</v>
      </c>
      <c r="N82" s="44">
        <f t="shared" si="558"/>
        <v>0.12472559638157199</v>
      </c>
      <c r="O82" s="44">
        <f t="shared" si="558"/>
        <v>0.12331536317530419</v>
      </c>
      <c r="P82" s="44">
        <f t="shared" si="558"/>
        <v>0.16192106677421458</v>
      </c>
      <c r="Q82" s="44">
        <f t="shared" si="558"/>
        <v>0.17475906162376337</v>
      </c>
      <c r="R82" s="44">
        <f t="shared" si="558"/>
        <v>0.19089412481011442</v>
      </c>
      <c r="S82" s="44">
        <f t="shared" si="558"/>
        <v>0.17374671034739567</v>
      </c>
      <c r="T82" s="44">
        <f t="shared" si="558"/>
        <v>0.20180167878906463</v>
      </c>
      <c r="U82" s="44">
        <f t="shared" si="558"/>
        <v>0.2314490448337716</v>
      </c>
      <c r="V82" s="44">
        <f t="shared" si="558"/>
        <v>0.2195957447758588</v>
      </c>
      <c r="W82" s="44">
        <f t="shared" si="558"/>
        <v>0.1807718202634864</v>
      </c>
      <c r="X82" s="44">
        <f t="shared" si="558"/>
        <v>0.17577652747804706</v>
      </c>
      <c r="Y82" s="44">
        <f t="shared" si="558"/>
        <v>0.20069044521275772</v>
      </c>
      <c r="Z82" s="44">
        <f t="shared" ref="Z82:AA82" si="559">Z81/Z65</f>
        <v>0.19054714857673921</v>
      </c>
      <c r="AA82" s="44">
        <f t="shared" si="559"/>
        <v>0.2098742471846089</v>
      </c>
      <c r="AB82" s="52">
        <f t="shared" si="558"/>
        <v>0.19365355357530975</v>
      </c>
      <c r="AC82" s="52">
        <f t="shared" si="558"/>
        <v>0.19365355357530969</v>
      </c>
      <c r="AD82" s="52">
        <f t="shared" si="558"/>
        <v>0.19365355357530972</v>
      </c>
      <c r="AE82" s="52">
        <f t="shared" si="558"/>
        <v>0.19365355357530972</v>
      </c>
      <c r="AI82" s="44" t="e">
        <f t="shared" ref="AI82:BN82" si="560">AI81/AI65</f>
        <v>#DIV/0!</v>
      </c>
      <c r="AJ82" s="44" t="e">
        <f t="shared" si="560"/>
        <v>#DIV/0!</v>
      </c>
      <c r="AK82" s="44" t="e">
        <f t="shared" si="560"/>
        <v>#DIV/0!</v>
      </c>
      <c r="AL82" s="44" t="e">
        <f t="shared" si="560"/>
        <v>#DIV/0!</v>
      </c>
      <c r="AM82" s="44" t="e">
        <f t="shared" si="560"/>
        <v>#DIV/0!</v>
      </c>
      <c r="AN82" s="44" t="e">
        <f t="shared" si="560"/>
        <v>#DIV/0!</v>
      </c>
      <c r="AO82" s="44" t="e">
        <f t="shared" si="560"/>
        <v>#DIV/0!</v>
      </c>
      <c r="AP82" s="44" t="e">
        <f t="shared" si="560"/>
        <v>#DIV/0!</v>
      </c>
      <c r="AQ82" s="44" t="e">
        <f t="shared" si="560"/>
        <v>#DIV/0!</v>
      </c>
      <c r="AR82" s="44" t="e">
        <f t="shared" si="560"/>
        <v>#DIV/0!</v>
      </c>
      <c r="AS82" s="44" t="e">
        <f t="shared" si="560"/>
        <v>#DIV/0!</v>
      </c>
      <c r="AT82" s="44" t="e">
        <f t="shared" si="560"/>
        <v>#DIV/0!</v>
      </c>
      <c r="AU82" s="44" t="e">
        <f t="shared" si="560"/>
        <v>#DIV/0!</v>
      </c>
      <c r="AV82" s="44" t="e">
        <f t="shared" si="560"/>
        <v>#DIV/0!</v>
      </c>
      <c r="AW82" s="44" t="e">
        <f t="shared" si="560"/>
        <v>#DIV/0!</v>
      </c>
      <c r="AX82" s="44" t="e">
        <f t="shared" si="560"/>
        <v>#DIV/0!</v>
      </c>
      <c r="AY82" s="44" t="e">
        <f t="shared" si="560"/>
        <v>#DIV/0!</v>
      </c>
      <c r="AZ82" s="44" t="e">
        <f t="shared" si="560"/>
        <v>#DIV/0!</v>
      </c>
      <c r="BA82" s="44" t="e">
        <f t="shared" si="560"/>
        <v>#DIV/0!</v>
      </c>
      <c r="BB82" s="44" t="e">
        <f t="shared" si="560"/>
        <v>#DIV/0!</v>
      </c>
      <c r="BC82" s="44" t="e">
        <f t="shared" si="560"/>
        <v>#DIV/0!</v>
      </c>
      <c r="BD82" s="44" t="e">
        <f t="shared" si="560"/>
        <v>#DIV/0!</v>
      </c>
      <c r="BE82" s="44" t="e">
        <f t="shared" si="560"/>
        <v>#DIV/0!</v>
      </c>
      <c r="BF82" s="44" t="e">
        <f t="shared" si="560"/>
        <v>#DIV/0!</v>
      </c>
      <c r="BG82" s="44" t="e">
        <f t="shared" si="560"/>
        <v>#DIV/0!</v>
      </c>
      <c r="BH82" s="44" t="e">
        <f t="shared" si="560"/>
        <v>#DIV/0!</v>
      </c>
      <c r="BI82" s="44" t="e">
        <f t="shared" si="560"/>
        <v>#DIV/0!</v>
      </c>
      <c r="BJ82" s="44" t="e">
        <f t="shared" si="560"/>
        <v>#DIV/0!</v>
      </c>
      <c r="BK82" s="44" t="e">
        <f t="shared" si="560"/>
        <v>#DIV/0!</v>
      </c>
      <c r="BL82" s="44" t="e">
        <f t="shared" si="560"/>
        <v>#DIV/0!</v>
      </c>
      <c r="BM82" s="44" t="e">
        <f t="shared" si="560"/>
        <v>#DIV/0!</v>
      </c>
      <c r="BN82" s="44" t="e">
        <f t="shared" si="560"/>
        <v>#DIV/0!</v>
      </c>
      <c r="BO82" s="44">
        <f t="shared" ref="BO82:CH82" si="561">BO81/BO65</f>
        <v>0.22270431338348051</v>
      </c>
      <c r="BP82" s="44">
        <f t="shared" si="561"/>
        <v>0.21554294599219723</v>
      </c>
      <c r="BQ82" s="44">
        <f t="shared" si="561"/>
        <v>0.20997792414755159</v>
      </c>
      <c r="BR82" s="44">
        <f t="shared" si="561"/>
        <v>0.22949196464832042</v>
      </c>
      <c r="BS82" s="44">
        <f t="shared" si="561"/>
        <v>0.18232792023282646</v>
      </c>
      <c r="BT82" s="44">
        <f t="shared" si="561"/>
        <v>0.15924870298504828</v>
      </c>
      <c r="BU82" s="44">
        <f t="shared" si="561"/>
        <v>0.17497761586454877</v>
      </c>
      <c r="BV82" s="44">
        <f t="shared" si="561"/>
        <v>0.19942661814974086</v>
      </c>
      <c r="BW82" s="44">
        <f t="shared" si="561"/>
        <v>0.18076006380782586</v>
      </c>
      <c r="BX82" s="44">
        <f t="shared" si="561"/>
        <v>0.17356578402606521</v>
      </c>
      <c r="BY82" s="44">
        <f t="shared" si="561"/>
        <v>0.17210258774881843</v>
      </c>
      <c r="BZ82" s="44">
        <f t="shared" si="561"/>
        <v>0.17675216168573241</v>
      </c>
      <c r="CA82" s="44">
        <f t="shared" si="561"/>
        <v>0.18786959484710591</v>
      </c>
      <c r="CB82" s="44">
        <f t="shared" si="561"/>
        <v>0.20568859144619889</v>
      </c>
      <c r="CC82" s="44">
        <f t="shared" si="561"/>
        <v>0.21388276213098065</v>
      </c>
      <c r="CD82" s="44">
        <f t="shared" si="561"/>
        <v>0.19528048338829271</v>
      </c>
      <c r="CE82" s="44">
        <f t="shared" si="561"/>
        <v>0.17728808353808351</v>
      </c>
      <c r="CF82" s="44">
        <f t="shared" si="561"/>
        <v>0.18394403092355366</v>
      </c>
      <c r="CG82" s="44">
        <f t="shared" si="561"/>
        <v>0.20144442378029884</v>
      </c>
      <c r="CH82" s="44">
        <f t="shared" si="561"/>
        <v>0.19968771409907113</v>
      </c>
      <c r="CI82" s="44">
        <f t="shared" ref="CI82:CJ82" si="562">CI81/CI65</f>
        <v>0.20457018498367791</v>
      </c>
      <c r="CJ82" s="44">
        <f t="shared" si="562"/>
        <v>0.21707300463089077</v>
      </c>
      <c r="CK82" s="44">
        <f t="shared" ref="CK82:CL82" si="563">CK81/CK65</f>
        <v>0.22817859056806003</v>
      </c>
      <c r="CL82" s="44">
        <f t="shared" si="563"/>
        <v>0.19365355357530972</v>
      </c>
      <c r="CM82" s="52">
        <f>+CL82</f>
        <v>0.19365355357530972</v>
      </c>
      <c r="CN82" s="52">
        <f t="shared" ref="CN82:DB82" si="564">+CM82</f>
        <v>0.19365355357530972</v>
      </c>
      <c r="CO82" s="52">
        <f t="shared" si="564"/>
        <v>0.19365355357530972</v>
      </c>
      <c r="CP82" s="52">
        <f t="shared" si="564"/>
        <v>0.19365355357530972</v>
      </c>
      <c r="CQ82" s="52">
        <f t="shared" si="564"/>
        <v>0.19365355357530972</v>
      </c>
      <c r="CR82" s="52">
        <f t="shared" si="564"/>
        <v>0.19365355357530972</v>
      </c>
      <c r="CS82" s="52">
        <f t="shared" si="564"/>
        <v>0.19365355357530972</v>
      </c>
      <c r="CT82" s="52">
        <f t="shared" si="564"/>
        <v>0.19365355357530972</v>
      </c>
      <c r="CU82" s="52">
        <f t="shared" si="564"/>
        <v>0.19365355357530972</v>
      </c>
      <c r="CV82" s="52">
        <f t="shared" si="564"/>
        <v>0.19365355357530972</v>
      </c>
      <c r="CW82" s="52">
        <f t="shared" si="564"/>
        <v>0.19365355357530972</v>
      </c>
      <c r="CX82" s="52">
        <f t="shared" si="564"/>
        <v>0.19365355357530972</v>
      </c>
      <c r="CY82" s="52">
        <f t="shared" si="564"/>
        <v>0.19365355357530972</v>
      </c>
      <c r="CZ82" s="52">
        <f t="shared" si="564"/>
        <v>0.19365355357530972</v>
      </c>
      <c r="DA82" s="52">
        <f t="shared" si="564"/>
        <v>0.19365355357530972</v>
      </c>
      <c r="DB82" s="52">
        <f t="shared" si="564"/>
        <v>0.19365355357530972</v>
      </c>
      <c r="DE82" s="128"/>
      <c r="DF82" s="44">
        <v>0.20987424718460895</v>
      </c>
    </row>
    <row r="83" spans="1:110" s="26" customFormat="1" x14ac:dyDescent="0.2">
      <c r="A83" s="34" t="s">
        <v>13</v>
      </c>
      <c r="B83" s="26">
        <f t="shared" ref="B83:E83" si="565">B71-B81</f>
        <v>0</v>
      </c>
      <c r="C83" s="26">
        <f t="shared" si="565"/>
        <v>0</v>
      </c>
      <c r="D83" s="26">
        <f t="shared" si="565"/>
        <v>0</v>
      </c>
      <c r="E83" s="26">
        <f t="shared" si="565"/>
        <v>0</v>
      </c>
      <c r="F83" s="26">
        <f t="shared" ref="F83:AE83" si="566">F71-F81</f>
        <v>0</v>
      </c>
      <c r="G83" s="26">
        <f t="shared" si="566"/>
        <v>0</v>
      </c>
      <c r="H83" s="26">
        <f t="shared" si="566"/>
        <v>0</v>
      </c>
      <c r="I83" s="26">
        <f t="shared" si="566"/>
        <v>0</v>
      </c>
      <c r="J83" s="26">
        <f t="shared" si="566"/>
        <v>0</v>
      </c>
      <c r="K83" s="26">
        <f t="shared" si="566"/>
        <v>13.245307399999994</v>
      </c>
      <c r="L83" s="26">
        <f t="shared" si="566"/>
        <v>51.369203000000013</v>
      </c>
      <c r="M83" s="26">
        <f t="shared" si="566"/>
        <v>93.358474100000038</v>
      </c>
      <c r="N83" s="26">
        <f t="shared" si="566"/>
        <v>131.93798749999999</v>
      </c>
      <c r="O83" s="26">
        <f t="shared" si="566"/>
        <v>116.31749650000006</v>
      </c>
      <c r="P83" s="26">
        <f t="shared" si="566"/>
        <v>107.75565979999998</v>
      </c>
      <c r="Q83" s="26">
        <f t="shared" si="566"/>
        <v>148.87810000000007</v>
      </c>
      <c r="R83" s="26">
        <f t="shared" si="566"/>
        <v>144.06210000000004</v>
      </c>
      <c r="S83" s="26">
        <f t="shared" si="566"/>
        <v>255.28360000000001</v>
      </c>
      <c r="T83" s="26">
        <f t="shared" si="566"/>
        <v>311.6801000000001</v>
      </c>
      <c r="U83" s="26">
        <f t="shared" si="566"/>
        <v>194.1268</v>
      </c>
      <c r="V83" s="26">
        <f t="shared" si="566"/>
        <v>261.32709999999992</v>
      </c>
      <c r="W83" s="26">
        <f t="shared" si="566"/>
        <v>509.48739999999998</v>
      </c>
      <c r="X83" s="26">
        <f t="shared" si="566"/>
        <v>688.94739999999979</v>
      </c>
      <c r="Y83" s="26">
        <f t="shared" si="566"/>
        <v>481.19999999999987</v>
      </c>
      <c r="Z83" s="26">
        <f t="shared" ref="Z83:AA83" si="567">Z71-Z81</f>
        <v>710.7199999999998</v>
      </c>
      <c r="AA83" s="26">
        <f t="shared" si="567"/>
        <v>567.07000000000028</v>
      </c>
      <c r="AB83" s="27">
        <f t="shared" si="566"/>
        <v>812.32338190930818</v>
      </c>
      <c r="AC83" s="27">
        <f t="shared" si="566"/>
        <v>1083.9620056664899</v>
      </c>
      <c r="AD83" s="27">
        <f t="shared" si="566"/>
        <v>1100.3007176936112</v>
      </c>
      <c r="AE83" s="27">
        <f t="shared" si="566"/>
        <v>1106.8120863243464</v>
      </c>
      <c r="AI83" s="26">
        <f t="shared" ref="AI83:BN83" si="568">AI71-AI81</f>
        <v>0</v>
      </c>
      <c r="AJ83" s="26">
        <f t="shared" si="568"/>
        <v>0</v>
      </c>
      <c r="AK83" s="26">
        <f t="shared" si="568"/>
        <v>0</v>
      </c>
      <c r="AL83" s="26">
        <f t="shared" si="568"/>
        <v>0</v>
      </c>
      <c r="AM83" s="26">
        <f t="shared" si="568"/>
        <v>0</v>
      </c>
      <c r="AN83" s="26">
        <f t="shared" si="568"/>
        <v>0</v>
      </c>
      <c r="AO83" s="26">
        <f t="shared" si="568"/>
        <v>0</v>
      </c>
      <c r="AP83" s="26">
        <f t="shared" si="568"/>
        <v>0</v>
      </c>
      <c r="AQ83" s="26">
        <f t="shared" si="568"/>
        <v>0</v>
      </c>
      <c r="AR83" s="26">
        <f t="shared" si="568"/>
        <v>0</v>
      </c>
      <c r="AS83" s="26">
        <f t="shared" si="568"/>
        <v>0</v>
      </c>
      <c r="AT83" s="26">
        <f t="shared" si="568"/>
        <v>0</v>
      </c>
      <c r="AU83" s="26">
        <f t="shared" si="568"/>
        <v>0</v>
      </c>
      <c r="AV83" s="26">
        <f t="shared" si="568"/>
        <v>0</v>
      </c>
      <c r="AW83" s="26">
        <f t="shared" si="568"/>
        <v>0</v>
      </c>
      <c r="AX83" s="26">
        <f t="shared" si="568"/>
        <v>0</v>
      </c>
      <c r="AY83" s="26">
        <f t="shared" si="568"/>
        <v>0</v>
      </c>
      <c r="AZ83" s="26">
        <f t="shared" si="568"/>
        <v>0</v>
      </c>
      <c r="BA83" s="26">
        <f t="shared" si="568"/>
        <v>0</v>
      </c>
      <c r="BB83" s="26">
        <f t="shared" si="568"/>
        <v>0</v>
      </c>
      <c r="BC83" s="26">
        <f t="shared" si="568"/>
        <v>0</v>
      </c>
      <c r="BD83" s="26">
        <f t="shared" si="568"/>
        <v>0</v>
      </c>
      <c r="BE83" s="26">
        <f t="shared" si="568"/>
        <v>0</v>
      </c>
      <c r="BF83" s="26">
        <f t="shared" si="568"/>
        <v>0</v>
      </c>
      <c r="BG83" s="26">
        <f t="shared" si="568"/>
        <v>0</v>
      </c>
      <c r="BH83" s="26">
        <f t="shared" si="568"/>
        <v>0</v>
      </c>
      <c r="BI83" s="26">
        <f t="shared" si="568"/>
        <v>0</v>
      </c>
      <c r="BJ83" s="26">
        <f t="shared" si="568"/>
        <v>0</v>
      </c>
      <c r="BK83" s="26">
        <f t="shared" si="568"/>
        <v>0</v>
      </c>
      <c r="BL83" s="26">
        <f t="shared" si="568"/>
        <v>0</v>
      </c>
      <c r="BM83" s="26">
        <f t="shared" si="568"/>
        <v>0</v>
      </c>
      <c r="BN83" s="26">
        <f t="shared" si="568"/>
        <v>0</v>
      </c>
      <c r="BO83" s="26">
        <f t="shared" ref="BO83:CT83" si="569">BO71-BO81</f>
        <v>41.203999999999979</v>
      </c>
      <c r="BP83" s="26">
        <f t="shared" si="569"/>
        <v>71.436000000000007</v>
      </c>
      <c r="BQ83" s="26">
        <f t="shared" si="569"/>
        <v>68.397999999999996</v>
      </c>
      <c r="BR83" s="26">
        <f t="shared" si="569"/>
        <v>80.288000000000011</v>
      </c>
      <c r="BS83" s="26">
        <f t="shared" si="569"/>
        <v>92.48299999999999</v>
      </c>
      <c r="BT83" s="26">
        <f t="shared" si="569"/>
        <v>100.53099999999998</v>
      </c>
      <c r="BU83" s="26">
        <f t="shared" si="569"/>
        <v>141.36699999999996</v>
      </c>
      <c r="BV83" s="26">
        <f t="shared" si="569"/>
        <v>175.10499999999996</v>
      </c>
      <c r="BW83" s="26">
        <f t="shared" si="569"/>
        <v>187.46300000000005</v>
      </c>
      <c r="BX83" s="26">
        <f t="shared" si="569"/>
        <v>180.29399999999993</v>
      </c>
      <c r="BY83" s="26">
        <f t="shared" si="569"/>
        <v>166.52700000000002</v>
      </c>
      <c r="BZ83" s="26">
        <f t="shared" si="569"/>
        <v>154.66300000000007</v>
      </c>
      <c r="CA83" s="26">
        <f t="shared" si="569"/>
        <v>95.189999999999969</v>
      </c>
      <c r="CB83" s="26">
        <f t="shared" si="569"/>
        <v>107.91</v>
      </c>
      <c r="CC83" s="26">
        <f t="shared" si="569"/>
        <v>122.76999999999995</v>
      </c>
      <c r="CD83" s="26">
        <f t="shared" si="569"/>
        <v>155.39000000000004</v>
      </c>
      <c r="CE83" s="26">
        <f t="shared" si="569"/>
        <v>176.40000000000003</v>
      </c>
      <c r="CF83" s="26">
        <f t="shared" si="569"/>
        <v>178.42999999999998</v>
      </c>
      <c r="CG83" s="26">
        <f t="shared" si="569"/>
        <v>182.51000000000005</v>
      </c>
      <c r="CH83" s="26">
        <f t="shared" si="569"/>
        <v>173.38000000000002</v>
      </c>
      <c r="CI83" s="26">
        <f t="shared" ref="CI83:CJ83" si="570">CI71-CI81</f>
        <v>163.38999999999999</v>
      </c>
      <c r="CJ83" s="26">
        <f t="shared" si="570"/>
        <v>132.36000000000001</v>
      </c>
      <c r="CK83" s="26">
        <f t="shared" ref="CK83:CL83" si="571">CK71-CK81</f>
        <v>102.74000000000007</v>
      </c>
      <c r="CL83" s="26">
        <f t="shared" si="571"/>
        <v>168.57999999999993</v>
      </c>
      <c r="CM83" s="27">
        <f t="shared" si="569"/>
        <v>174.23940132244039</v>
      </c>
      <c r="CN83" s="27">
        <f t="shared" si="569"/>
        <v>200.52603764651789</v>
      </c>
      <c r="CO83" s="27">
        <f t="shared" si="569"/>
        <v>213.09659653085313</v>
      </c>
      <c r="CP83" s="27">
        <f t="shared" si="569"/>
        <v>224.46134640949674</v>
      </c>
      <c r="CQ83" s="27">
        <f t="shared" si="569"/>
        <v>256.29470415975572</v>
      </c>
      <c r="CR83" s="27">
        <f t="shared" si="569"/>
        <v>275.88910050224467</v>
      </c>
      <c r="CS83" s="27">
        <f t="shared" si="569"/>
        <v>275.88910050224467</v>
      </c>
      <c r="CT83" s="27">
        <f t="shared" si="569"/>
        <v>275.88910050224467</v>
      </c>
      <c r="CU83" s="27">
        <f t="shared" ref="CU83:DB83" si="572">CU71-CU81</f>
        <v>275.07517942340286</v>
      </c>
      <c r="CV83" s="27">
        <f t="shared" si="572"/>
        <v>275.07517942340286</v>
      </c>
      <c r="CW83" s="27">
        <f t="shared" si="572"/>
        <v>275.07517942340286</v>
      </c>
      <c r="CX83" s="27">
        <f t="shared" si="572"/>
        <v>275.07517942340286</v>
      </c>
      <c r="CY83" s="27">
        <f t="shared" si="572"/>
        <v>276.7030215810866</v>
      </c>
      <c r="CZ83" s="27">
        <f t="shared" si="572"/>
        <v>276.7030215810866</v>
      </c>
      <c r="DA83" s="27">
        <f t="shared" si="572"/>
        <v>276.7030215810866</v>
      </c>
      <c r="DB83" s="27">
        <f t="shared" si="572"/>
        <v>276.7030215810866</v>
      </c>
      <c r="DE83" s="121"/>
      <c r="DF83" s="26">
        <v>567.06999999999982</v>
      </c>
    </row>
    <row r="84" spans="1:110" s="167" customFormat="1" x14ac:dyDescent="0.2">
      <c r="A84" s="164" t="s">
        <v>14</v>
      </c>
      <c r="B84" s="165" t="e">
        <f t="shared" ref="B84:E84" si="573">B83/B65</f>
        <v>#DIV/0!</v>
      </c>
      <c r="C84" s="165" t="e">
        <f t="shared" si="573"/>
        <v>#DIV/0!</v>
      </c>
      <c r="D84" s="165" t="e">
        <f t="shared" si="573"/>
        <v>#DIV/0!</v>
      </c>
      <c r="E84" s="165" t="e">
        <f t="shared" si="573"/>
        <v>#DIV/0!</v>
      </c>
      <c r="F84" s="165" t="e">
        <f t="shared" ref="F84:AE84" si="574">F83/F65</f>
        <v>#DIV/0!</v>
      </c>
      <c r="G84" s="165" t="e">
        <f t="shared" si="574"/>
        <v>#DIV/0!</v>
      </c>
      <c r="H84" s="165" t="e">
        <f t="shared" si="574"/>
        <v>#DIV/0!</v>
      </c>
      <c r="I84" s="165" t="e">
        <f t="shared" si="574"/>
        <v>#DIV/0!</v>
      </c>
      <c r="J84" s="165" t="e">
        <f t="shared" si="574"/>
        <v>#DIV/0!</v>
      </c>
      <c r="K84" s="165">
        <f t="shared" si="574"/>
        <v>0.15597288988662322</v>
      </c>
      <c r="L84" s="165">
        <f t="shared" si="574"/>
        <v>0.29515142616020623</v>
      </c>
      <c r="M84" s="165">
        <f t="shared" si="574"/>
        <v>0.37279607765220535</v>
      </c>
      <c r="N84" s="165">
        <f t="shared" si="574"/>
        <v>0.43231749598348257</v>
      </c>
      <c r="O84" s="165">
        <f t="shared" si="574"/>
        <v>0.41135041091107322</v>
      </c>
      <c r="P84" s="165">
        <f t="shared" si="574"/>
        <v>0.30630715612332876</v>
      </c>
      <c r="Q84" s="165">
        <f t="shared" si="574"/>
        <v>0.37392314887093275</v>
      </c>
      <c r="R84" s="165">
        <f t="shared" si="574"/>
        <v>0.36792621968598788</v>
      </c>
      <c r="S84" s="165">
        <f t="shared" si="574"/>
        <v>0.4272403737129038</v>
      </c>
      <c r="T84" s="165">
        <f t="shared" si="574"/>
        <v>0.43874320270610784</v>
      </c>
      <c r="U84" s="165">
        <f t="shared" si="574"/>
        <v>0.31797673504761542</v>
      </c>
      <c r="V84" s="165">
        <f t="shared" si="574"/>
        <v>0.31538378636840941</v>
      </c>
      <c r="W84" s="165">
        <f t="shared" si="574"/>
        <v>0.3285020310889889</v>
      </c>
      <c r="X84" s="165">
        <f t="shared" si="574"/>
        <v>0.31481790095292</v>
      </c>
      <c r="Y84" s="165">
        <f t="shared" si="574"/>
        <v>0.24943110839264143</v>
      </c>
      <c r="Z84" s="165">
        <f t="shared" ref="Z84:AA84" si="575">Z83/Z65</f>
        <v>0.27869951727951114</v>
      </c>
      <c r="AA84" s="165">
        <f t="shared" si="575"/>
        <v>0.22438844878481162</v>
      </c>
      <c r="AB84" s="166">
        <f t="shared" si="574"/>
        <v>0.2411618011383258</v>
      </c>
      <c r="AC84" s="166">
        <f t="shared" si="574"/>
        <v>0.2411618011383258</v>
      </c>
      <c r="AD84" s="166">
        <f t="shared" si="574"/>
        <v>0.24116180113832575</v>
      </c>
      <c r="AE84" s="166">
        <f t="shared" si="574"/>
        <v>0.24116180113832583</v>
      </c>
      <c r="AI84" s="165" t="e">
        <f t="shared" ref="AI84:BN84" si="576">AI83/AI65</f>
        <v>#DIV/0!</v>
      </c>
      <c r="AJ84" s="165" t="e">
        <f t="shared" si="576"/>
        <v>#DIV/0!</v>
      </c>
      <c r="AK84" s="165" t="e">
        <f t="shared" si="576"/>
        <v>#DIV/0!</v>
      </c>
      <c r="AL84" s="165" t="e">
        <f t="shared" si="576"/>
        <v>#DIV/0!</v>
      </c>
      <c r="AM84" s="165" t="e">
        <f t="shared" si="576"/>
        <v>#DIV/0!</v>
      </c>
      <c r="AN84" s="165" t="e">
        <f t="shared" si="576"/>
        <v>#DIV/0!</v>
      </c>
      <c r="AO84" s="165" t="e">
        <f t="shared" si="576"/>
        <v>#DIV/0!</v>
      </c>
      <c r="AP84" s="165" t="e">
        <f t="shared" si="576"/>
        <v>#DIV/0!</v>
      </c>
      <c r="AQ84" s="165" t="e">
        <f t="shared" si="576"/>
        <v>#DIV/0!</v>
      </c>
      <c r="AR84" s="165" t="e">
        <f t="shared" si="576"/>
        <v>#DIV/0!</v>
      </c>
      <c r="AS84" s="165" t="e">
        <f t="shared" si="576"/>
        <v>#DIV/0!</v>
      </c>
      <c r="AT84" s="165" t="e">
        <f t="shared" si="576"/>
        <v>#DIV/0!</v>
      </c>
      <c r="AU84" s="165" t="e">
        <f t="shared" si="576"/>
        <v>#DIV/0!</v>
      </c>
      <c r="AV84" s="165" t="e">
        <f t="shared" si="576"/>
        <v>#DIV/0!</v>
      </c>
      <c r="AW84" s="165" t="e">
        <f t="shared" si="576"/>
        <v>#DIV/0!</v>
      </c>
      <c r="AX84" s="165" t="e">
        <f t="shared" si="576"/>
        <v>#DIV/0!</v>
      </c>
      <c r="AY84" s="165" t="e">
        <f t="shared" si="576"/>
        <v>#DIV/0!</v>
      </c>
      <c r="AZ84" s="165" t="e">
        <f t="shared" si="576"/>
        <v>#DIV/0!</v>
      </c>
      <c r="BA84" s="165" t="e">
        <f t="shared" si="576"/>
        <v>#DIV/0!</v>
      </c>
      <c r="BB84" s="165" t="e">
        <f t="shared" si="576"/>
        <v>#DIV/0!</v>
      </c>
      <c r="BC84" s="165" t="e">
        <f t="shared" si="576"/>
        <v>#DIV/0!</v>
      </c>
      <c r="BD84" s="165" t="e">
        <f t="shared" si="576"/>
        <v>#DIV/0!</v>
      </c>
      <c r="BE84" s="165" t="e">
        <f t="shared" si="576"/>
        <v>#DIV/0!</v>
      </c>
      <c r="BF84" s="165" t="e">
        <f t="shared" si="576"/>
        <v>#DIV/0!</v>
      </c>
      <c r="BG84" s="165" t="e">
        <f t="shared" si="576"/>
        <v>#DIV/0!</v>
      </c>
      <c r="BH84" s="165" t="e">
        <f t="shared" si="576"/>
        <v>#DIV/0!</v>
      </c>
      <c r="BI84" s="165" t="e">
        <f t="shared" si="576"/>
        <v>#DIV/0!</v>
      </c>
      <c r="BJ84" s="165" t="e">
        <f t="shared" si="576"/>
        <v>#DIV/0!</v>
      </c>
      <c r="BK84" s="165" t="e">
        <f t="shared" si="576"/>
        <v>#DIV/0!</v>
      </c>
      <c r="BL84" s="165" t="e">
        <f t="shared" si="576"/>
        <v>#DIV/0!</v>
      </c>
      <c r="BM84" s="165" t="e">
        <f t="shared" si="576"/>
        <v>#DIV/0!</v>
      </c>
      <c r="BN84" s="165" t="e">
        <f t="shared" si="576"/>
        <v>#DIV/0!</v>
      </c>
      <c r="BO84" s="165">
        <f t="shared" ref="BO84:CT84" si="577">BO83/BO65</f>
        <v>0.29945855590682785</v>
      </c>
      <c r="BP84" s="165">
        <f t="shared" si="577"/>
        <v>0.33863788273106082</v>
      </c>
      <c r="BQ84" s="165">
        <f t="shared" si="577"/>
        <v>0.30878203594436343</v>
      </c>
      <c r="BR84" s="165">
        <f t="shared" si="577"/>
        <v>0.3105378174012261</v>
      </c>
      <c r="BS84" s="165">
        <f t="shared" si="577"/>
        <v>0.31852795811878964</v>
      </c>
      <c r="BT84" s="165">
        <f t="shared" si="577"/>
        <v>0.29600501728371792</v>
      </c>
      <c r="BU84" s="165">
        <f t="shared" si="577"/>
        <v>0.33485482289293034</v>
      </c>
      <c r="BV84" s="165">
        <f t="shared" si="577"/>
        <v>0.35105604506861526</v>
      </c>
      <c r="BW84" s="165">
        <f t="shared" si="577"/>
        <v>0.35181195458384168</v>
      </c>
      <c r="BX84" s="165">
        <f t="shared" si="577"/>
        <v>0.32454412902993524</v>
      </c>
      <c r="BY84" s="165">
        <f t="shared" si="577"/>
        <v>0.30962066926718257</v>
      </c>
      <c r="BZ84" s="165">
        <f t="shared" si="577"/>
        <v>0.27511442125878516</v>
      </c>
      <c r="CA84" s="165">
        <f t="shared" si="577"/>
        <v>0.20925938138890715</v>
      </c>
      <c r="CB84" s="165">
        <f t="shared" si="577"/>
        <v>0.22568231726445676</v>
      </c>
      <c r="CC84" s="165">
        <f t="shared" si="577"/>
        <v>0.26037071598235484</v>
      </c>
      <c r="CD84" s="165">
        <f t="shared" si="577"/>
        <v>0.29618969559499086</v>
      </c>
      <c r="CE84" s="165">
        <f t="shared" si="577"/>
        <v>0.27088452088452092</v>
      </c>
      <c r="CF84" s="165">
        <f t="shared" si="577"/>
        <v>0.28500463214388394</v>
      </c>
      <c r="CG84" s="165">
        <f t="shared" si="577"/>
        <v>0.28285599156902863</v>
      </c>
      <c r="CH84" s="165">
        <f t="shared" si="577"/>
        <v>0.27624555868903655</v>
      </c>
      <c r="CI84" s="165">
        <f t="shared" ref="CI84:CJ84" si="578">CI83/CI65</f>
        <v>0.26938042008771063</v>
      </c>
      <c r="CJ84" s="165">
        <f t="shared" si="578"/>
        <v>0.22534731680740944</v>
      </c>
      <c r="CK84" s="165">
        <f t="shared" ref="CK84:CL84" si="579">CK83/CK65</f>
        <v>0.17205921757770642</v>
      </c>
      <c r="CL84" s="165">
        <f t="shared" si="579"/>
        <v>0.22899913062377736</v>
      </c>
      <c r="CM84" s="166">
        <f t="shared" si="577"/>
        <v>0.2411618011383258</v>
      </c>
      <c r="CN84" s="166">
        <f t="shared" si="577"/>
        <v>0.24116180113832578</v>
      </c>
      <c r="CO84" s="166">
        <f t="shared" si="577"/>
        <v>0.2411618011383258</v>
      </c>
      <c r="CP84" s="166">
        <f t="shared" si="577"/>
        <v>0.2411618011383258</v>
      </c>
      <c r="CQ84" s="166">
        <f t="shared" si="577"/>
        <v>0.24116180113832578</v>
      </c>
      <c r="CR84" s="166">
        <f t="shared" si="577"/>
        <v>0.24116180113832578</v>
      </c>
      <c r="CS84" s="166">
        <f t="shared" si="577"/>
        <v>0.24116180113832578</v>
      </c>
      <c r="CT84" s="166">
        <f t="shared" si="577"/>
        <v>0.24116180113832578</v>
      </c>
      <c r="CU84" s="166">
        <f t="shared" ref="CU84:DB84" si="580">CU83/CU65</f>
        <v>0.2411618011383258</v>
      </c>
      <c r="CV84" s="166">
        <f t="shared" si="580"/>
        <v>0.2411618011383258</v>
      </c>
      <c r="CW84" s="166">
        <f t="shared" si="580"/>
        <v>0.2411618011383258</v>
      </c>
      <c r="CX84" s="166">
        <f t="shared" si="580"/>
        <v>0.2411618011383258</v>
      </c>
      <c r="CY84" s="166">
        <f t="shared" si="580"/>
        <v>0.24116180113832583</v>
      </c>
      <c r="CZ84" s="166">
        <f t="shared" si="580"/>
        <v>0.24116180113832583</v>
      </c>
      <c r="DA84" s="166">
        <f t="shared" si="580"/>
        <v>0.24116180113832583</v>
      </c>
      <c r="DB84" s="166">
        <f t="shared" si="580"/>
        <v>0.24116180113832583</v>
      </c>
      <c r="DE84" s="168"/>
      <c r="DF84" s="167">
        <v>0.22438844878481148</v>
      </c>
    </row>
    <row r="85" spans="1:110" s="38" customFormat="1" x14ac:dyDescent="0.2">
      <c r="A85" s="39" t="s">
        <v>449</v>
      </c>
      <c r="B85" s="39"/>
      <c r="C85" s="39" t="e">
        <f t="shared" ref="C85:E85" si="581">+IF(B83&lt;0,1-C83/B83,C83/B83-1)</f>
        <v>#DIV/0!</v>
      </c>
      <c r="D85" s="39" t="e">
        <f t="shared" si="581"/>
        <v>#DIV/0!</v>
      </c>
      <c r="E85" s="39" t="e">
        <f t="shared" si="581"/>
        <v>#DIV/0!</v>
      </c>
      <c r="F85" s="39" t="e">
        <f t="shared" ref="F85:Y85" si="582">+IF(E83&lt;0,1-F83/E83,F83/E83-1)</f>
        <v>#DIV/0!</v>
      </c>
      <c r="G85" s="39" t="e">
        <f t="shared" si="582"/>
        <v>#DIV/0!</v>
      </c>
      <c r="H85" s="39" t="e">
        <f t="shared" si="582"/>
        <v>#DIV/0!</v>
      </c>
      <c r="I85" s="39" t="e">
        <f t="shared" si="582"/>
        <v>#DIV/0!</v>
      </c>
      <c r="J85" s="39" t="e">
        <f t="shared" si="582"/>
        <v>#DIV/0!</v>
      </c>
      <c r="K85" s="39" t="e">
        <f t="shared" si="582"/>
        <v>#DIV/0!</v>
      </c>
      <c r="L85" s="39">
        <f t="shared" si="582"/>
        <v>2.8782945120624408</v>
      </c>
      <c r="M85" s="39">
        <f t="shared" si="582"/>
        <v>0.81740164627432543</v>
      </c>
      <c r="N85" s="39">
        <f t="shared" si="582"/>
        <v>0.41324061657944267</v>
      </c>
      <c r="O85" s="39">
        <f t="shared" si="582"/>
        <v>-0.1183926729214354</v>
      </c>
      <c r="P85" s="39">
        <f t="shared" si="582"/>
        <v>-7.360747056656336E-2</v>
      </c>
      <c r="Q85" s="39">
        <f t="shared" si="582"/>
        <v>0.38162673103506073</v>
      </c>
      <c r="R85" s="39">
        <f t="shared" si="582"/>
        <v>-3.2348612724101278E-2</v>
      </c>
      <c r="S85" s="39">
        <f t="shared" si="582"/>
        <v>0.77203858613750542</v>
      </c>
      <c r="T85" s="39">
        <f t="shared" si="582"/>
        <v>0.2209170506840239</v>
      </c>
      <c r="U85" s="39">
        <f t="shared" si="582"/>
        <v>-0.37716010743066386</v>
      </c>
      <c r="V85" s="39">
        <f t="shared" si="582"/>
        <v>0.34616704133586862</v>
      </c>
      <c r="W85" s="39">
        <f t="shared" si="582"/>
        <v>0.94961563496476309</v>
      </c>
      <c r="X85" s="39">
        <f t="shared" si="582"/>
        <v>0.35223638504112142</v>
      </c>
      <c r="Y85" s="39">
        <f t="shared" si="582"/>
        <v>-0.30154319473446012</v>
      </c>
      <c r="Z85" s="39">
        <f t="shared" ref="Z85:AE85" si="583">+IF(Y83&lt;0,1-Z83/Y83,Z83/Y83-1)</f>
        <v>0.47697423108894421</v>
      </c>
      <c r="AA85" s="39">
        <f t="shared" si="583"/>
        <v>-0.20211897793786526</v>
      </c>
      <c r="AB85" s="40">
        <f t="shared" si="583"/>
        <v>0.43249225300105421</v>
      </c>
      <c r="AC85" s="40">
        <f t="shared" si="583"/>
        <v>0.33439714996103453</v>
      </c>
      <c r="AD85" s="40">
        <f t="shared" si="583"/>
        <v>1.507314088658962E-2</v>
      </c>
      <c r="AE85" s="40">
        <f t="shared" si="583"/>
        <v>5.917808219178422E-3</v>
      </c>
      <c r="AI85" s="39"/>
      <c r="AJ85" s="39"/>
      <c r="AK85" s="39"/>
      <c r="AL85" s="39"/>
      <c r="AM85" s="39" t="e">
        <f>+IF(AI83&lt;0,1-AM83/AI83,AM83/AI83-1)</f>
        <v>#DIV/0!</v>
      </c>
      <c r="AN85" s="39" t="e">
        <f t="shared" ref="AN85" si="584">+IF(AJ83&lt;0,1-AN83/AJ83,AN83/AJ83-1)</f>
        <v>#DIV/0!</v>
      </c>
      <c r="AO85" s="39" t="e">
        <f t="shared" ref="AO85" si="585">+IF(AK83&lt;0,1-AO83/AK83,AO83/AK83-1)</f>
        <v>#DIV/0!</v>
      </c>
      <c r="AP85" s="39" t="e">
        <f t="shared" ref="AP85" si="586">+IF(AL83&lt;0,1-AP83/AL83,AP83/AL83-1)</f>
        <v>#DIV/0!</v>
      </c>
      <c r="AQ85" s="39" t="e">
        <f t="shared" ref="AQ85" si="587">+IF(AM83&lt;0,1-AQ83/AM83,AQ83/AM83-1)</f>
        <v>#DIV/0!</v>
      </c>
      <c r="AR85" s="39" t="e">
        <f t="shared" ref="AR85" si="588">+IF(AN83&lt;0,1-AR83/AN83,AR83/AN83-1)</f>
        <v>#DIV/0!</v>
      </c>
      <c r="AS85" s="39" t="e">
        <f t="shared" ref="AS85" si="589">+IF(AO83&lt;0,1-AS83/AO83,AS83/AO83-1)</f>
        <v>#DIV/0!</v>
      </c>
      <c r="AT85" s="39" t="e">
        <f t="shared" ref="AT85" si="590">+IF(AP83&lt;0,1-AT83/AP83,AT83/AP83-1)</f>
        <v>#DIV/0!</v>
      </c>
      <c r="AU85" s="39" t="e">
        <f t="shared" ref="AU85" si="591">+IF(AQ83&lt;0,1-AU83/AQ83,AU83/AQ83-1)</f>
        <v>#DIV/0!</v>
      </c>
      <c r="AV85" s="39" t="e">
        <f t="shared" ref="AV85" si="592">+IF(AR83&lt;0,1-AV83/AR83,AV83/AR83-1)</f>
        <v>#DIV/0!</v>
      </c>
      <c r="AW85" s="39" t="e">
        <f t="shared" ref="AW85" si="593">+IF(AS83&lt;0,1-AW83/AS83,AW83/AS83-1)</f>
        <v>#DIV/0!</v>
      </c>
      <c r="AX85" s="39" t="e">
        <f t="shared" ref="AX85" si="594">+IF(AT83&lt;0,1-AX83/AT83,AX83/AT83-1)</f>
        <v>#DIV/0!</v>
      </c>
      <c r="AY85" s="39" t="e">
        <f t="shared" ref="AY85" si="595">+IF(AU83&lt;0,1-AY83/AU83,AY83/AU83-1)</f>
        <v>#DIV/0!</v>
      </c>
      <c r="AZ85" s="39" t="e">
        <f t="shared" ref="AZ85" si="596">+IF(AV83&lt;0,1-AZ83/AV83,AZ83/AV83-1)</f>
        <v>#DIV/0!</v>
      </c>
      <c r="BA85" s="39" t="e">
        <f t="shared" ref="BA85" si="597">+IF(AW83&lt;0,1-BA83/AW83,BA83/AW83-1)</f>
        <v>#DIV/0!</v>
      </c>
      <c r="BB85" s="39" t="e">
        <f t="shared" ref="BB85" si="598">+IF(AX83&lt;0,1-BB83/AX83,BB83/AX83-1)</f>
        <v>#DIV/0!</v>
      </c>
      <c r="BC85" s="39" t="e">
        <f t="shared" ref="BC85" si="599">+IF(AY83&lt;0,1-BC83/AY83,BC83/AY83-1)</f>
        <v>#DIV/0!</v>
      </c>
      <c r="BD85" s="39" t="e">
        <f t="shared" ref="BD85" si="600">+IF(AZ83&lt;0,1-BD83/AZ83,BD83/AZ83-1)</f>
        <v>#DIV/0!</v>
      </c>
      <c r="BE85" s="39" t="e">
        <f t="shared" ref="BE85" si="601">+IF(BA83&lt;0,1-BE83/BA83,BE83/BA83-1)</f>
        <v>#DIV/0!</v>
      </c>
      <c r="BF85" s="39" t="e">
        <f t="shared" ref="BF85" si="602">+IF(BB83&lt;0,1-BF83/BB83,BF83/BB83-1)</f>
        <v>#DIV/0!</v>
      </c>
      <c r="BG85" s="39" t="e">
        <f t="shared" ref="BG85" si="603">+IF(BC83&lt;0,1-BG83/BC83,BG83/BC83-1)</f>
        <v>#DIV/0!</v>
      </c>
      <c r="BH85" s="39" t="e">
        <f t="shared" ref="BH85" si="604">+IF(BD83&lt;0,1-BH83/BD83,BH83/BD83-1)</f>
        <v>#DIV/0!</v>
      </c>
      <c r="BI85" s="39" t="e">
        <f t="shared" ref="BI85" si="605">+IF(BE83&lt;0,1-BI83/BE83,BI83/BE83-1)</f>
        <v>#DIV/0!</v>
      </c>
      <c r="BJ85" s="39" t="e">
        <f t="shared" ref="BJ85" si="606">+IF(BF83&lt;0,1-BJ83/BF83,BJ83/BF83-1)</f>
        <v>#DIV/0!</v>
      </c>
      <c r="BK85" s="39" t="e">
        <f t="shared" ref="BK85" si="607">+IF(BG83&lt;0,1-BK83/BG83,BK83/BG83-1)</f>
        <v>#DIV/0!</v>
      </c>
      <c r="BL85" s="39" t="e">
        <f t="shared" ref="BL85" si="608">+IF(BH83&lt;0,1-BL83/BH83,BL83/BH83-1)</f>
        <v>#DIV/0!</v>
      </c>
      <c r="BM85" s="39" t="e">
        <f t="shared" ref="BM85" si="609">+IF(BI83&lt;0,1-BM83/BI83,BM83/BI83-1)</f>
        <v>#DIV/0!</v>
      </c>
      <c r="BN85" s="39" t="e">
        <f t="shared" ref="BN85" si="610">+IF(BJ83&lt;0,1-BN83/BJ83,BN83/BJ83-1)</f>
        <v>#DIV/0!</v>
      </c>
      <c r="BO85" s="39" t="e">
        <f t="shared" ref="BO85" si="611">+IF(BK83&lt;0,1-BO83/BK83,BO83/BK83-1)</f>
        <v>#DIV/0!</v>
      </c>
      <c r="BP85" s="39" t="e">
        <f t="shared" ref="BP85" si="612">+IF(BL83&lt;0,1-BP83/BL83,BP83/BL83-1)</f>
        <v>#DIV/0!</v>
      </c>
      <c r="BQ85" s="39" t="e">
        <f t="shared" ref="BQ85" si="613">+IF(BM83&lt;0,1-BQ83/BM83,BQ83/BM83-1)</f>
        <v>#DIV/0!</v>
      </c>
      <c r="BR85" s="39" t="e">
        <f t="shared" ref="BR85" si="614">+IF(BN83&lt;0,1-BR83/BN83,BR83/BN83-1)</f>
        <v>#DIV/0!</v>
      </c>
      <c r="BS85" s="39">
        <f t="shared" ref="BS85" si="615">+IF(BO83&lt;0,1-BS83/BO83,BS83/BO83-1)</f>
        <v>1.244515095621785</v>
      </c>
      <c r="BT85" s="39">
        <f t="shared" ref="BT85" si="616">+IF(BP83&lt;0,1-BT83/BP83,BT83/BP83-1)</f>
        <v>0.40728764208522272</v>
      </c>
      <c r="BU85" s="39">
        <f t="shared" ref="BU85" si="617">+IF(BQ83&lt;0,1-BU83/BQ83,BU83/BQ83-1)</f>
        <v>1.0668294394572935</v>
      </c>
      <c r="BV85" s="39">
        <f t="shared" ref="BV85" si="618">+IF(BR83&lt;0,1-BV83/BR83,BV83/BR83-1)</f>
        <v>1.180961040255081</v>
      </c>
      <c r="BW85" s="39">
        <f t="shared" ref="BW85" si="619">+IF(BS83&lt;0,1-BW83/BS83,BW83/BS83-1)</f>
        <v>1.0269995566752814</v>
      </c>
      <c r="BX85" s="39">
        <f t="shared" ref="BX85" si="620">+IF(BT83&lt;0,1-BX83/BT83,BX83/BT83-1)</f>
        <v>0.79341695596383177</v>
      </c>
      <c r="BY85" s="39">
        <f t="shared" ref="BY85" si="621">+IF(BU83&lt;0,1-BY83/BU83,BY83/BU83-1)</f>
        <v>0.17797647258554017</v>
      </c>
      <c r="BZ85" s="39">
        <f t="shared" ref="BZ85" si="622">+IF(BV83&lt;0,1-BZ83/BV83,BZ83/BV83-1)</f>
        <v>-0.11674138374118326</v>
      </c>
      <c r="CA85" s="39">
        <f t="shared" ref="CA85" si="623">+IF(BW83&lt;0,1-CA83/BW83,CA83/BW83-1)</f>
        <v>-0.49221979804014693</v>
      </c>
      <c r="CB85" s="39">
        <f t="shared" ref="CB85" si="624">+IF(BX83&lt;0,1-CB83/BX83,CB83/BX83-1)</f>
        <v>-0.40147758660853916</v>
      </c>
      <c r="CC85" s="39">
        <f t="shared" ref="CC85" si="625">+IF(BY83&lt;0,1-CC83/BY83,CC83/BY83-1)</f>
        <v>-0.26276219471917506</v>
      </c>
      <c r="CD85" s="39">
        <f t="shared" ref="CD85" si="626">+IF(BZ83&lt;0,1-CD83/BZ83,CD83/BZ83-1)</f>
        <v>4.7005424697565967E-3</v>
      </c>
      <c r="CE85" s="39">
        <f t="shared" ref="CE85" si="627">+IF(CA83&lt;0,1-CE83/CA83,CE83/CA83-1)</f>
        <v>0.8531358335959669</v>
      </c>
      <c r="CF85" s="39">
        <f t="shared" ref="CF85" si="628">+IF(CB83&lt;0,1-CF83/CB83,CF83/CB83-1)</f>
        <v>0.65350755259012128</v>
      </c>
      <c r="CG85" s="39">
        <f t="shared" ref="CG85" si="629">+IF(CC83&lt;0,1-CG83/CC83,CG83/CC83-1)</f>
        <v>0.48660096114686091</v>
      </c>
      <c r="CH85" s="39">
        <f t="shared" ref="CH85:CL85" si="630">+IF(CD83&lt;0,1-CH83/CD83,CH83/CD83-1)</f>
        <v>0.11577321577965094</v>
      </c>
      <c r="CI85" s="39">
        <f t="shared" si="630"/>
        <v>-7.3752834467120443E-2</v>
      </c>
      <c r="CJ85" s="39">
        <f t="shared" si="630"/>
        <v>-0.25819649162136393</v>
      </c>
      <c r="CK85" s="39">
        <f t="shared" si="630"/>
        <v>-0.43707194126349225</v>
      </c>
      <c r="CL85" s="39">
        <f t="shared" si="630"/>
        <v>-2.7684854077748899E-2</v>
      </c>
      <c r="CM85" s="40">
        <f t="shared" ref="CM85" si="631">+CM83/CI83-1</f>
        <v>6.6401868672748554E-2</v>
      </c>
      <c r="CN85" s="40">
        <f t="shared" ref="CN85" si="632">+CN83/CJ83-1</f>
        <v>0.51500481751675631</v>
      </c>
      <c r="CO85" s="40">
        <f t="shared" ref="CO85" si="633">+CO83/CK83-1</f>
        <v>1.0741346752078353</v>
      </c>
      <c r="CP85" s="40">
        <f t="shared" ref="CP85" si="634">+CP83/CL83-1</f>
        <v>0.33148265754832629</v>
      </c>
      <c r="CQ85" s="40">
        <f t="shared" ref="CQ85" si="635">+CQ83/CM83-1</f>
        <v>0.47093425605536332</v>
      </c>
      <c r="CR85" s="40">
        <f t="shared" ref="CR85" si="636">+CR83/CN83-1</f>
        <v>0.37582681900180392</v>
      </c>
      <c r="CS85" s="40">
        <f t="shared" ref="CS85" si="637">+CS83/CO83-1</f>
        <v>0.29466685528363268</v>
      </c>
      <c r="CT85" s="40">
        <f t="shared" ref="CT85" si="638">+CT83/CP83-1</f>
        <v>0.2291163040558688</v>
      </c>
      <c r="CU85" s="40">
        <f t="shared" ref="CU85" si="639">+CU83/CQ83-1</f>
        <v>7.3276876029169769E-2</v>
      </c>
      <c r="CV85" s="40">
        <f t="shared" ref="CV85" si="640">+CV83/CR83-1</f>
        <v>-2.9501748251746784E-3</v>
      </c>
      <c r="CW85" s="40">
        <f t="shared" ref="CW85" si="641">+CW83/CS83-1</f>
        <v>-2.9501748251746784E-3</v>
      </c>
      <c r="CX85" s="40">
        <f t="shared" ref="CX85" si="642">+CX83/CT83-1</f>
        <v>-2.9501748251746784E-3</v>
      </c>
      <c r="CY85" s="40">
        <f t="shared" ref="CY85" si="643">+CY83/CU83-1</f>
        <v>5.9178082191782E-3</v>
      </c>
      <c r="CZ85" s="40">
        <f t="shared" ref="CZ85" si="644">+CZ83/CV83-1</f>
        <v>5.9178082191782E-3</v>
      </c>
      <c r="DA85" s="40">
        <f t="shared" ref="DA85" si="645">+DA83/CW83-1</f>
        <v>5.9178082191782E-3</v>
      </c>
      <c r="DB85" s="40">
        <f t="shared" ref="DB85" si="646">+DB83/CX83-1</f>
        <v>5.9178082191782E-3</v>
      </c>
      <c r="DE85" s="122"/>
      <c r="DF85" s="38">
        <v>-0.20211897793786582</v>
      </c>
    </row>
    <row r="86" spans="1:110" s="38" customFormat="1" x14ac:dyDescent="0.2">
      <c r="A86" s="39" t="s">
        <v>450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40"/>
      <c r="AC86" s="40"/>
      <c r="AD86" s="40"/>
      <c r="AE86" s="40"/>
      <c r="AI86" s="39"/>
      <c r="AJ86" s="39" t="e">
        <f>+IF(AI83&lt;0,1-AJ83/AI83,AJ83/AI83-1)</f>
        <v>#DIV/0!</v>
      </c>
      <c r="AK86" s="39" t="e">
        <f t="shared" ref="AK86:AM86" si="647">+IF(AJ83&lt;0,1-AK83/AJ83,AK83/AJ83-1)</f>
        <v>#DIV/0!</v>
      </c>
      <c r="AL86" s="39" t="e">
        <f t="shared" si="647"/>
        <v>#DIV/0!</v>
      </c>
      <c r="AM86" s="39" t="e">
        <f t="shared" si="647"/>
        <v>#DIV/0!</v>
      </c>
      <c r="AN86" s="39" t="e">
        <f t="shared" ref="AN86" si="648">+IF(AM83&lt;0,1-AN83/AM83,AN83/AM83-1)</f>
        <v>#DIV/0!</v>
      </c>
      <c r="AO86" s="39" t="e">
        <f t="shared" ref="AO86" si="649">+IF(AN83&lt;0,1-AO83/AN83,AO83/AN83-1)</f>
        <v>#DIV/0!</v>
      </c>
      <c r="AP86" s="39" t="e">
        <f t="shared" ref="AP86" si="650">+IF(AO83&lt;0,1-AP83/AO83,AP83/AO83-1)</f>
        <v>#DIV/0!</v>
      </c>
      <c r="AQ86" s="39" t="e">
        <f t="shared" ref="AQ86" si="651">+IF(AP83&lt;0,1-AQ83/AP83,AQ83/AP83-1)</f>
        <v>#DIV/0!</v>
      </c>
      <c r="AR86" s="39" t="e">
        <f t="shared" ref="AR86" si="652">+IF(AQ83&lt;0,1-AR83/AQ83,AR83/AQ83-1)</f>
        <v>#DIV/0!</v>
      </c>
      <c r="AS86" s="39" t="e">
        <f t="shared" ref="AS86" si="653">+IF(AR83&lt;0,1-AS83/AR83,AS83/AR83-1)</f>
        <v>#DIV/0!</v>
      </c>
      <c r="AT86" s="39" t="e">
        <f t="shared" ref="AT86" si="654">+IF(AS83&lt;0,1-AT83/AS83,AT83/AS83-1)</f>
        <v>#DIV/0!</v>
      </c>
      <c r="AU86" s="39" t="e">
        <f t="shared" ref="AU86" si="655">+IF(AT83&lt;0,1-AU83/AT83,AU83/AT83-1)</f>
        <v>#DIV/0!</v>
      </c>
      <c r="AV86" s="39" t="e">
        <f t="shared" ref="AV86" si="656">+IF(AU83&lt;0,1-AV83/AU83,AV83/AU83-1)</f>
        <v>#DIV/0!</v>
      </c>
      <c r="AW86" s="39" t="e">
        <f t="shared" ref="AW86" si="657">+IF(AV83&lt;0,1-AW83/AV83,AW83/AV83-1)</f>
        <v>#DIV/0!</v>
      </c>
      <c r="AX86" s="39" t="e">
        <f t="shared" ref="AX86" si="658">+IF(AW83&lt;0,1-AX83/AW83,AX83/AW83-1)</f>
        <v>#DIV/0!</v>
      </c>
      <c r="AY86" s="39" t="e">
        <f t="shared" ref="AY86" si="659">+IF(AX83&lt;0,1-AY83/AX83,AY83/AX83-1)</f>
        <v>#DIV/0!</v>
      </c>
      <c r="AZ86" s="39" t="e">
        <f t="shared" ref="AZ86" si="660">+IF(AY83&lt;0,1-AZ83/AY83,AZ83/AY83-1)</f>
        <v>#DIV/0!</v>
      </c>
      <c r="BA86" s="39" t="e">
        <f t="shared" ref="BA86" si="661">+IF(AZ83&lt;0,1-BA83/AZ83,BA83/AZ83-1)</f>
        <v>#DIV/0!</v>
      </c>
      <c r="BB86" s="39" t="e">
        <f t="shared" ref="BB86" si="662">+IF(BA83&lt;0,1-BB83/BA83,BB83/BA83-1)</f>
        <v>#DIV/0!</v>
      </c>
      <c r="BC86" s="39" t="e">
        <f t="shared" ref="BC86" si="663">+IF(BB83&lt;0,1-BC83/BB83,BC83/BB83-1)</f>
        <v>#DIV/0!</v>
      </c>
      <c r="BD86" s="39" t="e">
        <f t="shared" ref="BD86" si="664">+IF(BC83&lt;0,1-BD83/BC83,BD83/BC83-1)</f>
        <v>#DIV/0!</v>
      </c>
      <c r="BE86" s="39" t="e">
        <f t="shared" ref="BE86" si="665">+IF(BD83&lt;0,1-BE83/BD83,BE83/BD83-1)</f>
        <v>#DIV/0!</v>
      </c>
      <c r="BF86" s="39" t="e">
        <f t="shared" ref="BF86" si="666">+IF(BE83&lt;0,1-BF83/BE83,BF83/BE83-1)</f>
        <v>#DIV/0!</v>
      </c>
      <c r="BG86" s="39" t="e">
        <f t="shared" ref="BG86" si="667">+IF(BF83&lt;0,1-BG83/BF83,BG83/BF83-1)</f>
        <v>#DIV/0!</v>
      </c>
      <c r="BH86" s="39" t="e">
        <f t="shared" ref="BH86" si="668">+IF(BG83&lt;0,1-BH83/BG83,BH83/BG83-1)</f>
        <v>#DIV/0!</v>
      </c>
      <c r="BI86" s="39" t="e">
        <f t="shared" ref="BI86" si="669">+IF(BH83&lt;0,1-BI83/BH83,BI83/BH83-1)</f>
        <v>#DIV/0!</v>
      </c>
      <c r="BJ86" s="39" t="e">
        <f t="shared" ref="BJ86" si="670">+IF(BI83&lt;0,1-BJ83/BI83,BJ83/BI83-1)</f>
        <v>#DIV/0!</v>
      </c>
      <c r="BK86" s="39" t="e">
        <f t="shared" ref="BK86" si="671">+IF(BJ83&lt;0,1-BK83/BJ83,BK83/BJ83-1)</f>
        <v>#DIV/0!</v>
      </c>
      <c r="BL86" s="39" t="e">
        <f t="shared" ref="BL86" si="672">+IF(BK83&lt;0,1-BL83/BK83,BL83/BK83-1)</f>
        <v>#DIV/0!</v>
      </c>
      <c r="BM86" s="39" t="e">
        <f t="shared" ref="BM86" si="673">+IF(BL83&lt;0,1-BM83/BL83,BM83/BL83-1)</f>
        <v>#DIV/0!</v>
      </c>
      <c r="BN86" s="39" t="e">
        <f t="shared" ref="BN86" si="674">+IF(BM83&lt;0,1-BN83/BM83,BN83/BM83-1)</f>
        <v>#DIV/0!</v>
      </c>
      <c r="BO86" s="39" t="e">
        <f t="shared" ref="BO86" si="675">+IF(BN83&lt;0,1-BO83/BN83,BO83/BN83-1)</f>
        <v>#DIV/0!</v>
      </c>
      <c r="BP86" s="39">
        <f t="shared" ref="BP86" si="676">+IF(BO83&lt;0,1-BP83/BO83,BP83/BO83-1)</f>
        <v>0.73371517328414826</v>
      </c>
      <c r="BQ86" s="39">
        <f t="shared" ref="BQ86" si="677">+IF(BP83&lt;0,1-BQ83/BP83,BQ83/BP83-1)</f>
        <v>-4.2527577131978411E-2</v>
      </c>
      <c r="BR86" s="39">
        <f t="shared" ref="BR86" si="678">+IF(BQ83&lt;0,1-BR83/BQ83,BR83/BQ83-1)</f>
        <v>0.17383549226585604</v>
      </c>
      <c r="BS86" s="39">
        <f t="shared" ref="BS86" si="679">+IF(BR83&lt;0,1-BS83/BR83,BS83/BR83-1)</f>
        <v>0.15189069350338746</v>
      </c>
      <c r="BT86" s="39">
        <f t="shared" ref="BT86" si="680">+IF(BS83&lt;0,1-BT83/BS83,BT83/BS83-1)</f>
        <v>8.7021398527296734E-2</v>
      </c>
      <c r="BU86" s="39">
        <f t="shared" ref="BU86" si="681">+IF(BT83&lt;0,1-BU83/BT83,BU83/BT83-1)</f>
        <v>0.40620306174214904</v>
      </c>
      <c r="BV86" s="39">
        <f t="shared" ref="BV86" si="682">+IF(BU83&lt;0,1-BV83/BU83,BV83/BU83-1)</f>
        <v>0.23865541463000572</v>
      </c>
      <c r="BW86" s="39">
        <f t="shared" ref="BW86" si="683">+IF(BV83&lt;0,1-BW83/BV83,BW83/BV83-1)</f>
        <v>7.0574797978356418E-2</v>
      </c>
      <c r="BX86" s="39">
        <f t="shared" ref="BX86" si="684">+IF(BW83&lt;0,1-BX83/BW83,BX83/BW83-1)</f>
        <v>-3.8242213130058267E-2</v>
      </c>
      <c r="BY86" s="39">
        <f t="shared" ref="BY86" si="685">+IF(BX83&lt;0,1-BY83/BX83,BY83/BX83-1)</f>
        <v>-7.6358614263369318E-2</v>
      </c>
      <c r="BZ86" s="39">
        <f t="shared" ref="BZ86" si="686">+IF(BY83&lt;0,1-BZ83/BY83,BZ83/BY83-1)</f>
        <v>-7.1243702222462124E-2</v>
      </c>
      <c r="CA86" s="39">
        <f t="shared" ref="CA86" si="687">+IF(BZ83&lt;0,1-CA83/BZ83,CA83/BZ83-1)</f>
        <v>-0.38453282297640723</v>
      </c>
      <c r="CB86" s="39">
        <f t="shared" ref="CB86" si="688">+IF(CA83&lt;0,1-CB83/CA83,CB83/CA83-1)</f>
        <v>0.13362748187834894</v>
      </c>
      <c r="CC86" s="39">
        <f t="shared" ref="CC86" si="689">+IF(CB83&lt;0,1-CC83/CB83,CC83/CB83-1)</f>
        <v>0.13770734871652257</v>
      </c>
      <c r="CD86" s="39">
        <f t="shared" ref="CD86" si="690">+IF(CC83&lt;0,1-CD83/CC83,CD83/CC83-1)</f>
        <v>0.26570008959843694</v>
      </c>
      <c r="CE86" s="39">
        <f t="shared" ref="CE86" si="691">+IF(CD83&lt;0,1-CE83/CD83,CE83/CD83-1)</f>
        <v>0.13520818585494543</v>
      </c>
      <c r="CF86" s="39">
        <f t="shared" ref="CF86" si="692">+IF(CE83&lt;0,1-CF83/CE83,CF83/CE83-1)</f>
        <v>1.1507936507936245E-2</v>
      </c>
      <c r="CG86" s="39">
        <f t="shared" ref="CG86" si="693">+IF(CF83&lt;0,1-CG83/CF83,CG83/CF83-1)</f>
        <v>2.2866109959087888E-2</v>
      </c>
      <c r="CH86" s="39">
        <f t="shared" ref="CH86:CI86" si="694">+IF(CG83&lt;0,1-CH83/CG83,CH83/CG83-1)</f>
        <v>-5.0024656183222937E-2</v>
      </c>
      <c r="CI86" s="39">
        <f t="shared" si="694"/>
        <v>-5.7619102549313905E-2</v>
      </c>
      <c r="CJ86" s="39">
        <f>+IF(CI83&gt;1,CJ83/CI83-1,1-CJ83/CI83)</f>
        <v>-0.18991370340902125</v>
      </c>
      <c r="CK86" s="39">
        <f>+IF(CJ83&gt;1,CK83/CJ83-1,1-CK83/CJ83)</f>
        <v>-0.22378362042913225</v>
      </c>
      <c r="CL86" s="39">
        <f>+IF(CK83&gt;1,CL83/CK83-1,1-CL83/CK83)</f>
        <v>0.64084095775744432</v>
      </c>
      <c r="CM86" s="40">
        <f t="shared" ref="CM86" si="695">+CM83/CL83-1</f>
        <v>3.3571012708746295E-2</v>
      </c>
      <c r="CN86" s="40">
        <f t="shared" ref="CN86" si="696">+CN83/CM83-1</f>
        <v>0.15086505190311406</v>
      </c>
      <c r="CO86" s="40">
        <f t="shared" ref="CO86" si="697">+CO83/CN83-1</f>
        <v>6.2687913409500862E-2</v>
      </c>
      <c r="CP86" s="40">
        <f t="shared" ref="CP86" si="698">+CP83/CO83-1</f>
        <v>5.333144716367233E-2</v>
      </c>
      <c r="CQ86" s="40">
        <f t="shared" ref="CQ86" si="699">+CQ83/CP83-1</f>
        <v>0.14182111200644631</v>
      </c>
      <c r="CR86" s="40">
        <f t="shared" ref="CR86" si="700">+CR83/CQ83-1</f>
        <v>7.6452599388379117E-2</v>
      </c>
      <c r="CS86" s="40">
        <f t="shared" ref="CS86" si="701">+CS83/CR83-1</f>
        <v>0</v>
      </c>
      <c r="CT86" s="40">
        <f t="shared" ref="CT86" si="702">+CT83/CS83-1</f>
        <v>0</v>
      </c>
      <c r="CU86" s="40">
        <f t="shared" ref="CU86" si="703">+CU83/CT83-1</f>
        <v>-2.9501748251746784E-3</v>
      </c>
      <c r="CV86" s="40">
        <f t="shared" ref="CV86" si="704">+CV83/CU83-1</f>
        <v>0</v>
      </c>
      <c r="CW86" s="40">
        <f t="shared" ref="CW86" si="705">+CW83/CV83-1</f>
        <v>0</v>
      </c>
      <c r="CX86" s="40">
        <f t="shared" ref="CX86" si="706">+CX83/CW83-1</f>
        <v>0</v>
      </c>
      <c r="CY86" s="40">
        <f t="shared" ref="CY86" si="707">+CY83/CX83-1</f>
        <v>5.9178082191782E-3</v>
      </c>
      <c r="CZ86" s="40">
        <f t="shared" ref="CZ86" si="708">+CZ83/CY83-1</f>
        <v>0</v>
      </c>
      <c r="DA86" s="40">
        <f t="shared" ref="DA86" si="709">+DA83/CZ83-1</f>
        <v>0</v>
      </c>
      <c r="DB86" s="40">
        <f t="shared" ref="DB86" si="710">+DB83/DA83-1</f>
        <v>0</v>
      </c>
      <c r="DE86" s="122"/>
    </row>
    <row r="87" spans="1:110" s="23" customFormat="1" x14ac:dyDescent="0.2">
      <c r="A87" s="23" t="s">
        <v>15</v>
      </c>
      <c r="B87" s="23">
        <f>'Annual Raw'!C27</f>
        <v>0</v>
      </c>
      <c r="C87" s="23">
        <f>'Annual Raw'!D27</f>
        <v>0</v>
      </c>
      <c r="D87" s="23">
        <f>'Annual Raw'!E27</f>
        <v>0</v>
      </c>
      <c r="E87" s="23">
        <f>'Annual Raw'!F27</f>
        <v>0</v>
      </c>
      <c r="F87" s="23">
        <f>'Annual Raw'!G27</f>
        <v>0</v>
      </c>
      <c r="G87" s="23">
        <f>'Annual Raw'!H27</f>
        <v>0</v>
      </c>
      <c r="H87" s="23">
        <f>'Annual Raw'!I27</f>
        <v>0</v>
      </c>
      <c r="I87" s="23">
        <f>'Annual Raw'!J27</f>
        <v>0</v>
      </c>
      <c r="J87" s="23">
        <f>'Annual Raw'!K27</f>
        <v>0</v>
      </c>
      <c r="K87" s="23">
        <f>'Annual Raw'!L27</f>
        <v>32.347868599999998</v>
      </c>
      <c r="L87" s="23">
        <f>'Annual Raw'!M27</f>
        <v>46.105087900000001</v>
      </c>
      <c r="M87" s="23">
        <f>'Annual Raw'!N27</f>
        <v>47.256789699999999</v>
      </c>
      <c r="N87" s="23">
        <f>'Annual Raw'!O27</f>
        <v>48.183577100000001</v>
      </c>
      <c r="O87" s="23">
        <f>'Annual Raw'!P27</f>
        <v>49.385596499999998</v>
      </c>
      <c r="P87" s="23">
        <f>'Annual Raw'!Q27</f>
        <v>42.302518499999998</v>
      </c>
      <c r="Q87" s="23">
        <f>'Annual Raw'!R27</f>
        <v>44.051000000000002</v>
      </c>
      <c r="R87" s="23">
        <f>'Annual Raw'!S27</f>
        <v>55.430100000000003</v>
      </c>
      <c r="S87" s="23">
        <f>'Annual Raw'!T27</f>
        <v>55.271500000000003</v>
      </c>
      <c r="T87" s="23">
        <f>'Annual Raw'!U27</f>
        <v>54.098799999999997</v>
      </c>
      <c r="U87" s="23">
        <f>'Annual Raw'!V27</f>
        <v>44.302</v>
      </c>
      <c r="V87" s="23">
        <f>'Annual Raw'!W27</f>
        <v>73.544799999999995</v>
      </c>
      <c r="W87" s="23">
        <f>'Annual Raw'!X27</f>
        <v>85.905600000000007</v>
      </c>
      <c r="X87" s="23">
        <f>'Annual Raw'!Y27</f>
        <v>108.9533</v>
      </c>
      <c r="Y87" s="23">
        <f>'Annual Raw'!Z27</f>
        <v>123.56</v>
      </c>
      <c r="Z87" s="23">
        <f>'Annual Raw'!AA27</f>
        <v>132.56</v>
      </c>
      <c r="AA87" s="23">
        <f>'Annual Raw'!AB27</f>
        <v>168.29</v>
      </c>
      <c r="AB87" s="76">
        <f>+SUM(CM87:CP87)</f>
        <v>184.93894754498791</v>
      </c>
      <c r="AC87" s="76">
        <f>+SUM(CQ87:CT87)</f>
        <v>205.62713261304162</v>
      </c>
      <c r="AD87" s="76">
        <f>+SUM(CU87:CX87)</f>
        <v>205.19992282165404</v>
      </c>
      <c r="AE87" s="76">
        <f>+SUM(CY87:DB87)</f>
        <v>204.80514663693748</v>
      </c>
      <c r="AI87" s="23">
        <f>'QTR Raw'!C28</f>
        <v>0</v>
      </c>
      <c r="AJ87" s="23">
        <f>'QTR Raw'!D28</f>
        <v>0</v>
      </c>
      <c r="AK87" s="23">
        <f>'QTR Raw'!E28</f>
        <v>0</v>
      </c>
      <c r="AL87" s="23">
        <f>'QTR Raw'!F28</f>
        <v>0</v>
      </c>
      <c r="AM87" s="23">
        <f>'QTR Raw'!G28</f>
        <v>0</v>
      </c>
      <c r="AN87" s="23">
        <f>'QTR Raw'!H28</f>
        <v>0</v>
      </c>
      <c r="AO87" s="23">
        <f>'QTR Raw'!I28</f>
        <v>0</v>
      </c>
      <c r="AP87" s="23">
        <f>'QTR Raw'!J28</f>
        <v>0</v>
      </c>
      <c r="AQ87" s="23">
        <f>'QTR Raw'!K28</f>
        <v>0</v>
      </c>
      <c r="AR87" s="23">
        <f>'QTR Raw'!L28</f>
        <v>0</v>
      </c>
      <c r="AS87" s="23">
        <f>'QTR Raw'!M28</f>
        <v>0</v>
      </c>
      <c r="AT87" s="23">
        <f>'QTR Raw'!N28</f>
        <v>0</v>
      </c>
      <c r="AU87" s="23">
        <f>'QTR Raw'!O28</f>
        <v>0</v>
      </c>
      <c r="AV87" s="23">
        <f>'QTR Raw'!P28</f>
        <v>0</v>
      </c>
      <c r="AW87" s="23">
        <f>'QTR Raw'!Q28</f>
        <v>0</v>
      </c>
      <c r="AX87" s="23">
        <f>'QTR Raw'!R28</f>
        <v>0</v>
      </c>
      <c r="AY87" s="23">
        <f>'QTR Raw'!S28</f>
        <v>0</v>
      </c>
      <c r="AZ87" s="23">
        <f>'QTR Raw'!T28</f>
        <v>0</v>
      </c>
      <c r="BA87" s="23">
        <f>'QTR Raw'!U28</f>
        <v>0</v>
      </c>
      <c r="BB87" s="23">
        <f>'QTR Raw'!V28</f>
        <v>0</v>
      </c>
      <c r="BC87" s="23">
        <f>'QTR Raw'!W28</f>
        <v>0</v>
      </c>
      <c r="BD87" s="23">
        <f>'QTR Raw'!X28</f>
        <v>0</v>
      </c>
      <c r="BE87" s="23">
        <f>'QTR Raw'!Y28</f>
        <v>0</v>
      </c>
      <c r="BF87" s="23">
        <f>'QTR Raw'!Z28</f>
        <v>0</v>
      </c>
      <c r="BG87" s="23">
        <f>'QTR Raw'!AA28</f>
        <v>0</v>
      </c>
      <c r="BH87" s="23">
        <f>'QTR Raw'!AB28</f>
        <v>0</v>
      </c>
      <c r="BI87" s="23">
        <f>'QTR Raw'!AC28</f>
        <v>0</v>
      </c>
      <c r="BJ87" s="23">
        <f>'QTR Raw'!AD28</f>
        <v>0</v>
      </c>
      <c r="BK87" s="23">
        <f>'QTR Raw'!AE28</f>
        <v>0</v>
      </c>
      <c r="BL87" s="23">
        <f>'QTR Raw'!AF28</f>
        <v>0</v>
      </c>
      <c r="BM87" s="23">
        <f>'QTR Raw'!AG28</f>
        <v>0</v>
      </c>
      <c r="BN87" s="23">
        <f>'QTR Raw'!AH28</f>
        <v>0</v>
      </c>
      <c r="BO87" s="23">
        <f>'QTR Raw'!AI28</f>
        <v>10.877000000000001</v>
      </c>
      <c r="BP87" s="23">
        <f>'QTR Raw'!AJ28</f>
        <v>20.238</v>
      </c>
      <c r="BQ87" s="23">
        <f>'QTR Raw'!AK28</f>
        <v>21.25</v>
      </c>
      <c r="BR87" s="23">
        <f>'QTR Raw'!AL28</f>
        <v>21.18</v>
      </c>
      <c r="BS87" s="23">
        <f>'QTR Raw'!AM28</f>
        <v>21.297000000000001</v>
      </c>
      <c r="BT87" s="23">
        <f>'QTR Raw'!AN28</f>
        <v>21.73</v>
      </c>
      <c r="BU87" s="23">
        <f>'QTR Raw'!AO28</f>
        <v>21.815000000000001</v>
      </c>
      <c r="BV87" s="23">
        <f>'QTR Raw'!AP28</f>
        <v>21.064</v>
      </c>
      <c r="BW87" s="23">
        <f>'QTR Raw'!AQ28</f>
        <v>22.039000000000001</v>
      </c>
      <c r="BX87" s="23">
        <f>'QTR Raw'!AR28</f>
        <v>25.946000000000002</v>
      </c>
      <c r="BY87" s="23">
        <f>'QTR Raw'!AS28</f>
        <v>30.838999999999999</v>
      </c>
      <c r="BZ87" s="23">
        <f>'QTR Raw'!AT28</f>
        <v>30.13</v>
      </c>
      <c r="CA87" s="23">
        <f>'QTR Raw'!AU28</f>
        <v>30.8</v>
      </c>
      <c r="CB87" s="23">
        <f>'QTR Raw'!AV28</f>
        <v>31.51</v>
      </c>
      <c r="CC87" s="23">
        <f>'QTR Raw'!AW28</f>
        <v>30.88</v>
      </c>
      <c r="CD87" s="23">
        <f>'QTR Raw'!AX28</f>
        <v>30.38</v>
      </c>
      <c r="CE87" s="23">
        <f>'QTR Raw'!AY28</f>
        <v>33.450000000000003</v>
      </c>
      <c r="CF87" s="23">
        <f>'QTR Raw'!AZ28</f>
        <v>32.25</v>
      </c>
      <c r="CG87" s="23">
        <f>'QTR Raw'!BA28</f>
        <v>32.909999999999997</v>
      </c>
      <c r="CH87" s="23">
        <f>'QTR Raw'!BB28</f>
        <v>33.950000000000003</v>
      </c>
      <c r="CI87" s="23">
        <f>'QTR Raw'!BC28</f>
        <v>41.54</v>
      </c>
      <c r="CJ87" s="23">
        <f>'QTR Raw'!BD28</f>
        <v>42.31</v>
      </c>
      <c r="CK87" s="23">
        <f>'QTR Raw'!BE28</f>
        <v>42.75</v>
      </c>
      <c r="CL87" s="23">
        <f>'QTR Raw'!BF28</f>
        <v>41.69</v>
      </c>
      <c r="CM87" s="24">
        <f t="shared" ref="CM87:DB87" si="711">CM88*CL189</f>
        <v>41.381571752064019</v>
      </c>
      <c r="CN87" s="24">
        <f t="shared" si="711"/>
        <v>40.57274756497111</v>
      </c>
      <c r="CO87" s="24">
        <f t="shared" si="711"/>
        <v>51.507042071699459</v>
      </c>
      <c r="CP87" s="24">
        <f t="shared" si="711"/>
        <v>51.477586156253324</v>
      </c>
      <c r="CQ87" s="24">
        <f t="shared" si="711"/>
        <v>51.44870597188401</v>
      </c>
      <c r="CR87" s="24">
        <f t="shared" si="711"/>
        <v>51.420390265630367</v>
      </c>
      <c r="CS87" s="24">
        <f t="shared" si="711"/>
        <v>51.392628004476137</v>
      </c>
      <c r="CT87" s="24">
        <f t="shared" si="711"/>
        <v>51.365408371051096</v>
      </c>
      <c r="CU87" s="24">
        <f t="shared" si="711"/>
        <v>51.338720759416098</v>
      </c>
      <c r="CV87" s="24">
        <f t="shared" si="711"/>
        <v>51.312554770930532</v>
      </c>
      <c r="CW87" s="24">
        <f t="shared" si="711"/>
        <v>51.286900210200614</v>
      </c>
      <c r="CX87" s="24">
        <f t="shared" si="711"/>
        <v>51.261747081106783</v>
      </c>
      <c r="CY87" s="24">
        <f t="shared" si="711"/>
        <v>51.237085582908804</v>
      </c>
      <c r="CZ87" s="24">
        <f t="shared" si="711"/>
        <v>51.212906106426956</v>
      </c>
      <c r="DA87" s="24">
        <f t="shared" si="711"/>
        <v>51.18919923029793</v>
      </c>
      <c r="DB87" s="24">
        <f t="shared" si="711"/>
        <v>51.165955717303788</v>
      </c>
      <c r="DE87" s="123"/>
      <c r="DF87" s="23">
        <v>168.29</v>
      </c>
    </row>
    <row r="88" spans="1:110" s="46" customFormat="1" x14ac:dyDescent="0.2">
      <c r="A88" s="46" t="s">
        <v>483</v>
      </c>
      <c r="B88" s="46" t="e">
        <f t="shared" ref="B88:D88" si="712">+B87/B189</f>
        <v>#DIV/0!</v>
      </c>
      <c r="C88" s="46" t="e">
        <f t="shared" si="712"/>
        <v>#DIV/0!</v>
      </c>
      <c r="D88" s="46" t="e">
        <f t="shared" si="712"/>
        <v>#DIV/0!</v>
      </c>
      <c r="E88" s="46" t="e">
        <f t="shared" ref="E88:AE88" si="713">+E87/E189</f>
        <v>#DIV/0!</v>
      </c>
      <c r="F88" s="46" t="e">
        <f t="shared" si="713"/>
        <v>#DIV/0!</v>
      </c>
      <c r="G88" s="46" t="e">
        <f t="shared" si="713"/>
        <v>#DIV/0!</v>
      </c>
      <c r="H88" s="46" t="e">
        <f t="shared" si="713"/>
        <v>#DIV/0!</v>
      </c>
      <c r="I88" s="46" t="e">
        <f t="shared" si="713"/>
        <v>#DIV/0!</v>
      </c>
      <c r="J88" s="46" t="e">
        <f t="shared" si="713"/>
        <v>#DIV/0!</v>
      </c>
      <c r="K88" s="46">
        <f t="shared" si="713"/>
        <v>6.7547031451402298E-2</v>
      </c>
      <c r="L88" s="46">
        <f t="shared" si="713"/>
        <v>0.10498135203666455</v>
      </c>
      <c r="M88" s="46">
        <f t="shared" si="713"/>
        <v>0.11790980118509614</v>
      </c>
      <c r="N88" s="46">
        <f t="shared" si="713"/>
        <v>0.13190291471654134</v>
      </c>
      <c r="O88" s="46">
        <f t="shared" si="713"/>
        <v>0.15122628774497096</v>
      </c>
      <c r="P88" s="46">
        <f t="shared" si="713"/>
        <v>0.10287297017303879</v>
      </c>
      <c r="Q88" s="46">
        <f t="shared" si="713"/>
        <v>0.12093261776524342</v>
      </c>
      <c r="R88" s="46">
        <f t="shared" si="713"/>
        <v>0.13929386706016339</v>
      </c>
      <c r="S88" s="46">
        <f t="shared" si="713"/>
        <v>0.15918555197755394</v>
      </c>
      <c r="T88" s="46">
        <f t="shared" si="713"/>
        <v>0.18356216906756154</v>
      </c>
      <c r="U88" s="46">
        <f t="shared" si="713"/>
        <v>0.10064676828275057</v>
      </c>
      <c r="V88" s="46">
        <f t="shared" si="713"/>
        <v>6.6718763295934916E-2</v>
      </c>
      <c r="W88" s="46">
        <f t="shared" si="713"/>
        <v>8.0448760570502806E-2</v>
      </c>
      <c r="X88" s="46">
        <f t="shared" si="713"/>
        <v>6.0393741967723173E-2</v>
      </c>
      <c r="Y88" s="46">
        <f t="shared" si="713"/>
        <v>6.9940678349861896E-2</v>
      </c>
      <c r="Z88" s="46">
        <f t="shared" si="713"/>
        <v>5.9230927337557318E-2</v>
      </c>
      <c r="AA88" s="46">
        <f t="shared" ref="AA88" si="714">+AA87/AA189</f>
        <v>7.9487433815576297E-2</v>
      </c>
      <c r="AB88" s="110">
        <f t="shared" si="713"/>
        <v>7.0258855959997271E-2</v>
      </c>
      <c r="AC88" s="110">
        <f t="shared" si="713"/>
        <v>7.8285715385327428E-2</v>
      </c>
      <c r="AD88" s="110">
        <f t="shared" si="713"/>
        <v>7.827803630961562E-2</v>
      </c>
      <c r="AE88" s="110">
        <f t="shared" si="713"/>
        <v>7.8270913093410624E-2</v>
      </c>
      <c r="AI88" s="46" t="e">
        <f t="shared" ref="AI88:BN88" si="715">+AI87/AH189</f>
        <v>#DIV/0!</v>
      </c>
      <c r="AJ88" s="46" t="e">
        <f t="shared" si="715"/>
        <v>#DIV/0!</v>
      </c>
      <c r="AK88" s="46" t="e">
        <f t="shared" si="715"/>
        <v>#DIV/0!</v>
      </c>
      <c r="AL88" s="46" t="e">
        <f t="shared" si="715"/>
        <v>#DIV/0!</v>
      </c>
      <c r="AM88" s="46" t="e">
        <f t="shared" si="715"/>
        <v>#DIV/0!</v>
      </c>
      <c r="AN88" s="46" t="e">
        <f t="shared" si="715"/>
        <v>#DIV/0!</v>
      </c>
      <c r="AO88" s="46" t="e">
        <f t="shared" si="715"/>
        <v>#DIV/0!</v>
      </c>
      <c r="AP88" s="46" t="e">
        <f t="shared" si="715"/>
        <v>#DIV/0!</v>
      </c>
      <c r="AQ88" s="46" t="e">
        <f t="shared" si="715"/>
        <v>#DIV/0!</v>
      </c>
      <c r="AR88" s="46" t="e">
        <f t="shared" si="715"/>
        <v>#DIV/0!</v>
      </c>
      <c r="AS88" s="46" t="e">
        <f t="shared" si="715"/>
        <v>#DIV/0!</v>
      </c>
      <c r="AT88" s="46" t="e">
        <f t="shared" si="715"/>
        <v>#DIV/0!</v>
      </c>
      <c r="AU88" s="46" t="e">
        <f t="shared" si="715"/>
        <v>#DIV/0!</v>
      </c>
      <c r="AV88" s="46" t="e">
        <f t="shared" si="715"/>
        <v>#DIV/0!</v>
      </c>
      <c r="AW88" s="46" t="e">
        <f t="shared" si="715"/>
        <v>#DIV/0!</v>
      </c>
      <c r="AX88" s="46" t="e">
        <f t="shared" si="715"/>
        <v>#DIV/0!</v>
      </c>
      <c r="AY88" s="46" t="e">
        <f t="shared" si="715"/>
        <v>#DIV/0!</v>
      </c>
      <c r="AZ88" s="46" t="e">
        <f t="shared" si="715"/>
        <v>#DIV/0!</v>
      </c>
      <c r="BA88" s="46" t="e">
        <f t="shared" si="715"/>
        <v>#DIV/0!</v>
      </c>
      <c r="BB88" s="46" t="e">
        <f t="shared" si="715"/>
        <v>#DIV/0!</v>
      </c>
      <c r="BC88" s="46" t="e">
        <f t="shared" si="715"/>
        <v>#DIV/0!</v>
      </c>
      <c r="BD88" s="46" t="e">
        <f t="shared" si="715"/>
        <v>#DIV/0!</v>
      </c>
      <c r="BE88" s="46" t="e">
        <f t="shared" si="715"/>
        <v>#DIV/0!</v>
      </c>
      <c r="BF88" s="46" t="e">
        <f t="shared" si="715"/>
        <v>#DIV/0!</v>
      </c>
      <c r="BG88" s="46" t="e">
        <f t="shared" si="715"/>
        <v>#DIV/0!</v>
      </c>
      <c r="BH88" s="46" t="e">
        <f t="shared" si="715"/>
        <v>#DIV/0!</v>
      </c>
      <c r="BI88" s="46" t="e">
        <f t="shared" si="715"/>
        <v>#DIV/0!</v>
      </c>
      <c r="BJ88" s="46" t="e">
        <f t="shared" si="715"/>
        <v>#DIV/0!</v>
      </c>
      <c r="BK88" s="46" t="e">
        <f t="shared" si="715"/>
        <v>#DIV/0!</v>
      </c>
      <c r="BL88" s="46" t="e">
        <f t="shared" si="715"/>
        <v>#DIV/0!</v>
      </c>
      <c r="BM88" s="46" t="e">
        <f t="shared" si="715"/>
        <v>#DIV/0!</v>
      </c>
      <c r="BN88" s="46" t="e">
        <f t="shared" si="715"/>
        <v>#DIV/0!</v>
      </c>
      <c r="BO88" s="46" t="e">
        <f t="shared" ref="BO88:CL88" si="716">+BO87/BN189</f>
        <v>#DIV/0!</v>
      </c>
      <c r="BP88" s="46" t="e">
        <f t="shared" si="716"/>
        <v>#DIV/0!</v>
      </c>
      <c r="BQ88" s="46" t="e">
        <f t="shared" si="716"/>
        <v>#DIV/0!</v>
      </c>
      <c r="BR88" s="46" t="e">
        <f t="shared" si="716"/>
        <v>#DIV/0!</v>
      </c>
      <c r="BS88" s="46">
        <f t="shared" si="716"/>
        <v>1.9320318857382356E-2</v>
      </c>
      <c r="BT88" s="46">
        <f t="shared" si="716"/>
        <v>1.9713129960600956E-2</v>
      </c>
      <c r="BU88" s="46">
        <f t="shared" si="716"/>
        <v>1.9873462118347996E-2</v>
      </c>
      <c r="BV88" s="46">
        <f t="shared" si="716"/>
        <v>1.9189301217551323E-2</v>
      </c>
      <c r="BW88" s="46">
        <f t="shared" si="716"/>
        <v>2.0639053032786122E-2</v>
      </c>
      <c r="BX88" s="46">
        <f t="shared" si="716"/>
        <v>2.4297875129936416E-2</v>
      </c>
      <c r="BY88" s="46">
        <f t="shared" si="716"/>
        <v>1.7068118057204401E-2</v>
      </c>
      <c r="BZ88" s="46">
        <f t="shared" si="716"/>
        <v>1.6675715719172757E-2</v>
      </c>
      <c r="CA88" s="46">
        <f t="shared" si="716"/>
        <v>1.7072707005186667E-2</v>
      </c>
      <c r="CB88" s="46">
        <f t="shared" si="716"/>
        <v>1.7466266160176359E-2</v>
      </c>
      <c r="CC88" s="46">
        <f t="shared" si="716"/>
        <v>1.7128112513062402E-2</v>
      </c>
      <c r="CD88" s="46">
        <f t="shared" si="716"/>
        <v>1.6850779085065926E-2</v>
      </c>
      <c r="CE88" s="46">
        <f t="shared" si="716"/>
        <v>1.8934248064121723E-2</v>
      </c>
      <c r="CF88" s="46">
        <f t="shared" si="716"/>
        <v>1.8254992528189105E-2</v>
      </c>
      <c r="CG88" s="46">
        <f t="shared" si="716"/>
        <v>1.7207843137254899E-2</v>
      </c>
      <c r="CH88" s="46">
        <f t="shared" si="716"/>
        <v>1.7751633986928105E-2</v>
      </c>
      <c r="CI88" s="46">
        <f t="shared" si="716"/>
        <v>1.8561049499110825E-2</v>
      </c>
      <c r="CJ88" s="46">
        <f t="shared" si="716"/>
        <v>1.9262638403263407E-2</v>
      </c>
      <c r="CK88" s="46">
        <f t="shared" si="716"/>
        <v>1.9648668027135847E-2</v>
      </c>
      <c r="CL88" s="46">
        <f t="shared" si="716"/>
        <v>1.9545516345752634E-2</v>
      </c>
      <c r="CM88" s="47">
        <f t="shared" ref="CM88" si="717">CL88</f>
        <v>1.9545516345752634E-2</v>
      </c>
      <c r="CN88" s="47">
        <f t="shared" ref="CN88" si="718">CM88</f>
        <v>1.9545516345752634E-2</v>
      </c>
      <c r="CO88" s="47">
        <f t="shared" ref="CO88" si="719">CN88</f>
        <v>1.9545516345752634E-2</v>
      </c>
      <c r="CP88" s="47">
        <f t="shared" ref="CP88" si="720">CO88</f>
        <v>1.9545516345752634E-2</v>
      </c>
      <c r="CQ88" s="47">
        <f t="shared" ref="CQ88" si="721">CP88</f>
        <v>1.9545516345752634E-2</v>
      </c>
      <c r="CR88" s="47">
        <f t="shared" ref="CR88" si="722">CQ88</f>
        <v>1.9545516345752634E-2</v>
      </c>
      <c r="CS88" s="47">
        <f t="shared" ref="CS88" si="723">CR88</f>
        <v>1.9545516345752634E-2</v>
      </c>
      <c r="CT88" s="47">
        <f t="shared" ref="CT88" si="724">CS88</f>
        <v>1.9545516345752634E-2</v>
      </c>
      <c r="CU88" s="47">
        <f t="shared" ref="CU88" si="725">CT88</f>
        <v>1.9545516345752634E-2</v>
      </c>
      <c r="CV88" s="47">
        <f t="shared" ref="CV88" si="726">CU88</f>
        <v>1.9545516345752634E-2</v>
      </c>
      <c r="CW88" s="47">
        <f t="shared" ref="CW88" si="727">CV88</f>
        <v>1.9545516345752634E-2</v>
      </c>
      <c r="CX88" s="47">
        <f t="shared" ref="CX88" si="728">CW88</f>
        <v>1.9545516345752634E-2</v>
      </c>
      <c r="CY88" s="47">
        <f t="shared" ref="CY88" si="729">CX88</f>
        <v>1.9545516345752634E-2</v>
      </c>
      <c r="CZ88" s="47">
        <f t="shared" ref="CZ88" si="730">CY88</f>
        <v>1.9545516345752634E-2</v>
      </c>
      <c r="DA88" s="47">
        <f t="shared" ref="DA88" si="731">CZ88</f>
        <v>1.9545516345752634E-2</v>
      </c>
      <c r="DB88" s="47">
        <f t="shared" ref="DB88" si="732">DA88</f>
        <v>1.9545516345752634E-2</v>
      </c>
      <c r="DE88" s="130"/>
      <c r="DF88" s="46">
        <v>7.9487433815576297E-2</v>
      </c>
    </row>
    <row r="89" spans="1:110" s="26" customFormat="1" x14ac:dyDescent="0.2">
      <c r="A89" s="34" t="s">
        <v>16</v>
      </c>
      <c r="B89" s="26">
        <f>B83-B87</f>
        <v>0</v>
      </c>
      <c r="C89" s="26">
        <f t="shared" ref="C89:T89" si="733">C83-C87</f>
        <v>0</v>
      </c>
      <c r="D89" s="26">
        <f>D83-D87</f>
        <v>0</v>
      </c>
      <c r="E89" s="26">
        <f t="shared" si="733"/>
        <v>0</v>
      </c>
      <c r="F89" s="26">
        <f t="shared" si="733"/>
        <v>0</v>
      </c>
      <c r="G89" s="26">
        <f t="shared" si="733"/>
        <v>0</v>
      </c>
      <c r="H89" s="26">
        <f t="shared" si="733"/>
        <v>0</v>
      </c>
      <c r="I89" s="26">
        <f t="shared" si="733"/>
        <v>0</v>
      </c>
      <c r="J89" s="26">
        <f t="shared" si="733"/>
        <v>0</v>
      </c>
      <c r="K89" s="26">
        <f t="shared" si="733"/>
        <v>-19.102561200000004</v>
      </c>
      <c r="L89" s="26">
        <f t="shared" si="733"/>
        <v>5.2641151000000121</v>
      </c>
      <c r="M89" s="26">
        <f t="shared" si="733"/>
        <v>46.101684400000039</v>
      </c>
      <c r="N89" s="26">
        <f t="shared" si="733"/>
        <v>83.754410399999983</v>
      </c>
      <c r="O89" s="26">
        <f t="shared" si="733"/>
        <v>66.93190000000007</v>
      </c>
      <c r="P89" s="26">
        <f t="shared" si="733"/>
        <v>65.45314129999997</v>
      </c>
      <c r="Q89" s="26">
        <f t="shared" si="733"/>
        <v>104.82710000000007</v>
      </c>
      <c r="R89" s="26">
        <f t="shared" si="733"/>
        <v>88.632000000000033</v>
      </c>
      <c r="S89" s="26">
        <f t="shared" si="733"/>
        <v>200.0121</v>
      </c>
      <c r="T89" s="26">
        <f t="shared" si="733"/>
        <v>257.58130000000011</v>
      </c>
      <c r="U89" s="26">
        <f t="shared" ref="U89:Z89" si="734">U83-U87</f>
        <v>149.82480000000001</v>
      </c>
      <c r="V89" s="26">
        <f t="shared" si="734"/>
        <v>187.78229999999991</v>
      </c>
      <c r="W89" s="26">
        <f t="shared" si="734"/>
        <v>423.58179999999999</v>
      </c>
      <c r="X89" s="26">
        <f t="shared" si="734"/>
        <v>579.99409999999978</v>
      </c>
      <c r="Y89" s="26">
        <f t="shared" si="734"/>
        <v>357.63999999999987</v>
      </c>
      <c r="Z89" s="26">
        <f t="shared" si="734"/>
        <v>578.15999999999985</v>
      </c>
      <c r="AA89" s="26">
        <f t="shared" ref="AA89" si="735">AA83-AA87</f>
        <v>398.78000000000031</v>
      </c>
      <c r="AB89" s="27">
        <f t="shared" ref="AA89:AD89" si="736">AB83-AB87</f>
        <v>627.38443436432021</v>
      </c>
      <c r="AC89" s="27">
        <f t="shared" si="736"/>
        <v>878.33487305344829</v>
      </c>
      <c r="AD89" s="27">
        <f t="shared" si="736"/>
        <v>895.10079487195719</v>
      </c>
      <c r="AE89" s="27">
        <f t="shared" ref="AE89" si="737">AE83-AE87</f>
        <v>902.00693968740893</v>
      </c>
      <c r="AI89" s="26">
        <f t="shared" ref="AI89" si="738">AI83-AI87</f>
        <v>0</v>
      </c>
      <c r="AJ89" s="26">
        <f t="shared" ref="AJ89" si="739">AJ83-AJ87</f>
        <v>0</v>
      </c>
      <c r="AK89" s="26">
        <f t="shared" ref="AK89:AM89" si="740">AK83-AK87</f>
        <v>0</v>
      </c>
      <c r="AL89" s="26">
        <f t="shared" si="740"/>
        <v>0</v>
      </c>
      <c r="AM89" s="26">
        <f t="shared" si="740"/>
        <v>0</v>
      </c>
      <c r="AN89" s="26">
        <f t="shared" ref="AN89:AO89" si="741">AN83-AN87</f>
        <v>0</v>
      </c>
      <c r="AO89" s="26">
        <f t="shared" si="741"/>
        <v>0</v>
      </c>
      <c r="AP89" s="26">
        <f t="shared" ref="AP89:CD89" si="742">AP83-AP87</f>
        <v>0</v>
      </c>
      <c r="AQ89" s="26">
        <f t="shared" si="742"/>
        <v>0</v>
      </c>
      <c r="AR89" s="26">
        <f t="shared" si="742"/>
        <v>0</v>
      </c>
      <c r="AS89" s="26">
        <f t="shared" si="742"/>
        <v>0</v>
      </c>
      <c r="AT89" s="26">
        <f t="shared" si="742"/>
        <v>0</v>
      </c>
      <c r="AU89" s="26">
        <f t="shared" si="742"/>
        <v>0</v>
      </c>
      <c r="AV89" s="26">
        <f t="shared" si="742"/>
        <v>0</v>
      </c>
      <c r="AW89" s="26">
        <f t="shared" si="742"/>
        <v>0</v>
      </c>
      <c r="AX89" s="26">
        <f t="shared" si="742"/>
        <v>0</v>
      </c>
      <c r="AY89" s="26">
        <f t="shared" si="742"/>
        <v>0</v>
      </c>
      <c r="AZ89" s="26">
        <f t="shared" si="742"/>
        <v>0</v>
      </c>
      <c r="BA89" s="26">
        <f t="shared" si="742"/>
        <v>0</v>
      </c>
      <c r="BB89" s="26">
        <f t="shared" si="742"/>
        <v>0</v>
      </c>
      <c r="BC89" s="26">
        <f t="shared" si="742"/>
        <v>0</v>
      </c>
      <c r="BD89" s="26">
        <f t="shared" si="742"/>
        <v>0</v>
      </c>
      <c r="BE89" s="26">
        <f t="shared" si="742"/>
        <v>0</v>
      </c>
      <c r="BF89" s="26">
        <f t="shared" si="742"/>
        <v>0</v>
      </c>
      <c r="BG89" s="26">
        <f t="shared" si="742"/>
        <v>0</v>
      </c>
      <c r="BH89" s="26">
        <f t="shared" si="742"/>
        <v>0</v>
      </c>
      <c r="BI89" s="26">
        <f t="shared" si="742"/>
        <v>0</v>
      </c>
      <c r="BJ89" s="26">
        <f t="shared" si="742"/>
        <v>0</v>
      </c>
      <c r="BK89" s="26">
        <f t="shared" si="742"/>
        <v>0</v>
      </c>
      <c r="BL89" s="26">
        <f t="shared" si="742"/>
        <v>0</v>
      </c>
      <c r="BM89" s="26">
        <f t="shared" si="742"/>
        <v>0</v>
      </c>
      <c r="BN89" s="26">
        <f t="shared" si="742"/>
        <v>0</v>
      </c>
      <c r="BO89" s="26">
        <f t="shared" si="742"/>
        <v>30.326999999999977</v>
      </c>
      <c r="BP89" s="26">
        <f t="shared" si="742"/>
        <v>51.198000000000008</v>
      </c>
      <c r="BQ89" s="26">
        <f t="shared" si="742"/>
        <v>47.147999999999996</v>
      </c>
      <c r="BR89" s="26">
        <f t="shared" si="742"/>
        <v>59.108000000000011</v>
      </c>
      <c r="BS89" s="26">
        <f t="shared" si="742"/>
        <v>71.185999999999993</v>
      </c>
      <c r="BT89" s="26">
        <f t="shared" si="742"/>
        <v>78.800999999999974</v>
      </c>
      <c r="BU89" s="26">
        <f t="shared" si="742"/>
        <v>119.55199999999996</v>
      </c>
      <c r="BV89" s="26">
        <f t="shared" si="742"/>
        <v>154.04099999999997</v>
      </c>
      <c r="BW89" s="26">
        <f t="shared" si="742"/>
        <v>165.42400000000004</v>
      </c>
      <c r="BX89" s="26">
        <f t="shared" si="742"/>
        <v>154.34799999999993</v>
      </c>
      <c r="BY89" s="26">
        <f t="shared" si="742"/>
        <v>135.68800000000002</v>
      </c>
      <c r="BZ89" s="26">
        <f t="shared" si="742"/>
        <v>124.53300000000007</v>
      </c>
      <c r="CA89" s="26">
        <f t="shared" si="742"/>
        <v>64.389999999999972</v>
      </c>
      <c r="CB89" s="26">
        <f t="shared" si="742"/>
        <v>76.399999999999991</v>
      </c>
      <c r="CC89" s="26">
        <f t="shared" si="742"/>
        <v>91.889999999999958</v>
      </c>
      <c r="CD89" s="26">
        <f t="shared" si="742"/>
        <v>125.01000000000005</v>
      </c>
      <c r="CE89" s="26">
        <f t="shared" ref="CE89:CF89" si="743">CE83-CE87</f>
        <v>142.95000000000005</v>
      </c>
      <c r="CF89" s="26">
        <f t="shared" si="743"/>
        <v>146.17999999999998</v>
      </c>
      <c r="CG89" s="26">
        <f t="shared" ref="CG89:CH89" si="744">CG83-CG87</f>
        <v>149.60000000000005</v>
      </c>
      <c r="CH89" s="26">
        <f t="shared" si="744"/>
        <v>139.43</v>
      </c>
      <c r="CI89" s="26">
        <f t="shared" ref="CI89:CJ89" si="745">CI83-CI87</f>
        <v>121.85</v>
      </c>
      <c r="CJ89" s="26">
        <f t="shared" si="745"/>
        <v>90.050000000000011</v>
      </c>
      <c r="CK89" s="26">
        <f t="shared" ref="CK89:CL89" si="746">CK83-CK87</f>
        <v>59.990000000000066</v>
      </c>
      <c r="CL89" s="26">
        <f t="shared" si="746"/>
        <v>126.88999999999993</v>
      </c>
      <c r="CM89" s="27">
        <f t="shared" ref="CM89:DB89" si="747">CM83-CM87</f>
        <v>132.85782957037637</v>
      </c>
      <c r="CN89" s="27">
        <f t="shared" si="747"/>
        <v>159.95329008154678</v>
      </c>
      <c r="CO89" s="27">
        <f t="shared" si="747"/>
        <v>161.58955445915367</v>
      </c>
      <c r="CP89" s="27">
        <f t="shared" si="747"/>
        <v>172.98376025324342</v>
      </c>
      <c r="CQ89" s="27">
        <f t="shared" si="747"/>
        <v>204.84599818787171</v>
      </c>
      <c r="CR89" s="27">
        <f t="shared" si="747"/>
        <v>224.4687102366143</v>
      </c>
      <c r="CS89" s="27">
        <f t="shared" si="747"/>
        <v>224.49647249776854</v>
      </c>
      <c r="CT89" s="27">
        <f t="shared" si="747"/>
        <v>224.52369213119357</v>
      </c>
      <c r="CU89" s="27">
        <f t="shared" si="747"/>
        <v>223.73645866398675</v>
      </c>
      <c r="CV89" s="27">
        <f t="shared" si="747"/>
        <v>223.76262465247231</v>
      </c>
      <c r="CW89" s="27">
        <f t="shared" si="747"/>
        <v>223.78827921320226</v>
      </c>
      <c r="CX89" s="27">
        <f t="shared" si="747"/>
        <v>223.81343234229607</v>
      </c>
      <c r="CY89" s="27">
        <f t="shared" si="747"/>
        <v>225.4659359981778</v>
      </c>
      <c r="CZ89" s="27">
        <f t="shared" si="747"/>
        <v>225.49011547465966</v>
      </c>
      <c r="DA89" s="27">
        <f t="shared" si="747"/>
        <v>225.51382235078867</v>
      </c>
      <c r="DB89" s="27">
        <f t="shared" si="747"/>
        <v>225.5370658637828</v>
      </c>
      <c r="DE89" s="121"/>
      <c r="DF89" s="26">
        <v>398.77999999999986</v>
      </c>
    </row>
    <row r="90" spans="1:110" s="23" customFormat="1" x14ac:dyDescent="0.2">
      <c r="A90" s="23" t="s">
        <v>17</v>
      </c>
      <c r="B90" s="23">
        <f>'Annual Raw'!C23</f>
        <v>0</v>
      </c>
      <c r="C90" s="23">
        <f>'Annual Raw'!D23</f>
        <v>0</v>
      </c>
      <c r="D90" s="23">
        <f>'Annual Raw'!E23</f>
        <v>0</v>
      </c>
      <c r="E90" s="23">
        <f>'Annual Raw'!F23</f>
        <v>0</v>
      </c>
      <c r="F90" s="23">
        <f>'Annual Raw'!G23</f>
        <v>0</v>
      </c>
      <c r="G90" s="23">
        <f>'Annual Raw'!H23</f>
        <v>0</v>
      </c>
      <c r="H90" s="23">
        <f>'Annual Raw'!I23</f>
        <v>0</v>
      </c>
      <c r="I90" s="23">
        <f>'Annual Raw'!J23</f>
        <v>0</v>
      </c>
      <c r="J90" s="23">
        <f>'Annual Raw'!K23</f>
        <v>0</v>
      </c>
      <c r="K90" s="23">
        <f>'Annual Raw'!L23</f>
        <v>2.6674907000000001</v>
      </c>
      <c r="L90" s="23">
        <f>'Annual Raw'!M23</f>
        <v>0.56401060000000003</v>
      </c>
      <c r="M90" s="23">
        <f>'Annual Raw'!N23</f>
        <v>2.7926508000000001</v>
      </c>
      <c r="N90" s="23">
        <f>'Annual Raw'!O23</f>
        <v>1.8422273</v>
      </c>
      <c r="O90" s="23">
        <f>'Annual Raw'!P23</f>
        <v>4.8326754000000003</v>
      </c>
      <c r="P90" s="23">
        <f>'Annual Raw'!Q23</f>
        <v>3.8271131</v>
      </c>
      <c r="Q90" s="23">
        <f>'Annual Raw'!R23</f>
        <v>1.7468999999999999</v>
      </c>
      <c r="R90" s="23">
        <f>'Annual Raw'!S23</f>
        <v>0.86380000000000001</v>
      </c>
      <c r="S90" s="23">
        <f>'Annual Raw'!T23</f>
        <v>4.1262999999999996</v>
      </c>
      <c r="T90" s="23">
        <f>'Annual Raw'!U23</f>
        <v>14.257899999999999</v>
      </c>
      <c r="U90" s="23">
        <f>'Annual Raw'!V23</f>
        <v>8.5465999999999998</v>
      </c>
      <c r="V90" s="23">
        <f>'Annual Raw'!W23</f>
        <v>7.4740000000000002</v>
      </c>
      <c r="W90" s="23">
        <f>'Annual Raw'!X23</f>
        <v>8.3396000000000008</v>
      </c>
      <c r="X90" s="23">
        <f>'Annual Raw'!Y23</f>
        <v>9.2946000000000009</v>
      </c>
      <c r="Y90" s="23">
        <f>'Annual Raw'!Z23</f>
        <v>6.57</v>
      </c>
      <c r="Z90" s="23">
        <f>'Annual Raw'!AA23</f>
        <v>15.21</v>
      </c>
      <c r="AA90" s="23">
        <f>'Annual Raw'!AB23</f>
        <v>14.98</v>
      </c>
      <c r="AB90" s="76">
        <f t="shared" ref="AB90:AB91" si="748">+SUM(CM90:CP90)</f>
        <v>0</v>
      </c>
      <c r="AC90" s="76">
        <f t="shared" ref="AC90:AC91" si="749">+SUM(CQ90:CT90)</f>
        <v>0</v>
      </c>
      <c r="AD90" s="76">
        <f t="shared" ref="AD90:AD91" si="750">+SUM(CU90:CX90)</f>
        <v>0</v>
      </c>
      <c r="AE90" s="76">
        <f t="shared" ref="AE90:AE91" si="751">+SUM(CY90:DB90)</f>
        <v>0</v>
      </c>
      <c r="AI90" s="23">
        <f>'QTR Raw'!C23</f>
        <v>0</v>
      </c>
      <c r="AJ90" s="23">
        <f>'QTR Raw'!D23</f>
        <v>0</v>
      </c>
      <c r="AK90" s="23">
        <f>'QTR Raw'!E23</f>
        <v>0</v>
      </c>
      <c r="AL90" s="23">
        <f>'QTR Raw'!F23</f>
        <v>0</v>
      </c>
      <c r="AM90" s="23">
        <f>'QTR Raw'!G23</f>
        <v>0</v>
      </c>
      <c r="AN90" s="23">
        <f>'QTR Raw'!H23</f>
        <v>0</v>
      </c>
      <c r="AO90" s="23">
        <f>'QTR Raw'!I23</f>
        <v>0</v>
      </c>
      <c r="AP90" s="23">
        <f>'QTR Raw'!J23</f>
        <v>0</v>
      </c>
      <c r="AQ90" s="23">
        <f>'QTR Raw'!K23</f>
        <v>0</v>
      </c>
      <c r="AR90" s="23">
        <f>'QTR Raw'!L23</f>
        <v>0</v>
      </c>
      <c r="AS90" s="23">
        <f>'QTR Raw'!M23</f>
        <v>0</v>
      </c>
      <c r="AT90" s="23">
        <f>'QTR Raw'!N23</f>
        <v>0</v>
      </c>
      <c r="AU90" s="23">
        <f>'QTR Raw'!O23</f>
        <v>0</v>
      </c>
      <c r="AV90" s="23">
        <f>'QTR Raw'!P23</f>
        <v>0</v>
      </c>
      <c r="AW90" s="23">
        <f>'QTR Raw'!Q23</f>
        <v>0</v>
      </c>
      <c r="AX90" s="23">
        <f>'QTR Raw'!R23</f>
        <v>0</v>
      </c>
      <c r="AY90" s="23">
        <f>'QTR Raw'!S23</f>
        <v>0</v>
      </c>
      <c r="AZ90" s="23">
        <f>'QTR Raw'!T23</f>
        <v>0</v>
      </c>
      <c r="BA90" s="23">
        <f>'QTR Raw'!U23</f>
        <v>0</v>
      </c>
      <c r="BB90" s="23">
        <f>'QTR Raw'!V23</f>
        <v>0</v>
      </c>
      <c r="BC90" s="23">
        <f>'QTR Raw'!W23</f>
        <v>0</v>
      </c>
      <c r="BD90" s="23">
        <f>'QTR Raw'!X23</f>
        <v>0</v>
      </c>
      <c r="BE90" s="23">
        <f>'QTR Raw'!Y23</f>
        <v>0</v>
      </c>
      <c r="BF90" s="23">
        <f>'QTR Raw'!Z23</f>
        <v>0</v>
      </c>
      <c r="BG90" s="23">
        <f>'QTR Raw'!AA23</f>
        <v>0</v>
      </c>
      <c r="BH90" s="23">
        <f>'QTR Raw'!AB23</f>
        <v>0</v>
      </c>
      <c r="BI90" s="23">
        <f>'QTR Raw'!AC23</f>
        <v>0</v>
      </c>
      <c r="BJ90" s="23">
        <f>'QTR Raw'!AD23</f>
        <v>0</v>
      </c>
      <c r="BK90" s="23">
        <f>'QTR Raw'!AE23</f>
        <v>0</v>
      </c>
      <c r="BL90" s="23">
        <f>'QTR Raw'!AF23</f>
        <v>0</v>
      </c>
      <c r="BM90" s="23">
        <f>'QTR Raw'!AG23</f>
        <v>0</v>
      </c>
      <c r="BN90" s="23">
        <f>'QTR Raw'!AH23</f>
        <v>0</v>
      </c>
      <c r="BO90" s="23">
        <f>'QTR Raw'!AI23</f>
        <v>1.2609999999999999</v>
      </c>
      <c r="BP90" s="23">
        <f>'QTR Raw'!AJ23</f>
        <v>0.30399999999999999</v>
      </c>
      <c r="BQ90" s="23">
        <f>'QTR Raw'!AK23</f>
        <v>0.64900000000000002</v>
      </c>
      <c r="BR90" s="23">
        <f>'QTR Raw'!AL23</f>
        <v>-2.5000000000000001E-2</v>
      </c>
      <c r="BS90" s="23">
        <f>'QTR Raw'!AM23</f>
        <v>0.17299999999999999</v>
      </c>
      <c r="BT90" s="23">
        <f>'QTR Raw'!AN23</f>
        <v>2.2629999999999999</v>
      </c>
      <c r="BU90" s="23">
        <f>'QTR Raw'!AO23</f>
        <v>-0.29599999999999999</v>
      </c>
      <c r="BV90" s="23">
        <f>'QTR Raw'!AP23</f>
        <v>1.9710000000000001</v>
      </c>
      <c r="BW90" s="23">
        <f>'QTR Raw'!AQ23</f>
        <v>2.0299999999999998</v>
      </c>
      <c r="BX90" s="23">
        <f>'QTR Raw'!AR23</f>
        <v>1.6759999999999999</v>
      </c>
      <c r="BY90" s="23">
        <f>'QTR Raw'!AS23</f>
        <v>-0.26100000000000001</v>
      </c>
      <c r="BZ90" s="23">
        <f>'QTR Raw'!AT23</f>
        <v>4.5380000000000003</v>
      </c>
      <c r="CA90" s="23">
        <f>'QTR Raw'!AU23</f>
        <v>1.52</v>
      </c>
      <c r="CB90" s="23">
        <f>'QTR Raw'!AV23</f>
        <v>1</v>
      </c>
      <c r="CC90" s="23">
        <f>'QTR Raw'!AW23</f>
        <v>2.46</v>
      </c>
      <c r="CD90" s="23">
        <f>'QTR Raw'!AX23</f>
        <v>1.52</v>
      </c>
      <c r="CE90" s="23">
        <f>'QTR Raw'!AY23</f>
        <v>2.4</v>
      </c>
      <c r="CF90" s="23">
        <f>'QTR Raw'!AZ23</f>
        <v>5.55</v>
      </c>
      <c r="CG90" s="23">
        <f>'QTR Raw'!BA23</f>
        <v>3.86</v>
      </c>
      <c r="CH90" s="23">
        <f>'QTR Raw'!BB23</f>
        <v>3.4</v>
      </c>
      <c r="CI90" s="23">
        <f>'QTR Raw'!BC23</f>
        <v>8.25</v>
      </c>
      <c r="CJ90" s="23">
        <f>'QTR Raw'!BD23</f>
        <v>1.74</v>
      </c>
      <c r="CK90" s="23">
        <f>'QTR Raw'!BE23</f>
        <v>5.56</v>
      </c>
      <c r="CL90" s="23">
        <f>'QTR Raw'!BF23</f>
        <v>-0.56999999999999995</v>
      </c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E90" s="123"/>
      <c r="DF90" s="23">
        <v>14.98</v>
      </c>
    </row>
    <row r="91" spans="1:110" s="23" customFormat="1" x14ac:dyDescent="0.2">
      <c r="A91" s="23" t="s">
        <v>18</v>
      </c>
      <c r="B91" s="23">
        <f>'Annual Raw'!C25</f>
        <v>0</v>
      </c>
      <c r="C91" s="23">
        <f>'Annual Raw'!D25</f>
        <v>0</v>
      </c>
      <c r="D91" s="23">
        <f>'Annual Raw'!E25</f>
        <v>0</v>
      </c>
      <c r="E91" s="23">
        <f>'Annual Raw'!F25</f>
        <v>0</v>
      </c>
      <c r="F91" s="23">
        <f>'Annual Raw'!G25</f>
        <v>0</v>
      </c>
      <c r="G91" s="23">
        <f>'Annual Raw'!H25</f>
        <v>0</v>
      </c>
      <c r="H91" s="23">
        <f>'Annual Raw'!I25</f>
        <v>0</v>
      </c>
      <c r="I91" s="23">
        <f>'Annual Raw'!J25</f>
        <v>0</v>
      </c>
      <c r="J91" s="23">
        <f>'Annual Raw'!K25</f>
        <v>0</v>
      </c>
      <c r="K91" s="23">
        <f>'Annual Raw'!L25</f>
        <v>27.137201099999999</v>
      </c>
      <c r="L91" s="23">
        <f>'Annual Raw'!M25</f>
        <v>37.845653800000001</v>
      </c>
      <c r="M91" s="23">
        <f>'Annual Raw'!N25</f>
        <v>43.076869799999997</v>
      </c>
      <c r="N91" s="23">
        <f>'Annual Raw'!O25</f>
        <v>32.709681000000003</v>
      </c>
      <c r="O91" s="23">
        <f>'Annual Raw'!P25</f>
        <v>27.520925500000001</v>
      </c>
      <c r="P91" s="23">
        <f>'Annual Raw'!Q25</f>
        <v>26.846098600000001</v>
      </c>
      <c r="Q91" s="23">
        <f>'Annual Raw'!R25</f>
        <v>18.821400000000001</v>
      </c>
      <c r="R91" s="23">
        <f>'Annual Raw'!S25</f>
        <v>14.449299999999999</v>
      </c>
      <c r="S91" s="23">
        <f>'Annual Raw'!T25</f>
        <v>8.9696999999999996</v>
      </c>
      <c r="T91" s="23">
        <f>'Annual Raw'!U25</f>
        <v>29.547899999999998</v>
      </c>
      <c r="U91" s="23">
        <f>'Annual Raw'!V25</f>
        <v>17.378599999999999</v>
      </c>
      <c r="V91" s="23">
        <f>'Annual Raw'!W25</f>
        <v>34.398699999999998</v>
      </c>
      <c r="W91" s="23">
        <f>'Annual Raw'!X25</f>
        <v>48.499000000000002</v>
      </c>
      <c r="X91" s="23">
        <f>'Annual Raw'!Y25</f>
        <v>66.812899999999999</v>
      </c>
      <c r="Y91" s="23">
        <f>'Annual Raw'!Z25</f>
        <v>73.489999999999995</v>
      </c>
      <c r="Z91" s="23">
        <f>'Annual Raw'!AA25</f>
        <v>53.27</v>
      </c>
      <c r="AA91" s="23">
        <f>'Annual Raw'!AB25</f>
        <v>71.959999999999994</v>
      </c>
      <c r="AB91" s="76">
        <f t="shared" si="748"/>
        <v>75.344340701502702</v>
      </c>
      <c r="AC91" s="76">
        <f t="shared" si="749"/>
        <v>28.750538145485837</v>
      </c>
      <c r="AD91" s="76">
        <f t="shared" si="750"/>
        <v>-70.65371736358901</v>
      </c>
      <c r="AE91" s="76">
        <f t="shared" si="751"/>
        <v>-189.39271512569394</v>
      </c>
      <c r="AI91" s="23">
        <f>'QTR Raw'!C25</f>
        <v>0</v>
      </c>
      <c r="AJ91" s="23">
        <f>'QTR Raw'!D25</f>
        <v>0</v>
      </c>
      <c r="AK91" s="23">
        <f>'QTR Raw'!E25</f>
        <v>0</v>
      </c>
      <c r="AL91" s="23">
        <f>'QTR Raw'!F25</f>
        <v>0</v>
      </c>
      <c r="AM91" s="23">
        <f>'QTR Raw'!G25</f>
        <v>0</v>
      </c>
      <c r="AN91" s="23">
        <f>'QTR Raw'!H25</f>
        <v>0</v>
      </c>
      <c r="AO91" s="23">
        <f>'QTR Raw'!I25</f>
        <v>0</v>
      </c>
      <c r="AP91" s="23">
        <f>'QTR Raw'!J25</f>
        <v>0</v>
      </c>
      <c r="AQ91" s="23">
        <f>'QTR Raw'!K25</f>
        <v>0</v>
      </c>
      <c r="AR91" s="23">
        <f>'QTR Raw'!L25</f>
        <v>0</v>
      </c>
      <c r="AS91" s="23">
        <f>'QTR Raw'!M25</f>
        <v>0</v>
      </c>
      <c r="AT91" s="23">
        <f>'QTR Raw'!N25</f>
        <v>0</v>
      </c>
      <c r="AU91" s="23">
        <f>'QTR Raw'!O25</f>
        <v>0</v>
      </c>
      <c r="AV91" s="23">
        <f>'QTR Raw'!P25</f>
        <v>0</v>
      </c>
      <c r="AW91" s="23">
        <f>'QTR Raw'!Q25</f>
        <v>0</v>
      </c>
      <c r="AX91" s="23">
        <f>'QTR Raw'!R25</f>
        <v>0</v>
      </c>
      <c r="AY91" s="23">
        <f>'QTR Raw'!S25</f>
        <v>0</v>
      </c>
      <c r="AZ91" s="23">
        <f>'QTR Raw'!T25</f>
        <v>0</v>
      </c>
      <c r="BA91" s="23">
        <f>'QTR Raw'!U25</f>
        <v>0</v>
      </c>
      <c r="BB91" s="23">
        <f>'QTR Raw'!V25</f>
        <v>0</v>
      </c>
      <c r="BC91" s="23">
        <f>'QTR Raw'!W25</f>
        <v>0</v>
      </c>
      <c r="BD91" s="23">
        <f>'QTR Raw'!X25</f>
        <v>0</v>
      </c>
      <c r="BE91" s="23">
        <f>'QTR Raw'!Y25</f>
        <v>0</v>
      </c>
      <c r="BF91" s="23">
        <f>'QTR Raw'!Z25</f>
        <v>0</v>
      </c>
      <c r="BG91" s="23">
        <f>'QTR Raw'!AA25</f>
        <v>0</v>
      </c>
      <c r="BH91" s="23">
        <f>'QTR Raw'!AB25</f>
        <v>0</v>
      </c>
      <c r="BI91" s="23">
        <f>'QTR Raw'!AC25</f>
        <v>0</v>
      </c>
      <c r="BJ91" s="23">
        <f>'QTR Raw'!AD25</f>
        <v>0</v>
      </c>
      <c r="BK91" s="23">
        <f>'QTR Raw'!AE25</f>
        <v>0</v>
      </c>
      <c r="BL91" s="23">
        <f>'QTR Raw'!AF25</f>
        <v>0</v>
      </c>
      <c r="BM91" s="23">
        <f>'QTR Raw'!AG25</f>
        <v>0</v>
      </c>
      <c r="BN91" s="23">
        <f>'QTR Raw'!AH25</f>
        <v>0</v>
      </c>
      <c r="BO91" s="23">
        <f>'QTR Raw'!AI25</f>
        <v>4.0830000000000002</v>
      </c>
      <c r="BP91" s="23">
        <f>'QTR Raw'!AJ25</f>
        <v>9.782</v>
      </c>
      <c r="BQ91" s="23">
        <f>'QTR Raw'!AK25</f>
        <v>11.086</v>
      </c>
      <c r="BR91" s="23">
        <f>'QTR Raw'!AL25</f>
        <v>4.1609999999999996</v>
      </c>
      <c r="BS91" s="23">
        <f>'QTR Raw'!AM25</f>
        <v>12.375999999999999</v>
      </c>
      <c r="BT91" s="23">
        <f>'QTR Raw'!AN25</f>
        <v>9.7230000000000008</v>
      </c>
      <c r="BU91" s="23">
        <f>'QTR Raw'!AO25</f>
        <v>10.356</v>
      </c>
      <c r="BV91" s="23">
        <f>'QTR Raw'!AP25</f>
        <v>11.815</v>
      </c>
      <c r="BW91" s="23">
        <f>'QTR Raw'!AQ25</f>
        <v>11.122</v>
      </c>
      <c r="BX91" s="23">
        <f>'QTR Raw'!AR25</f>
        <v>14.361000000000001</v>
      </c>
      <c r="BY91" s="23">
        <f>'QTR Raw'!AS25</f>
        <v>21.030999999999999</v>
      </c>
      <c r="BZ91" s="23">
        <f>'QTR Raw'!AT25</f>
        <v>18.988</v>
      </c>
      <c r="CA91" s="23">
        <f>'QTR Raw'!AU25</f>
        <v>18.329999999999998</v>
      </c>
      <c r="CB91" s="23">
        <f>'QTR Raw'!AV25</f>
        <v>21.27</v>
      </c>
      <c r="CC91" s="23">
        <f>'QTR Raw'!AW25</f>
        <v>20.190000000000001</v>
      </c>
      <c r="CD91" s="23">
        <f>'QTR Raw'!AX25</f>
        <v>13.69</v>
      </c>
      <c r="CE91" s="23">
        <f>'QTR Raw'!AY25</f>
        <v>14.25</v>
      </c>
      <c r="CF91" s="23">
        <f>'QTR Raw'!AZ25</f>
        <v>27.32</v>
      </c>
      <c r="CG91" s="23">
        <f>'QTR Raw'!BA25</f>
        <v>-7.0000000000000007E-2</v>
      </c>
      <c r="CH91" s="23">
        <f>'QTR Raw'!BB25</f>
        <v>11.77</v>
      </c>
      <c r="CI91" s="23">
        <f>'QTR Raw'!BC25</f>
        <v>23.37</v>
      </c>
      <c r="CJ91" s="23">
        <f>'QTR Raw'!BD25</f>
        <v>21.84</v>
      </c>
      <c r="CK91" s="23">
        <f>'QTR Raw'!BE25</f>
        <v>10.95</v>
      </c>
      <c r="CL91" s="23">
        <f>'QTR Raw'!BF25</f>
        <v>15.8</v>
      </c>
      <c r="CM91" s="24">
        <f t="shared" ref="CM91:DB91" si="752">CM92*CL223</f>
        <v>21.845367095457394</v>
      </c>
      <c r="CN91" s="24">
        <f t="shared" si="752"/>
        <v>17.162403796961648</v>
      </c>
      <c r="CO91" s="24">
        <f t="shared" si="752"/>
        <v>19.684024665041651</v>
      </c>
      <c r="CP91" s="24">
        <f t="shared" si="752"/>
        <v>16.652545144042008</v>
      </c>
      <c r="CQ91" s="24">
        <f t="shared" si="752"/>
        <v>13.087089090318235</v>
      </c>
      <c r="CR91" s="24">
        <f t="shared" si="752"/>
        <v>10.369377830506723</v>
      </c>
      <c r="CS91" s="24">
        <f t="shared" si="752"/>
        <v>5.8675226361654351</v>
      </c>
      <c r="CT91" s="24">
        <f t="shared" si="752"/>
        <v>-0.57345141150455581</v>
      </c>
      <c r="CU91" s="24">
        <f t="shared" si="752"/>
        <v>-7.2034384740287152</v>
      </c>
      <c r="CV91" s="24">
        <f t="shared" si="752"/>
        <v>-14.079143685159295</v>
      </c>
      <c r="CW91" s="24">
        <f t="shared" si="752"/>
        <v>-21.081583618484043</v>
      </c>
      <c r="CX91" s="24">
        <f t="shared" si="752"/>
        <v>-28.289551585916954</v>
      </c>
      <c r="CY91" s="24">
        <f t="shared" si="752"/>
        <v>-35.709092311517111</v>
      </c>
      <c r="CZ91" s="24">
        <f t="shared" si="752"/>
        <v>-43.244137191081002</v>
      </c>
      <c r="DA91" s="24">
        <f t="shared" si="752"/>
        <v>-51.150504058959946</v>
      </c>
      <c r="DB91" s="24">
        <f t="shared" si="752"/>
        <v>-59.288981564135881</v>
      </c>
      <c r="DE91" s="123"/>
      <c r="DF91" s="23">
        <v>71.959999999999994</v>
      </c>
    </row>
    <row r="92" spans="1:110" s="46" customFormat="1" x14ac:dyDescent="0.2">
      <c r="A92" s="46" t="s">
        <v>482</v>
      </c>
      <c r="B92" s="46" t="e">
        <f t="shared" ref="B92:D92" si="753">+B91/B183</f>
        <v>#DIV/0!</v>
      </c>
      <c r="C92" s="46" t="e">
        <f t="shared" si="753"/>
        <v>#DIV/0!</v>
      </c>
      <c r="D92" s="46" t="e">
        <f t="shared" si="753"/>
        <v>#DIV/0!</v>
      </c>
      <c r="E92" s="46" t="e">
        <f t="shared" ref="E92:AE92" si="754">+E91/E183</f>
        <v>#DIV/0!</v>
      </c>
      <c r="F92" s="46" t="e">
        <f t="shared" si="754"/>
        <v>#DIV/0!</v>
      </c>
      <c r="G92" s="46" t="e">
        <f t="shared" si="754"/>
        <v>#DIV/0!</v>
      </c>
      <c r="H92" s="46" t="e">
        <f t="shared" si="754"/>
        <v>#DIV/0!</v>
      </c>
      <c r="I92" s="46" t="e">
        <f t="shared" si="754"/>
        <v>#DIV/0!</v>
      </c>
      <c r="J92" s="46" t="e">
        <f t="shared" si="754"/>
        <v>#DIV/0!</v>
      </c>
      <c r="K92" s="46">
        <f t="shared" si="754"/>
        <v>7.1592276355962048E-2</v>
      </c>
      <c r="L92" s="46">
        <f t="shared" si="754"/>
        <v>9.9183751794426039E-2</v>
      </c>
      <c r="M92" s="46">
        <f t="shared" si="754"/>
        <v>0.10069458555245947</v>
      </c>
      <c r="N92" s="46">
        <f t="shared" si="754"/>
        <v>8.9505559917003458E-2</v>
      </c>
      <c r="O92" s="46">
        <f t="shared" si="754"/>
        <v>8.6415172250124753E-2</v>
      </c>
      <c r="P92" s="46">
        <f t="shared" si="754"/>
        <v>0.10497270010908183</v>
      </c>
      <c r="Q92" s="46">
        <f t="shared" si="754"/>
        <v>9.9095778791711123E-2</v>
      </c>
      <c r="R92" s="46">
        <f t="shared" si="754"/>
        <v>0.11722580812653535</v>
      </c>
      <c r="S92" s="46">
        <f t="shared" si="754"/>
        <v>0.12075443757109876</v>
      </c>
      <c r="T92" s="46">
        <f t="shared" si="754"/>
        <v>7.5820867334331174E-2</v>
      </c>
      <c r="U92" s="46">
        <f t="shared" si="754"/>
        <v>3.3026235547720002E-2</v>
      </c>
      <c r="V92" s="46">
        <f t="shared" si="754"/>
        <v>6.3901117457293294E-2</v>
      </c>
      <c r="W92" s="46">
        <f t="shared" si="754"/>
        <v>4.9020479864801764E-2</v>
      </c>
      <c r="X92" s="46">
        <f t="shared" si="754"/>
        <v>7.6257915652658839E-2</v>
      </c>
      <c r="Y92" s="46">
        <f t="shared" si="754"/>
        <v>7.6338177398747251E-2</v>
      </c>
      <c r="Z92" s="46">
        <f t="shared" si="754"/>
        <v>9.1125252317903457E-2</v>
      </c>
      <c r="AA92" s="46">
        <f t="shared" ref="AA92" si="755">+AA91/AA183</f>
        <v>0.12781754560471764</v>
      </c>
      <c r="AB92" s="110">
        <f t="shared" si="754"/>
        <v>0.13382891472584363</v>
      </c>
      <c r="AC92" s="110">
        <f t="shared" si="754"/>
        <v>5.1067582275858961E-2</v>
      </c>
      <c r="AD92" s="110">
        <f t="shared" si="754"/>
        <v>-0.12549728656563883</v>
      </c>
      <c r="AE92" s="110">
        <f t="shared" si="754"/>
        <v>-0.3364051139908239</v>
      </c>
      <c r="AI92" s="46" t="e">
        <f t="shared" ref="AI92:BN92" si="756">(AI91-AI90)/AH223</f>
        <v>#DIV/0!</v>
      </c>
      <c r="AJ92" s="46" t="e">
        <f t="shared" si="756"/>
        <v>#DIV/0!</v>
      </c>
      <c r="AK92" s="46" t="e">
        <f t="shared" si="756"/>
        <v>#DIV/0!</v>
      </c>
      <c r="AL92" s="46" t="e">
        <f t="shared" si="756"/>
        <v>#DIV/0!</v>
      </c>
      <c r="AM92" s="46" t="e">
        <f t="shared" si="756"/>
        <v>#DIV/0!</v>
      </c>
      <c r="AN92" s="46" t="e">
        <f t="shared" si="756"/>
        <v>#DIV/0!</v>
      </c>
      <c r="AO92" s="46" t="e">
        <f t="shared" si="756"/>
        <v>#DIV/0!</v>
      </c>
      <c r="AP92" s="46" t="e">
        <f t="shared" si="756"/>
        <v>#DIV/0!</v>
      </c>
      <c r="AQ92" s="46" t="e">
        <f t="shared" si="756"/>
        <v>#DIV/0!</v>
      </c>
      <c r="AR92" s="46" t="e">
        <f t="shared" si="756"/>
        <v>#DIV/0!</v>
      </c>
      <c r="AS92" s="46" t="e">
        <f t="shared" si="756"/>
        <v>#DIV/0!</v>
      </c>
      <c r="AT92" s="46" t="e">
        <f t="shared" si="756"/>
        <v>#DIV/0!</v>
      </c>
      <c r="AU92" s="46" t="e">
        <f t="shared" si="756"/>
        <v>#DIV/0!</v>
      </c>
      <c r="AV92" s="46" t="e">
        <f t="shared" si="756"/>
        <v>#DIV/0!</v>
      </c>
      <c r="AW92" s="46" t="e">
        <f t="shared" si="756"/>
        <v>#DIV/0!</v>
      </c>
      <c r="AX92" s="46" t="e">
        <f t="shared" si="756"/>
        <v>#DIV/0!</v>
      </c>
      <c r="AY92" s="46" t="e">
        <f t="shared" si="756"/>
        <v>#DIV/0!</v>
      </c>
      <c r="AZ92" s="46" t="e">
        <f t="shared" si="756"/>
        <v>#DIV/0!</v>
      </c>
      <c r="BA92" s="46" t="e">
        <f t="shared" si="756"/>
        <v>#DIV/0!</v>
      </c>
      <c r="BB92" s="46" t="e">
        <f t="shared" si="756"/>
        <v>#DIV/0!</v>
      </c>
      <c r="BC92" s="46" t="e">
        <f t="shared" si="756"/>
        <v>#DIV/0!</v>
      </c>
      <c r="BD92" s="46" t="e">
        <f t="shared" si="756"/>
        <v>#DIV/0!</v>
      </c>
      <c r="BE92" s="46" t="e">
        <f t="shared" si="756"/>
        <v>#DIV/0!</v>
      </c>
      <c r="BF92" s="46" t="e">
        <f t="shared" si="756"/>
        <v>#DIV/0!</v>
      </c>
      <c r="BG92" s="46" t="e">
        <f t="shared" si="756"/>
        <v>#DIV/0!</v>
      </c>
      <c r="BH92" s="46" t="e">
        <f t="shared" si="756"/>
        <v>#DIV/0!</v>
      </c>
      <c r="BI92" s="46" t="e">
        <f t="shared" si="756"/>
        <v>#DIV/0!</v>
      </c>
      <c r="BJ92" s="46" t="e">
        <f t="shared" si="756"/>
        <v>#DIV/0!</v>
      </c>
      <c r="BK92" s="46" t="e">
        <f t="shared" si="756"/>
        <v>#DIV/0!</v>
      </c>
      <c r="BL92" s="46" t="e">
        <f t="shared" si="756"/>
        <v>#DIV/0!</v>
      </c>
      <c r="BM92" s="46" t="e">
        <f t="shared" si="756"/>
        <v>#DIV/0!</v>
      </c>
      <c r="BN92" s="46" t="e">
        <f t="shared" si="756"/>
        <v>#DIV/0!</v>
      </c>
      <c r="BO92" s="46" t="e">
        <f t="shared" ref="BO92:CL92" si="757">(BO91-BO90)/BN223</f>
        <v>#DIV/0!</v>
      </c>
      <c r="BP92" s="46" t="e">
        <f t="shared" si="757"/>
        <v>#DIV/0!</v>
      </c>
      <c r="BQ92" s="46" t="e">
        <f t="shared" si="757"/>
        <v>#DIV/0!</v>
      </c>
      <c r="BR92" s="46">
        <f t="shared" si="757"/>
        <v>-0.17034263856108084</v>
      </c>
      <c r="BS92" s="46">
        <f t="shared" si="757"/>
        <v>2.2697723903569549E-2</v>
      </c>
      <c r="BT92" s="46">
        <f t="shared" si="757"/>
        <v>1.4543509133883522E-2</v>
      </c>
      <c r="BU92" s="46">
        <f t="shared" si="757"/>
        <v>1.2459747366106258E-2</v>
      </c>
      <c r="BV92" s="46">
        <f t="shared" si="757"/>
        <v>1.2036915245640096E-2</v>
      </c>
      <c r="BW92" s="46">
        <f t="shared" si="757"/>
        <v>9.4288259493900631E-3</v>
      </c>
      <c r="BX92" s="46">
        <f t="shared" si="757"/>
        <v>1.4439486487687E-2</v>
      </c>
      <c r="BY92" s="46">
        <f t="shared" si="757"/>
        <v>2.3250734911919764E-2</v>
      </c>
      <c r="BZ92" s="46">
        <f t="shared" si="757"/>
        <v>1.7476928098572927E-2</v>
      </c>
      <c r="CA92" s="46">
        <f t="shared" si="757"/>
        <v>1.9523015905276785E-2</v>
      </c>
      <c r="CB92" s="46">
        <f t="shared" si="757"/>
        <v>2.6041140560515329E-2</v>
      </c>
      <c r="CC92" s="46">
        <f t="shared" si="757"/>
        <v>1.8524419740574539E-2</v>
      </c>
      <c r="CD92" s="46">
        <f t="shared" si="757"/>
        <v>1.3453730594858262E-2</v>
      </c>
      <c r="CE92" s="46">
        <f t="shared" si="757"/>
        <v>1.2396694214876033E-2</v>
      </c>
      <c r="CF92" s="46">
        <f t="shared" si="757"/>
        <v>2.3352592202630123E-2</v>
      </c>
      <c r="CG92" s="46">
        <f t="shared" si="757"/>
        <v>-4.4201504875662177E-3</v>
      </c>
      <c r="CH92" s="46">
        <f t="shared" si="757"/>
        <v>1.051097592050465E-2</v>
      </c>
      <c r="CI92" s="46">
        <f t="shared" si="757"/>
        <v>3.112455999505959E-2</v>
      </c>
      <c r="CJ92" s="46">
        <f t="shared" si="757"/>
        <v>7.404798861866739E-2</v>
      </c>
      <c r="CK92" s="46">
        <f t="shared" si="757"/>
        <v>1.0897254457967732E-2</v>
      </c>
      <c r="CL92" s="46">
        <f t="shared" si="757"/>
        <v>3.9182406499125418E-2</v>
      </c>
      <c r="CM92" s="47">
        <f t="shared" ref="CM92" si="758">+CL92</f>
        <v>3.9182406499125418E-2</v>
      </c>
      <c r="CN92" s="47">
        <f t="shared" ref="CN92" si="759">+CM92</f>
        <v>3.9182406499125418E-2</v>
      </c>
      <c r="CO92" s="47">
        <f t="shared" ref="CO92" si="760">+CN92</f>
        <v>3.9182406499125418E-2</v>
      </c>
      <c r="CP92" s="47">
        <f t="shared" ref="CP92" si="761">+CO92</f>
        <v>3.9182406499125418E-2</v>
      </c>
      <c r="CQ92" s="47">
        <f t="shared" ref="CQ92" si="762">+CP92</f>
        <v>3.9182406499125418E-2</v>
      </c>
      <c r="CR92" s="47">
        <f t="shared" ref="CR92" si="763">+CQ92</f>
        <v>3.9182406499125418E-2</v>
      </c>
      <c r="CS92" s="47">
        <f t="shared" ref="CS92" si="764">+CR92</f>
        <v>3.9182406499125418E-2</v>
      </c>
      <c r="CT92" s="47">
        <f t="shared" ref="CT92" si="765">+CS92</f>
        <v>3.9182406499125418E-2</v>
      </c>
      <c r="CU92" s="47">
        <f t="shared" ref="CU92" si="766">+CT92</f>
        <v>3.9182406499125418E-2</v>
      </c>
      <c r="CV92" s="47">
        <f t="shared" ref="CV92" si="767">+CU92</f>
        <v>3.9182406499125418E-2</v>
      </c>
      <c r="CW92" s="47">
        <f t="shared" ref="CW92" si="768">+CV92</f>
        <v>3.9182406499125418E-2</v>
      </c>
      <c r="CX92" s="47">
        <f t="shared" ref="CX92" si="769">+CW92</f>
        <v>3.9182406499125418E-2</v>
      </c>
      <c r="CY92" s="47">
        <f t="shared" ref="CY92" si="770">+CX92</f>
        <v>3.9182406499125418E-2</v>
      </c>
      <c r="CZ92" s="47">
        <f t="shared" ref="CZ92" si="771">+CY92</f>
        <v>3.9182406499125418E-2</v>
      </c>
      <c r="DA92" s="47">
        <f t="shared" ref="DA92" si="772">+CZ92</f>
        <v>3.9182406499125418E-2</v>
      </c>
      <c r="DB92" s="47">
        <f t="shared" ref="DB92" si="773">+DA92</f>
        <v>3.9182406499125418E-2</v>
      </c>
      <c r="DE92" s="130"/>
      <c r="DF92" s="46">
        <v>0.12781754560471764</v>
      </c>
    </row>
    <row r="93" spans="1:110" s="26" customFormat="1" x14ac:dyDescent="0.2">
      <c r="A93" s="26" t="s">
        <v>20</v>
      </c>
      <c r="B93" s="26">
        <f>B89+B90-B91</f>
        <v>0</v>
      </c>
      <c r="C93" s="26">
        <f t="shared" ref="C93:T93" si="774">C89+C90-C91</f>
        <v>0</v>
      </c>
      <c r="D93" s="26">
        <f>D89+D90-D91</f>
        <v>0</v>
      </c>
      <c r="E93" s="26">
        <f t="shared" si="774"/>
        <v>0</v>
      </c>
      <c r="F93" s="26">
        <f t="shared" si="774"/>
        <v>0</v>
      </c>
      <c r="G93" s="26">
        <f t="shared" si="774"/>
        <v>0</v>
      </c>
      <c r="H93" s="26">
        <f t="shared" si="774"/>
        <v>0</v>
      </c>
      <c r="I93" s="26">
        <f t="shared" si="774"/>
        <v>0</v>
      </c>
      <c r="J93" s="26">
        <f t="shared" si="774"/>
        <v>0</v>
      </c>
      <c r="K93" s="26">
        <f t="shared" si="774"/>
        <v>-43.572271600000001</v>
      </c>
      <c r="L93" s="26">
        <f t="shared" si="774"/>
        <v>-32.017528099999993</v>
      </c>
      <c r="M93" s="26">
        <f t="shared" si="774"/>
        <v>5.8174654000000388</v>
      </c>
      <c r="N93" s="26">
        <f t="shared" si="774"/>
        <v>52.886956699999985</v>
      </c>
      <c r="O93" s="26">
        <f t="shared" si="774"/>
        <v>44.243649900000065</v>
      </c>
      <c r="P93" s="26">
        <f t="shared" si="774"/>
        <v>42.434155799999971</v>
      </c>
      <c r="Q93" s="26">
        <f t="shared" si="774"/>
        <v>87.752600000000072</v>
      </c>
      <c r="R93" s="26">
        <f t="shared" si="774"/>
        <v>75.046500000000037</v>
      </c>
      <c r="S93" s="26">
        <f t="shared" si="774"/>
        <v>195.1687</v>
      </c>
      <c r="T93" s="26">
        <f t="shared" si="774"/>
        <v>242.29130000000012</v>
      </c>
      <c r="U93" s="26">
        <f t="shared" ref="U93:Z93" si="775">U89+U90-U91</f>
        <v>140.99280000000002</v>
      </c>
      <c r="V93" s="26">
        <f t="shared" si="775"/>
        <v>160.85759999999991</v>
      </c>
      <c r="W93" s="26">
        <f t="shared" si="775"/>
        <v>383.42239999999998</v>
      </c>
      <c r="X93" s="26">
        <f t="shared" si="775"/>
        <v>522.47579999999971</v>
      </c>
      <c r="Y93" s="26">
        <f t="shared" si="775"/>
        <v>290.71999999999986</v>
      </c>
      <c r="Z93" s="26">
        <f t="shared" si="775"/>
        <v>540.09999999999991</v>
      </c>
      <c r="AA93" s="26">
        <f t="shared" ref="AA93" si="776">AA89+AA90-AA91</f>
        <v>341.80000000000035</v>
      </c>
      <c r="AB93" s="27">
        <f t="shared" ref="AB93:AD93" si="777">AB89+AB90-AB91</f>
        <v>552.04009366281753</v>
      </c>
      <c r="AC93" s="27">
        <f t="shared" si="777"/>
        <v>849.58433490796244</v>
      </c>
      <c r="AD93" s="27">
        <f t="shared" si="777"/>
        <v>965.75451223554614</v>
      </c>
      <c r="AE93" s="27">
        <f t="shared" ref="AE93" si="778">AE89+AE90-AE91</f>
        <v>1091.3996548131029</v>
      </c>
      <c r="AI93" s="26">
        <f>AI89+AI90-AI91</f>
        <v>0</v>
      </c>
      <c r="AJ93" s="26">
        <f t="shared" ref="AJ93" si="779">AJ89+AJ90-AJ91</f>
        <v>0</v>
      </c>
      <c r="AK93" s="26">
        <f t="shared" ref="AK93:AM93" si="780">AK89+AK90-AK91</f>
        <v>0</v>
      </c>
      <c r="AL93" s="26">
        <f t="shared" si="780"/>
        <v>0</v>
      </c>
      <c r="AM93" s="26">
        <f t="shared" si="780"/>
        <v>0</v>
      </c>
      <c r="AN93" s="26">
        <f t="shared" ref="AN93:AO93" si="781">AN89+AN90-AN91</f>
        <v>0</v>
      </c>
      <c r="AO93" s="26">
        <f t="shared" si="781"/>
        <v>0</v>
      </c>
      <c r="AP93" s="26">
        <f t="shared" ref="AP93:CD93" si="782">AP89+AP90-AP91</f>
        <v>0</v>
      </c>
      <c r="AQ93" s="26">
        <f t="shared" si="782"/>
        <v>0</v>
      </c>
      <c r="AR93" s="26">
        <f t="shared" si="782"/>
        <v>0</v>
      </c>
      <c r="AS93" s="26">
        <f t="shared" si="782"/>
        <v>0</v>
      </c>
      <c r="AT93" s="26">
        <f t="shared" si="782"/>
        <v>0</v>
      </c>
      <c r="AU93" s="26">
        <f t="shared" si="782"/>
        <v>0</v>
      </c>
      <c r="AV93" s="26">
        <f t="shared" si="782"/>
        <v>0</v>
      </c>
      <c r="AW93" s="26">
        <f t="shared" si="782"/>
        <v>0</v>
      </c>
      <c r="AX93" s="26">
        <f t="shared" si="782"/>
        <v>0</v>
      </c>
      <c r="AY93" s="26">
        <f t="shared" si="782"/>
        <v>0</v>
      </c>
      <c r="AZ93" s="26">
        <f t="shared" si="782"/>
        <v>0</v>
      </c>
      <c r="BA93" s="26">
        <f t="shared" si="782"/>
        <v>0</v>
      </c>
      <c r="BB93" s="26">
        <f t="shared" si="782"/>
        <v>0</v>
      </c>
      <c r="BC93" s="26">
        <f t="shared" si="782"/>
        <v>0</v>
      </c>
      <c r="BD93" s="26">
        <f t="shared" si="782"/>
        <v>0</v>
      </c>
      <c r="BE93" s="26">
        <f t="shared" si="782"/>
        <v>0</v>
      </c>
      <c r="BF93" s="26">
        <f t="shared" si="782"/>
        <v>0</v>
      </c>
      <c r="BG93" s="26">
        <f t="shared" si="782"/>
        <v>0</v>
      </c>
      <c r="BH93" s="26">
        <f t="shared" si="782"/>
        <v>0</v>
      </c>
      <c r="BI93" s="26">
        <f t="shared" si="782"/>
        <v>0</v>
      </c>
      <c r="BJ93" s="26">
        <f t="shared" si="782"/>
        <v>0</v>
      </c>
      <c r="BK93" s="26">
        <f t="shared" si="782"/>
        <v>0</v>
      </c>
      <c r="BL93" s="26">
        <f t="shared" si="782"/>
        <v>0</v>
      </c>
      <c r="BM93" s="26">
        <f t="shared" si="782"/>
        <v>0</v>
      </c>
      <c r="BN93" s="26">
        <f t="shared" si="782"/>
        <v>0</v>
      </c>
      <c r="BO93" s="26">
        <f t="shared" si="782"/>
        <v>27.504999999999974</v>
      </c>
      <c r="BP93" s="26">
        <f t="shared" si="782"/>
        <v>41.720000000000013</v>
      </c>
      <c r="BQ93" s="26">
        <f t="shared" si="782"/>
        <v>36.710999999999999</v>
      </c>
      <c r="BR93" s="26">
        <f t="shared" si="782"/>
        <v>54.922000000000011</v>
      </c>
      <c r="BS93" s="26">
        <f t="shared" si="782"/>
        <v>58.982999999999997</v>
      </c>
      <c r="BT93" s="26">
        <f t="shared" si="782"/>
        <v>71.34099999999998</v>
      </c>
      <c r="BU93" s="26">
        <f t="shared" si="782"/>
        <v>108.89999999999996</v>
      </c>
      <c r="BV93" s="26">
        <f t="shared" si="782"/>
        <v>144.19699999999997</v>
      </c>
      <c r="BW93" s="26">
        <f t="shared" si="782"/>
        <v>156.33200000000005</v>
      </c>
      <c r="BX93" s="26">
        <f t="shared" si="782"/>
        <v>141.66299999999993</v>
      </c>
      <c r="BY93" s="26">
        <f t="shared" si="782"/>
        <v>114.39600000000002</v>
      </c>
      <c r="BZ93" s="26">
        <f t="shared" si="782"/>
        <v>110.08300000000008</v>
      </c>
      <c r="CA93" s="26">
        <f t="shared" si="782"/>
        <v>47.57999999999997</v>
      </c>
      <c r="CB93" s="26">
        <f t="shared" si="782"/>
        <v>56.129999999999995</v>
      </c>
      <c r="CC93" s="26">
        <f t="shared" si="782"/>
        <v>74.159999999999954</v>
      </c>
      <c r="CD93" s="26">
        <f t="shared" si="782"/>
        <v>112.84000000000005</v>
      </c>
      <c r="CE93" s="26">
        <f t="shared" ref="CE93:CF93" si="783">CE89+CE90-CE91</f>
        <v>131.10000000000005</v>
      </c>
      <c r="CF93" s="26">
        <f t="shared" si="783"/>
        <v>124.41</v>
      </c>
      <c r="CG93" s="26">
        <f t="shared" ref="CG93:CH93" si="784">CG89+CG90-CG91</f>
        <v>153.53000000000006</v>
      </c>
      <c r="CH93" s="26">
        <f t="shared" si="784"/>
        <v>131.06</v>
      </c>
      <c r="CI93" s="26">
        <f t="shared" ref="CI93:CJ93" si="785">CI89+CI90-CI91</f>
        <v>106.72999999999999</v>
      </c>
      <c r="CJ93" s="26">
        <f t="shared" si="785"/>
        <v>69.95</v>
      </c>
      <c r="CK93" s="26">
        <f t="shared" ref="CK93:CL93" si="786">CK89+CK90-CK91</f>
        <v>54.600000000000065</v>
      </c>
      <c r="CL93" s="26">
        <f t="shared" si="786"/>
        <v>110.51999999999994</v>
      </c>
      <c r="CM93" s="27">
        <f t="shared" ref="CM93:DB93" si="787">CM89+CM90-CM91</f>
        <v>111.01246247491898</v>
      </c>
      <c r="CN93" s="27">
        <f t="shared" si="787"/>
        <v>142.79088628458513</v>
      </c>
      <c r="CO93" s="27">
        <f t="shared" si="787"/>
        <v>141.90552979411203</v>
      </c>
      <c r="CP93" s="27">
        <f t="shared" si="787"/>
        <v>156.33121510920142</v>
      </c>
      <c r="CQ93" s="27">
        <f t="shared" si="787"/>
        <v>191.75890909755347</v>
      </c>
      <c r="CR93" s="27">
        <f t="shared" si="787"/>
        <v>214.09933240610758</v>
      </c>
      <c r="CS93" s="27">
        <f t="shared" si="787"/>
        <v>218.6289498616031</v>
      </c>
      <c r="CT93" s="27">
        <f t="shared" si="787"/>
        <v>225.09714354269812</v>
      </c>
      <c r="CU93" s="27">
        <f t="shared" si="787"/>
        <v>230.93989713801545</v>
      </c>
      <c r="CV93" s="27">
        <f t="shared" si="787"/>
        <v>237.84176833763161</v>
      </c>
      <c r="CW93" s="27">
        <f t="shared" si="787"/>
        <v>244.86986283168631</v>
      </c>
      <c r="CX93" s="27">
        <f t="shared" si="787"/>
        <v>252.10298392821301</v>
      </c>
      <c r="CY93" s="27">
        <f t="shared" si="787"/>
        <v>261.17502830969488</v>
      </c>
      <c r="CZ93" s="27">
        <f t="shared" si="787"/>
        <v>268.73425266574066</v>
      </c>
      <c r="DA93" s="27">
        <f t="shared" si="787"/>
        <v>276.66432640974864</v>
      </c>
      <c r="DB93" s="27">
        <f t="shared" si="787"/>
        <v>284.8260474279187</v>
      </c>
      <c r="DE93" s="121"/>
      <c r="DF93" s="26">
        <v>341.7999999999999</v>
      </c>
    </row>
    <row r="94" spans="1:110" s="23" customFormat="1" x14ac:dyDescent="0.2">
      <c r="A94" s="23" t="s">
        <v>21</v>
      </c>
      <c r="B94" s="23">
        <f>'Annual Raw'!C30</f>
        <v>0</v>
      </c>
      <c r="C94" s="23">
        <f>'Annual Raw'!D30</f>
        <v>0</v>
      </c>
      <c r="D94" s="23">
        <f>'Annual Raw'!E30</f>
        <v>0</v>
      </c>
      <c r="E94" s="23">
        <f>'Annual Raw'!F30</f>
        <v>0</v>
      </c>
      <c r="F94" s="23">
        <f>'Annual Raw'!G30</f>
        <v>0</v>
      </c>
      <c r="G94" s="23">
        <f>'Annual Raw'!H30</f>
        <v>0</v>
      </c>
      <c r="H94" s="23">
        <f>'Annual Raw'!I30</f>
        <v>0</v>
      </c>
      <c r="I94" s="23">
        <f>'Annual Raw'!J30</f>
        <v>0</v>
      </c>
      <c r="J94" s="23">
        <f>'Annual Raw'!K30</f>
        <v>0</v>
      </c>
      <c r="K94" s="23">
        <f>'Annual Raw'!L30</f>
        <v>-15.5328365</v>
      </c>
      <c r="L94" s="23">
        <f>'Annual Raw'!M30</f>
        <v>-9.8513470000000005</v>
      </c>
      <c r="M94" s="23">
        <f>'Annual Raw'!N30</f>
        <v>5.7289965</v>
      </c>
      <c r="N94" s="23">
        <f>'Annual Raw'!O30</f>
        <v>27.0310062</v>
      </c>
      <c r="O94" s="23">
        <f>'Annual Raw'!P30</f>
        <v>14.679675</v>
      </c>
      <c r="P94" s="23">
        <f>'Annual Raw'!Q30</f>
        <v>7.7495653000000004</v>
      </c>
      <c r="Q94" s="23">
        <f>'Annual Raw'!R30</f>
        <v>20.571000000000002</v>
      </c>
      <c r="R94" s="23">
        <f>'Annual Raw'!S30</f>
        <v>8.5066000000000006</v>
      </c>
      <c r="S94" s="23">
        <f>'Annual Raw'!T30</f>
        <v>39.694200000000002</v>
      </c>
      <c r="T94" s="23">
        <f>'Annual Raw'!U30</f>
        <v>59.484400000000001</v>
      </c>
      <c r="U94" s="23">
        <f>'Annual Raw'!V30</f>
        <v>28.995100000000001</v>
      </c>
      <c r="V94" s="23">
        <f>'Annual Raw'!W30</f>
        <v>60.018599999999999</v>
      </c>
      <c r="W94" s="23">
        <f>'Annual Raw'!X30</f>
        <v>130.63560000000001</v>
      </c>
      <c r="X94" s="23">
        <f>'Annual Raw'!Y30</f>
        <v>169.16829999999999</v>
      </c>
      <c r="Y94" s="23">
        <f>'Annual Raw'!Z30</f>
        <v>94.88</v>
      </c>
      <c r="Z94" s="23">
        <f>'Annual Raw'!AA30</f>
        <v>183.4</v>
      </c>
      <c r="AA94" s="23">
        <f>'Annual Raw'!AB30</f>
        <v>8.7899999999999991</v>
      </c>
      <c r="AB94" s="24">
        <f>+SUM(CM94:CP94)</f>
        <v>138.01002341570438</v>
      </c>
      <c r="AC94" s="24">
        <f>+SUM(CQ94:CT94)</f>
        <v>212.39608372699058</v>
      </c>
      <c r="AD94" s="24">
        <f>+SUM(CU94:CX94)</f>
        <v>241.43862805888659</v>
      </c>
      <c r="AE94" s="24">
        <f>+SUM(CY94:DB94)</f>
        <v>272.84991370327572</v>
      </c>
      <c r="AI94" s="23">
        <f>'QTR Raw'!C29</f>
        <v>0</v>
      </c>
      <c r="AJ94" s="23">
        <f>'QTR Raw'!D29</f>
        <v>0</v>
      </c>
      <c r="AK94" s="23">
        <f>'QTR Raw'!E29</f>
        <v>0</v>
      </c>
      <c r="AL94" s="23">
        <f>'QTR Raw'!F29</f>
        <v>0</v>
      </c>
      <c r="AM94" s="23">
        <f>'QTR Raw'!G29</f>
        <v>0</v>
      </c>
      <c r="AN94" s="23">
        <f>'QTR Raw'!H29</f>
        <v>0</v>
      </c>
      <c r="AO94" s="23">
        <f>'QTR Raw'!I29</f>
        <v>0</v>
      </c>
      <c r="AP94" s="23">
        <f>'QTR Raw'!J29</f>
        <v>0</v>
      </c>
      <c r="AQ94" s="23">
        <f>'QTR Raw'!K29</f>
        <v>0</v>
      </c>
      <c r="AR94" s="23">
        <f>'QTR Raw'!L29</f>
        <v>0</v>
      </c>
      <c r="AS94" s="23">
        <f>'QTR Raw'!M29</f>
        <v>0</v>
      </c>
      <c r="AT94" s="23">
        <f>'QTR Raw'!N29</f>
        <v>0</v>
      </c>
      <c r="AU94" s="23">
        <f>'QTR Raw'!O29</f>
        <v>0</v>
      </c>
      <c r="AV94" s="23">
        <f>'QTR Raw'!P29</f>
        <v>0</v>
      </c>
      <c r="AW94" s="23">
        <f>'QTR Raw'!Q29</f>
        <v>0</v>
      </c>
      <c r="AX94" s="23">
        <f>'QTR Raw'!R29</f>
        <v>0</v>
      </c>
      <c r="AY94" s="23">
        <f>'QTR Raw'!S29</f>
        <v>0</v>
      </c>
      <c r="AZ94" s="23">
        <f>'QTR Raw'!T29</f>
        <v>0</v>
      </c>
      <c r="BA94" s="23">
        <f>'QTR Raw'!U29</f>
        <v>0</v>
      </c>
      <c r="BB94" s="23">
        <f>'QTR Raw'!V29</f>
        <v>0</v>
      </c>
      <c r="BC94" s="23">
        <f>'QTR Raw'!W29</f>
        <v>0</v>
      </c>
      <c r="BD94" s="23">
        <f>'QTR Raw'!X29</f>
        <v>0</v>
      </c>
      <c r="BE94" s="23">
        <f>'QTR Raw'!Y29</f>
        <v>0</v>
      </c>
      <c r="BF94" s="23">
        <f>'QTR Raw'!Z29</f>
        <v>0</v>
      </c>
      <c r="BG94" s="23">
        <f>'QTR Raw'!AA29</f>
        <v>0</v>
      </c>
      <c r="BH94" s="23">
        <f>'QTR Raw'!AB29</f>
        <v>0</v>
      </c>
      <c r="BI94" s="23">
        <f>'QTR Raw'!AC29</f>
        <v>0</v>
      </c>
      <c r="BJ94" s="23">
        <f>'QTR Raw'!AD29</f>
        <v>0</v>
      </c>
      <c r="BK94" s="23">
        <f>'QTR Raw'!AE29</f>
        <v>0</v>
      </c>
      <c r="BL94" s="23">
        <f>'QTR Raw'!AF29</f>
        <v>0</v>
      </c>
      <c r="BM94" s="23">
        <f>'QTR Raw'!AG29</f>
        <v>0</v>
      </c>
      <c r="BN94" s="23">
        <f>'QTR Raw'!AH29</f>
        <v>0</v>
      </c>
      <c r="BO94" s="23">
        <f>'QTR Raw'!AI29</f>
        <v>9.6340000000000003</v>
      </c>
      <c r="BP94" s="23">
        <f>'QTR Raw'!AJ29</f>
        <v>16.088999999999999</v>
      </c>
      <c r="BQ94" s="23">
        <f>'QTR Raw'!AK29</f>
        <v>12.137</v>
      </c>
      <c r="BR94" s="23">
        <f>'QTR Raw'!AL29</f>
        <v>22.158000000000001</v>
      </c>
      <c r="BS94" s="23">
        <f>'QTR Raw'!AM29</f>
        <v>22.027000000000001</v>
      </c>
      <c r="BT94" s="23">
        <f>'QTR Raw'!AN29</f>
        <v>24.332999999999998</v>
      </c>
      <c r="BU94" s="23">
        <f>'QTR Raw'!AO29</f>
        <v>39.167000000000002</v>
      </c>
      <c r="BV94" s="23">
        <f>'QTR Raw'!AP29</f>
        <v>45.11</v>
      </c>
      <c r="BW94" s="23">
        <f>'QTR Raw'!AQ29</f>
        <v>48.54</v>
      </c>
      <c r="BX94" s="23">
        <f>'QTR Raw'!AR29</f>
        <v>50.094000000000001</v>
      </c>
      <c r="BY94" s="23">
        <f>'QTR Raw'!AS29</f>
        <v>37.200000000000003</v>
      </c>
      <c r="BZ94" s="23">
        <f>'QTR Raw'!AT29</f>
        <v>33.334000000000003</v>
      </c>
      <c r="CA94" s="23">
        <f>'QTR Raw'!AU29</f>
        <v>15.9</v>
      </c>
      <c r="CB94" s="23">
        <f>'QTR Raw'!AV29</f>
        <v>17.95</v>
      </c>
      <c r="CC94" s="23">
        <f>'QTR Raw'!AW29</f>
        <v>24.85</v>
      </c>
      <c r="CD94" s="23">
        <f>'QTR Raw'!AX29</f>
        <v>36.18</v>
      </c>
      <c r="CE94" s="23">
        <f>'QTR Raw'!AY29</f>
        <v>45.09</v>
      </c>
      <c r="CF94" s="23">
        <f>'QTR Raw'!AZ29</f>
        <v>43.88</v>
      </c>
      <c r="CG94" s="23">
        <f>'QTR Raw'!BA29</f>
        <v>49.99</v>
      </c>
      <c r="CH94" s="23">
        <f>'QTR Raw'!BB29</f>
        <v>44.44</v>
      </c>
      <c r="CI94" s="23">
        <f>'QTR Raw'!BC29</f>
        <v>-53.68</v>
      </c>
      <c r="CJ94" s="23">
        <f>'QTR Raw'!BD29</f>
        <v>18.43</v>
      </c>
      <c r="CK94" s="23">
        <f>'QTR Raw'!BE29</f>
        <v>15.45</v>
      </c>
      <c r="CL94" s="23">
        <f>'QTR Raw'!BF29</f>
        <v>28.59</v>
      </c>
      <c r="CM94" s="24">
        <f t="shared" ref="CM94:DB94" si="788">+CM93*CM95</f>
        <v>27.753115618729744</v>
      </c>
      <c r="CN94" s="24">
        <f t="shared" si="788"/>
        <v>35.697721571146282</v>
      </c>
      <c r="CO94" s="24">
        <f t="shared" si="788"/>
        <v>35.476382448528007</v>
      </c>
      <c r="CP94" s="24">
        <f t="shared" si="788"/>
        <v>39.082803777300356</v>
      </c>
      <c r="CQ94" s="24">
        <f t="shared" si="788"/>
        <v>47.939727274388368</v>
      </c>
      <c r="CR94" s="24">
        <f t="shared" si="788"/>
        <v>53.524833101526895</v>
      </c>
      <c r="CS94" s="24">
        <f t="shared" si="788"/>
        <v>54.657237465400776</v>
      </c>
      <c r="CT94" s="24">
        <f t="shared" si="788"/>
        <v>56.27428588567453</v>
      </c>
      <c r="CU94" s="24">
        <f t="shared" si="788"/>
        <v>57.734974284503863</v>
      </c>
      <c r="CV94" s="24">
        <f t="shared" si="788"/>
        <v>59.460442084407902</v>
      </c>
      <c r="CW94" s="24">
        <f t="shared" si="788"/>
        <v>61.217465707921576</v>
      </c>
      <c r="CX94" s="24">
        <f t="shared" si="788"/>
        <v>63.025745982053252</v>
      </c>
      <c r="CY94" s="24">
        <f t="shared" si="788"/>
        <v>65.29375707742372</v>
      </c>
      <c r="CZ94" s="24">
        <f t="shared" si="788"/>
        <v>67.183563166435164</v>
      </c>
      <c r="DA94" s="24">
        <f t="shared" si="788"/>
        <v>69.16608160243716</v>
      </c>
      <c r="DB94" s="24">
        <f t="shared" si="788"/>
        <v>71.206511856979674</v>
      </c>
      <c r="DE94" s="123"/>
      <c r="DF94" s="23">
        <v>8.7899999999999991</v>
      </c>
    </row>
    <row r="95" spans="1:110" s="90" customFormat="1" x14ac:dyDescent="0.2">
      <c r="A95" s="90" t="s">
        <v>106</v>
      </c>
      <c r="B95" s="90" t="e">
        <f t="shared" ref="B95:E95" si="789">B94/B93</f>
        <v>#DIV/0!</v>
      </c>
      <c r="C95" s="90" t="e">
        <f t="shared" si="789"/>
        <v>#DIV/0!</v>
      </c>
      <c r="D95" s="90" t="e">
        <f t="shared" si="789"/>
        <v>#DIV/0!</v>
      </c>
      <c r="E95" s="90" t="e">
        <f t="shared" si="789"/>
        <v>#DIV/0!</v>
      </c>
      <c r="F95" s="90" t="e">
        <f t="shared" ref="F95:T95" si="790">F94/F93</f>
        <v>#DIV/0!</v>
      </c>
      <c r="G95" s="90" t="e">
        <f t="shared" si="790"/>
        <v>#DIV/0!</v>
      </c>
      <c r="H95" s="90" t="e">
        <f t="shared" si="790"/>
        <v>#DIV/0!</v>
      </c>
      <c r="I95" s="90" t="e">
        <f t="shared" si="790"/>
        <v>#DIV/0!</v>
      </c>
      <c r="J95" s="90" t="e">
        <f t="shared" si="790"/>
        <v>#DIV/0!</v>
      </c>
      <c r="K95" s="90">
        <f t="shared" si="790"/>
        <v>0.35648443217727488</v>
      </c>
      <c r="L95" s="90">
        <f t="shared" si="790"/>
        <v>0.30768605775034841</v>
      </c>
      <c r="M95" s="90">
        <f t="shared" si="790"/>
        <v>0.98479253525082622</v>
      </c>
      <c r="N95" s="90">
        <f t="shared" si="790"/>
        <v>0.51110912570244393</v>
      </c>
      <c r="O95" s="90">
        <f t="shared" si="790"/>
        <v>0.33179168158999417</v>
      </c>
      <c r="P95" s="90">
        <f t="shared" si="790"/>
        <v>0.18262565034933501</v>
      </c>
      <c r="Q95" s="90">
        <f t="shared" si="790"/>
        <v>0.23442040463758321</v>
      </c>
      <c r="R95" s="90">
        <f t="shared" si="790"/>
        <v>0.11335105567881242</v>
      </c>
      <c r="S95" s="90">
        <f t="shared" si="790"/>
        <v>0.20338404672470536</v>
      </c>
      <c r="T95" s="90">
        <f t="shared" si="790"/>
        <v>0.24550778339956891</v>
      </c>
      <c r="U95" s="90">
        <f t="shared" ref="U95:Z95" si="791">U94/U93</f>
        <v>0.20564950834368845</v>
      </c>
      <c r="V95" s="90">
        <f t="shared" si="791"/>
        <v>0.37311634638338526</v>
      </c>
      <c r="W95" s="90">
        <f t="shared" si="791"/>
        <v>0.34070935866031826</v>
      </c>
      <c r="X95" s="90">
        <f t="shared" si="791"/>
        <v>0.3237820775622528</v>
      </c>
      <c r="Y95" s="90">
        <f t="shared" si="791"/>
        <v>0.32636213538800235</v>
      </c>
      <c r="Z95" s="90">
        <f t="shared" si="791"/>
        <v>0.33956674689872252</v>
      </c>
      <c r="AA95" s="90">
        <f t="shared" ref="AA95" si="792">AA94/AA93</f>
        <v>2.5716793446459888E-2</v>
      </c>
      <c r="AB95" s="91">
        <f t="shared" ref="AA95:AD95" si="793">AB94/AB93</f>
        <v>0.25</v>
      </c>
      <c r="AC95" s="91">
        <f t="shared" si="793"/>
        <v>0.24999999999999997</v>
      </c>
      <c r="AD95" s="91">
        <f t="shared" si="793"/>
        <v>0.25000000000000006</v>
      </c>
      <c r="AE95" s="91">
        <f t="shared" ref="AE95" si="794">AE94/AE93</f>
        <v>0.25</v>
      </c>
      <c r="AI95" s="90" t="e">
        <f t="shared" ref="AI95" si="795">AI94/AI93</f>
        <v>#DIV/0!</v>
      </c>
      <c r="AJ95" s="90" t="e">
        <f t="shared" ref="AJ95" si="796">AJ94/AJ93</f>
        <v>#DIV/0!</v>
      </c>
      <c r="AK95" s="90" t="e">
        <f t="shared" ref="AK95:AM95" si="797">AK94/AK93</f>
        <v>#DIV/0!</v>
      </c>
      <c r="AL95" s="90" t="e">
        <f t="shared" si="797"/>
        <v>#DIV/0!</v>
      </c>
      <c r="AM95" s="90" t="e">
        <f t="shared" si="797"/>
        <v>#DIV/0!</v>
      </c>
      <c r="AN95" s="90" t="e">
        <f t="shared" ref="AN95:AO95" si="798">AN94/AN93</f>
        <v>#DIV/0!</v>
      </c>
      <c r="AO95" s="90" t="e">
        <f t="shared" si="798"/>
        <v>#DIV/0!</v>
      </c>
      <c r="AP95" s="90" t="e">
        <f t="shared" ref="AP95:CD95" si="799">AP94/AP93</f>
        <v>#DIV/0!</v>
      </c>
      <c r="AQ95" s="90" t="e">
        <f t="shared" si="799"/>
        <v>#DIV/0!</v>
      </c>
      <c r="AR95" s="90" t="e">
        <f t="shared" si="799"/>
        <v>#DIV/0!</v>
      </c>
      <c r="AS95" s="90" t="e">
        <f t="shared" si="799"/>
        <v>#DIV/0!</v>
      </c>
      <c r="AT95" s="90" t="e">
        <f t="shared" si="799"/>
        <v>#DIV/0!</v>
      </c>
      <c r="AU95" s="90" t="e">
        <f t="shared" si="799"/>
        <v>#DIV/0!</v>
      </c>
      <c r="AV95" s="90" t="e">
        <f t="shared" si="799"/>
        <v>#DIV/0!</v>
      </c>
      <c r="AW95" s="90" t="e">
        <f t="shared" si="799"/>
        <v>#DIV/0!</v>
      </c>
      <c r="AX95" s="90" t="e">
        <f t="shared" si="799"/>
        <v>#DIV/0!</v>
      </c>
      <c r="AY95" s="90" t="e">
        <f t="shared" si="799"/>
        <v>#DIV/0!</v>
      </c>
      <c r="AZ95" s="90" t="e">
        <f t="shared" si="799"/>
        <v>#DIV/0!</v>
      </c>
      <c r="BA95" s="90" t="e">
        <f t="shared" si="799"/>
        <v>#DIV/0!</v>
      </c>
      <c r="BB95" s="90" t="e">
        <f t="shared" si="799"/>
        <v>#DIV/0!</v>
      </c>
      <c r="BC95" s="90" t="e">
        <f t="shared" si="799"/>
        <v>#DIV/0!</v>
      </c>
      <c r="BD95" s="90" t="e">
        <f t="shared" si="799"/>
        <v>#DIV/0!</v>
      </c>
      <c r="BE95" s="90" t="e">
        <f t="shared" si="799"/>
        <v>#DIV/0!</v>
      </c>
      <c r="BF95" s="90" t="e">
        <f t="shared" si="799"/>
        <v>#DIV/0!</v>
      </c>
      <c r="BG95" s="90" t="e">
        <f t="shared" si="799"/>
        <v>#DIV/0!</v>
      </c>
      <c r="BH95" s="90" t="e">
        <f t="shared" si="799"/>
        <v>#DIV/0!</v>
      </c>
      <c r="BI95" s="90" t="e">
        <f t="shared" si="799"/>
        <v>#DIV/0!</v>
      </c>
      <c r="BJ95" s="90" t="e">
        <f t="shared" si="799"/>
        <v>#DIV/0!</v>
      </c>
      <c r="BK95" s="90" t="e">
        <f t="shared" si="799"/>
        <v>#DIV/0!</v>
      </c>
      <c r="BL95" s="90" t="e">
        <f t="shared" si="799"/>
        <v>#DIV/0!</v>
      </c>
      <c r="BM95" s="90" t="e">
        <f t="shared" si="799"/>
        <v>#DIV/0!</v>
      </c>
      <c r="BN95" s="90" t="e">
        <f t="shared" si="799"/>
        <v>#DIV/0!</v>
      </c>
      <c r="BO95" s="90">
        <f t="shared" si="799"/>
        <v>0.35026358843846606</v>
      </c>
      <c r="BP95" s="90">
        <f t="shared" si="799"/>
        <v>0.38564237775647159</v>
      </c>
      <c r="BQ95" s="90">
        <f t="shared" si="799"/>
        <v>0.33060935414453435</v>
      </c>
      <c r="BR95" s="90">
        <f t="shared" si="799"/>
        <v>0.4034448854739448</v>
      </c>
      <c r="BS95" s="90">
        <f t="shared" si="799"/>
        <v>0.37344658630452848</v>
      </c>
      <c r="BT95" s="90">
        <f t="shared" si="799"/>
        <v>0.34108016428140908</v>
      </c>
      <c r="BU95" s="90">
        <f t="shared" si="799"/>
        <v>0.359660238751148</v>
      </c>
      <c r="BV95" s="90">
        <f t="shared" si="799"/>
        <v>0.31283591198152533</v>
      </c>
      <c r="BW95" s="90">
        <f t="shared" si="799"/>
        <v>0.31049305324565657</v>
      </c>
      <c r="BX95" s="90">
        <f t="shared" si="799"/>
        <v>0.35361385824103703</v>
      </c>
      <c r="BY95" s="90">
        <f t="shared" si="799"/>
        <v>0.32518619532151471</v>
      </c>
      <c r="BZ95" s="90">
        <f t="shared" si="799"/>
        <v>0.30280788132590841</v>
      </c>
      <c r="CA95" s="90">
        <f t="shared" si="799"/>
        <v>0.33417402269861307</v>
      </c>
      <c r="CB95" s="90">
        <f t="shared" si="799"/>
        <v>0.31979333689649031</v>
      </c>
      <c r="CC95" s="90">
        <f t="shared" si="799"/>
        <v>0.33508629989212535</v>
      </c>
      <c r="CD95" s="90">
        <f t="shared" si="799"/>
        <v>0.32063098192130435</v>
      </c>
      <c r="CE95" s="90">
        <f t="shared" ref="CE95:CF95" si="800">CE94/CE93</f>
        <v>0.34393592677345525</v>
      </c>
      <c r="CF95" s="90">
        <f t="shared" si="800"/>
        <v>0.35270476649786997</v>
      </c>
      <c r="CG95" s="90">
        <f t="shared" ref="CG95:CH95" si="801">CG94/CG93</f>
        <v>0.3256041164593238</v>
      </c>
      <c r="CH95" s="90">
        <f t="shared" si="801"/>
        <v>0.33908133679230884</v>
      </c>
      <c r="CI95" s="90">
        <f t="shared" ref="CI95:CJ95" si="802">CI94/CI93</f>
        <v>-0.50295137262250544</v>
      </c>
      <c r="CJ95" s="90">
        <f t="shared" si="802"/>
        <v>0.26347390993566833</v>
      </c>
      <c r="CK95" s="90">
        <f t="shared" ref="CK95:CL95" si="803">CK94/CK93</f>
        <v>0.28296703296703263</v>
      </c>
      <c r="CL95" s="90">
        <f t="shared" si="803"/>
        <v>0.25868621064060815</v>
      </c>
      <c r="CM95" s="91">
        <v>0.25</v>
      </c>
      <c r="CN95" s="91">
        <v>0.25</v>
      </c>
      <c r="CO95" s="91">
        <v>0.25</v>
      </c>
      <c r="CP95" s="91">
        <v>0.25</v>
      </c>
      <c r="CQ95" s="91">
        <v>0.25</v>
      </c>
      <c r="CR95" s="91">
        <v>0.25</v>
      </c>
      <c r="CS95" s="91">
        <v>0.25</v>
      </c>
      <c r="CT95" s="91">
        <v>0.25</v>
      </c>
      <c r="CU95" s="91">
        <v>0.25</v>
      </c>
      <c r="CV95" s="91">
        <v>0.25</v>
      </c>
      <c r="CW95" s="91">
        <v>0.25</v>
      </c>
      <c r="CX95" s="91">
        <v>0.25</v>
      </c>
      <c r="CY95" s="91">
        <v>0.25</v>
      </c>
      <c r="CZ95" s="91">
        <v>0.25</v>
      </c>
      <c r="DA95" s="91">
        <v>0.25</v>
      </c>
      <c r="DB95" s="91">
        <v>0.25</v>
      </c>
      <c r="DE95" s="127"/>
      <c r="DF95" s="90">
        <v>2.5716793446459923E-2</v>
      </c>
    </row>
    <row r="96" spans="1:110" s="26" customFormat="1" x14ac:dyDescent="0.2">
      <c r="A96" s="26" t="s">
        <v>22</v>
      </c>
      <c r="B96" s="26">
        <f t="shared" ref="B96:E96" si="804">B93-B94</f>
        <v>0</v>
      </c>
      <c r="C96" s="26">
        <f t="shared" si="804"/>
        <v>0</v>
      </c>
      <c r="D96" s="26">
        <f t="shared" si="804"/>
        <v>0</v>
      </c>
      <c r="E96" s="26">
        <f t="shared" si="804"/>
        <v>0</v>
      </c>
      <c r="F96" s="26">
        <f t="shared" ref="F96:T96" si="805">F93-F94</f>
        <v>0</v>
      </c>
      <c r="G96" s="26">
        <f t="shared" si="805"/>
        <v>0</v>
      </c>
      <c r="H96" s="26">
        <f t="shared" si="805"/>
        <v>0</v>
      </c>
      <c r="I96" s="26">
        <f t="shared" si="805"/>
        <v>0</v>
      </c>
      <c r="J96" s="26">
        <f t="shared" si="805"/>
        <v>0</v>
      </c>
      <c r="K96" s="26">
        <f t="shared" si="805"/>
        <v>-28.039435099999999</v>
      </c>
      <c r="L96" s="26">
        <f t="shared" si="805"/>
        <v>-22.166181099999992</v>
      </c>
      <c r="M96" s="26">
        <f t="shared" si="805"/>
        <v>8.8468900000038708E-2</v>
      </c>
      <c r="N96" s="26">
        <f t="shared" si="805"/>
        <v>25.855950499999985</v>
      </c>
      <c r="O96" s="26">
        <f t="shared" si="805"/>
        <v>29.563974900000066</v>
      </c>
      <c r="P96" s="26">
        <f t="shared" si="805"/>
        <v>34.68459049999997</v>
      </c>
      <c r="Q96" s="26">
        <f t="shared" si="805"/>
        <v>67.181600000000074</v>
      </c>
      <c r="R96" s="26">
        <f t="shared" si="805"/>
        <v>66.539900000000031</v>
      </c>
      <c r="S96" s="26">
        <f t="shared" si="805"/>
        <v>155.47450000000001</v>
      </c>
      <c r="T96" s="26">
        <f t="shared" si="805"/>
        <v>182.80690000000013</v>
      </c>
      <c r="U96" s="26">
        <f t="shared" ref="U96:Z96" si="806">U93-U94</f>
        <v>111.99770000000001</v>
      </c>
      <c r="V96" s="26">
        <f t="shared" si="806"/>
        <v>100.83899999999991</v>
      </c>
      <c r="W96" s="26">
        <f t="shared" si="806"/>
        <v>252.78679999999997</v>
      </c>
      <c r="X96" s="26">
        <f t="shared" si="806"/>
        <v>353.30749999999972</v>
      </c>
      <c r="Y96" s="26">
        <f t="shared" si="806"/>
        <v>195.83999999999986</v>
      </c>
      <c r="Z96" s="26">
        <f t="shared" si="806"/>
        <v>356.69999999999993</v>
      </c>
      <c r="AA96" s="26">
        <f t="shared" ref="AA96" si="807">AA93-AA94</f>
        <v>333.01000000000033</v>
      </c>
      <c r="AB96" s="27">
        <f t="shared" ref="AA96:AD96" si="808">AB93-AB94</f>
        <v>414.03007024711314</v>
      </c>
      <c r="AC96" s="27">
        <f t="shared" si="808"/>
        <v>637.18825118097186</v>
      </c>
      <c r="AD96" s="27">
        <f t="shared" si="808"/>
        <v>724.31588417665955</v>
      </c>
      <c r="AE96" s="27">
        <f t="shared" ref="AE96" si="809">AE93-AE94</f>
        <v>818.54974110982721</v>
      </c>
      <c r="AI96" s="26">
        <f>AI93-AI94</f>
        <v>0</v>
      </c>
      <c r="AJ96" s="26">
        <f t="shared" ref="AJ96" si="810">AJ93-AJ94</f>
        <v>0</v>
      </c>
      <c r="AK96" s="26">
        <f t="shared" ref="AK96:AM96" si="811">AK93-AK94</f>
        <v>0</v>
      </c>
      <c r="AL96" s="26">
        <f t="shared" si="811"/>
        <v>0</v>
      </c>
      <c r="AM96" s="26">
        <f t="shared" si="811"/>
        <v>0</v>
      </c>
      <c r="AN96" s="26">
        <f t="shared" ref="AN96:AO96" si="812">AN93-AN94</f>
        <v>0</v>
      </c>
      <c r="AO96" s="26">
        <f t="shared" si="812"/>
        <v>0</v>
      </c>
      <c r="AP96" s="26">
        <f t="shared" ref="AP96:CD96" si="813">AP93-AP94</f>
        <v>0</v>
      </c>
      <c r="AQ96" s="26">
        <f t="shared" si="813"/>
        <v>0</v>
      </c>
      <c r="AR96" s="26">
        <f t="shared" si="813"/>
        <v>0</v>
      </c>
      <c r="AS96" s="26">
        <f t="shared" si="813"/>
        <v>0</v>
      </c>
      <c r="AT96" s="26">
        <f t="shared" si="813"/>
        <v>0</v>
      </c>
      <c r="AU96" s="26">
        <f t="shared" si="813"/>
        <v>0</v>
      </c>
      <c r="AV96" s="26">
        <f t="shared" si="813"/>
        <v>0</v>
      </c>
      <c r="AW96" s="26">
        <f t="shared" si="813"/>
        <v>0</v>
      </c>
      <c r="AX96" s="26">
        <f t="shared" si="813"/>
        <v>0</v>
      </c>
      <c r="AY96" s="26">
        <f t="shared" si="813"/>
        <v>0</v>
      </c>
      <c r="AZ96" s="26">
        <f t="shared" si="813"/>
        <v>0</v>
      </c>
      <c r="BA96" s="26">
        <f t="shared" si="813"/>
        <v>0</v>
      </c>
      <c r="BB96" s="26">
        <f t="shared" si="813"/>
        <v>0</v>
      </c>
      <c r="BC96" s="26">
        <f t="shared" si="813"/>
        <v>0</v>
      </c>
      <c r="BD96" s="26">
        <f t="shared" si="813"/>
        <v>0</v>
      </c>
      <c r="BE96" s="26">
        <f t="shared" si="813"/>
        <v>0</v>
      </c>
      <c r="BF96" s="26">
        <f t="shared" si="813"/>
        <v>0</v>
      </c>
      <c r="BG96" s="26">
        <f t="shared" si="813"/>
        <v>0</v>
      </c>
      <c r="BH96" s="26">
        <f t="shared" si="813"/>
        <v>0</v>
      </c>
      <c r="BI96" s="26">
        <f t="shared" si="813"/>
        <v>0</v>
      </c>
      <c r="BJ96" s="26">
        <f t="shared" si="813"/>
        <v>0</v>
      </c>
      <c r="BK96" s="26">
        <f t="shared" si="813"/>
        <v>0</v>
      </c>
      <c r="BL96" s="26">
        <f t="shared" si="813"/>
        <v>0</v>
      </c>
      <c r="BM96" s="26">
        <f t="shared" si="813"/>
        <v>0</v>
      </c>
      <c r="BN96" s="26">
        <f t="shared" si="813"/>
        <v>0</v>
      </c>
      <c r="BO96" s="26">
        <f t="shared" si="813"/>
        <v>17.870999999999974</v>
      </c>
      <c r="BP96" s="26">
        <f t="shared" si="813"/>
        <v>25.631000000000014</v>
      </c>
      <c r="BQ96" s="26">
        <f t="shared" si="813"/>
        <v>24.573999999999998</v>
      </c>
      <c r="BR96" s="26">
        <f t="shared" si="813"/>
        <v>32.76400000000001</v>
      </c>
      <c r="BS96" s="26">
        <f t="shared" si="813"/>
        <v>36.955999999999996</v>
      </c>
      <c r="BT96" s="26">
        <f t="shared" si="813"/>
        <v>47.007999999999981</v>
      </c>
      <c r="BU96" s="26">
        <f t="shared" si="813"/>
        <v>69.732999999999961</v>
      </c>
      <c r="BV96" s="26">
        <f t="shared" si="813"/>
        <v>99.086999999999975</v>
      </c>
      <c r="BW96" s="26">
        <f t="shared" si="813"/>
        <v>107.79200000000006</v>
      </c>
      <c r="BX96" s="26">
        <f t="shared" si="813"/>
        <v>91.568999999999932</v>
      </c>
      <c r="BY96" s="26">
        <f t="shared" si="813"/>
        <v>77.196000000000012</v>
      </c>
      <c r="BZ96" s="26">
        <f t="shared" si="813"/>
        <v>76.74900000000008</v>
      </c>
      <c r="CA96" s="26">
        <f t="shared" si="813"/>
        <v>31.679999999999971</v>
      </c>
      <c r="CB96" s="26">
        <f t="shared" si="813"/>
        <v>38.179999999999993</v>
      </c>
      <c r="CC96" s="26">
        <f t="shared" si="813"/>
        <v>49.309999999999953</v>
      </c>
      <c r="CD96" s="26">
        <f t="shared" si="813"/>
        <v>76.660000000000053</v>
      </c>
      <c r="CE96" s="26">
        <f t="shared" ref="CE96:CF96" si="814">CE93-CE94</f>
        <v>86.010000000000048</v>
      </c>
      <c r="CF96" s="26">
        <f t="shared" si="814"/>
        <v>80.53</v>
      </c>
      <c r="CG96" s="26">
        <f t="shared" ref="CG96:CH96" si="815">CG93-CG94</f>
        <v>103.54000000000005</v>
      </c>
      <c r="CH96" s="26">
        <f t="shared" si="815"/>
        <v>86.62</v>
      </c>
      <c r="CI96" s="26">
        <f t="shared" ref="CI96:CJ96" si="816">CI93-CI94</f>
        <v>160.41</v>
      </c>
      <c r="CJ96" s="26">
        <f t="shared" si="816"/>
        <v>51.52</v>
      </c>
      <c r="CK96" s="26">
        <f t="shared" ref="CK96:CL96" si="817">CK93-CK94</f>
        <v>39.150000000000063</v>
      </c>
      <c r="CL96" s="26">
        <f t="shared" si="817"/>
        <v>81.929999999999936</v>
      </c>
      <c r="CM96" s="27">
        <f t="shared" ref="CM96:DB96" si="818">CM93-CM94</f>
        <v>83.259346856189239</v>
      </c>
      <c r="CN96" s="27">
        <f t="shared" si="818"/>
        <v>107.09316471343885</v>
      </c>
      <c r="CO96" s="27">
        <f t="shared" si="818"/>
        <v>106.42914734558403</v>
      </c>
      <c r="CP96" s="27">
        <f t="shared" si="818"/>
        <v>117.24841133190107</v>
      </c>
      <c r="CQ96" s="27">
        <f t="shared" si="818"/>
        <v>143.81918182316511</v>
      </c>
      <c r="CR96" s="27">
        <f t="shared" si="818"/>
        <v>160.57449930458068</v>
      </c>
      <c r="CS96" s="27">
        <f t="shared" si="818"/>
        <v>163.97171239620232</v>
      </c>
      <c r="CT96" s="27">
        <f t="shared" si="818"/>
        <v>168.82285765702358</v>
      </c>
      <c r="CU96" s="27">
        <f t="shared" si="818"/>
        <v>173.20492285351159</v>
      </c>
      <c r="CV96" s="27">
        <f t="shared" si="818"/>
        <v>178.3813262532237</v>
      </c>
      <c r="CW96" s="27">
        <f t="shared" si="818"/>
        <v>183.65239712376473</v>
      </c>
      <c r="CX96" s="27">
        <f t="shared" si="818"/>
        <v>189.07723794615976</v>
      </c>
      <c r="CY96" s="27">
        <f t="shared" si="818"/>
        <v>195.88127123227116</v>
      </c>
      <c r="CZ96" s="27">
        <f t="shared" si="818"/>
        <v>201.55068949930549</v>
      </c>
      <c r="DA96" s="27">
        <f t="shared" si="818"/>
        <v>207.49824480731149</v>
      </c>
      <c r="DB96" s="27">
        <f t="shared" si="818"/>
        <v>213.61953557093904</v>
      </c>
      <c r="DE96" s="121"/>
      <c r="DF96" s="26">
        <v>333.00999999999988</v>
      </c>
    </row>
    <row r="97" spans="1:110" s="45" customFormat="1" x14ac:dyDescent="0.2">
      <c r="A97" s="45" t="s">
        <v>107</v>
      </c>
      <c r="B97" s="45" t="e">
        <f t="shared" ref="B97:E97" si="819">+B96/B65</f>
        <v>#DIV/0!</v>
      </c>
      <c r="C97" s="45" t="e">
        <f t="shared" si="819"/>
        <v>#DIV/0!</v>
      </c>
      <c r="D97" s="45" t="e">
        <f t="shared" si="819"/>
        <v>#DIV/0!</v>
      </c>
      <c r="E97" s="45" t="e">
        <f t="shared" si="819"/>
        <v>#DIV/0!</v>
      </c>
      <c r="F97" s="45" t="e">
        <f t="shared" ref="F97:AE97" si="820">+F96/F65</f>
        <v>#DIV/0!</v>
      </c>
      <c r="G97" s="45" t="e">
        <f t="shared" si="820"/>
        <v>#DIV/0!</v>
      </c>
      <c r="H97" s="45" t="e">
        <f t="shared" si="820"/>
        <v>#DIV/0!</v>
      </c>
      <c r="I97" s="45" t="e">
        <f t="shared" si="820"/>
        <v>#DIV/0!</v>
      </c>
      <c r="J97" s="45" t="e">
        <f t="shared" si="820"/>
        <v>#DIV/0!</v>
      </c>
      <c r="K97" s="45">
        <f t="shared" si="820"/>
        <v>-0.33018423742550662</v>
      </c>
      <c r="L97" s="45">
        <f t="shared" si="820"/>
        <v>-0.12735996632438321</v>
      </c>
      <c r="M97" s="45">
        <f t="shared" si="820"/>
        <v>3.5327118649017861E-4</v>
      </c>
      <c r="N97" s="45">
        <f t="shared" si="820"/>
        <v>8.4721466411884355E-2</v>
      </c>
      <c r="O97" s="45">
        <f t="shared" si="820"/>
        <v>0.10455136664052665</v>
      </c>
      <c r="P97" s="45">
        <f t="shared" si="820"/>
        <v>9.8594712306306329E-2</v>
      </c>
      <c r="Q97" s="45">
        <f t="shared" si="820"/>
        <v>0.16873371851324989</v>
      </c>
      <c r="R97" s="45">
        <f t="shared" si="820"/>
        <v>0.16993903230123444</v>
      </c>
      <c r="S97" s="45">
        <f t="shared" si="820"/>
        <v>0.26020074725844849</v>
      </c>
      <c r="T97" s="45">
        <f t="shared" si="820"/>
        <v>0.25733206830585342</v>
      </c>
      <c r="U97" s="45">
        <f t="shared" si="820"/>
        <v>0.18345052295119643</v>
      </c>
      <c r="V97" s="45">
        <f t="shared" si="820"/>
        <v>0.12169800083345363</v>
      </c>
      <c r="W97" s="45">
        <f t="shared" si="820"/>
        <v>0.16298926574530798</v>
      </c>
      <c r="X97" s="45">
        <f t="shared" si="820"/>
        <v>0.16144559880902914</v>
      </c>
      <c r="Y97" s="45">
        <f t="shared" si="820"/>
        <v>0.10151410695680564</v>
      </c>
      <c r="Z97" s="45">
        <f t="shared" ref="Z97:AA97" si="821">+Z96/Z65</f>
        <v>0.13987522204750344</v>
      </c>
      <c r="AA97" s="45">
        <f t="shared" si="821"/>
        <v>0.13177138153989834</v>
      </c>
      <c r="AB97" s="48">
        <f t="shared" si="820"/>
        <v>0.12291685760852433</v>
      </c>
      <c r="AC97" s="48">
        <f t="shared" si="820"/>
        <v>0.14176277906023069</v>
      </c>
      <c r="AD97" s="48">
        <f t="shared" si="820"/>
        <v>0.15875416639488429</v>
      </c>
      <c r="AE97" s="48">
        <f t="shared" si="820"/>
        <v>0.17835270532951894</v>
      </c>
      <c r="AI97" s="45" t="e">
        <f t="shared" ref="AI97:BN97" si="822">+AI96/AI65</f>
        <v>#DIV/0!</v>
      </c>
      <c r="AJ97" s="45" t="e">
        <f t="shared" si="822"/>
        <v>#DIV/0!</v>
      </c>
      <c r="AK97" s="45" t="e">
        <f t="shared" si="822"/>
        <v>#DIV/0!</v>
      </c>
      <c r="AL97" s="45" t="e">
        <f t="shared" si="822"/>
        <v>#DIV/0!</v>
      </c>
      <c r="AM97" s="45" t="e">
        <f t="shared" si="822"/>
        <v>#DIV/0!</v>
      </c>
      <c r="AN97" s="45" t="e">
        <f t="shared" si="822"/>
        <v>#DIV/0!</v>
      </c>
      <c r="AO97" s="45" t="e">
        <f t="shared" si="822"/>
        <v>#DIV/0!</v>
      </c>
      <c r="AP97" s="45" t="e">
        <f t="shared" si="822"/>
        <v>#DIV/0!</v>
      </c>
      <c r="AQ97" s="45" t="e">
        <f t="shared" si="822"/>
        <v>#DIV/0!</v>
      </c>
      <c r="AR97" s="45" t="e">
        <f t="shared" si="822"/>
        <v>#DIV/0!</v>
      </c>
      <c r="AS97" s="45" t="e">
        <f t="shared" si="822"/>
        <v>#DIV/0!</v>
      </c>
      <c r="AT97" s="45" t="e">
        <f t="shared" si="822"/>
        <v>#DIV/0!</v>
      </c>
      <c r="AU97" s="45" t="e">
        <f t="shared" si="822"/>
        <v>#DIV/0!</v>
      </c>
      <c r="AV97" s="45" t="e">
        <f t="shared" si="822"/>
        <v>#DIV/0!</v>
      </c>
      <c r="AW97" s="45" t="e">
        <f t="shared" si="822"/>
        <v>#DIV/0!</v>
      </c>
      <c r="AX97" s="45" t="e">
        <f t="shared" si="822"/>
        <v>#DIV/0!</v>
      </c>
      <c r="AY97" s="45" t="e">
        <f t="shared" si="822"/>
        <v>#DIV/0!</v>
      </c>
      <c r="AZ97" s="45" t="e">
        <f t="shared" si="822"/>
        <v>#DIV/0!</v>
      </c>
      <c r="BA97" s="45" t="e">
        <f t="shared" si="822"/>
        <v>#DIV/0!</v>
      </c>
      <c r="BB97" s="45" t="e">
        <f t="shared" si="822"/>
        <v>#DIV/0!</v>
      </c>
      <c r="BC97" s="45" t="e">
        <f t="shared" si="822"/>
        <v>#DIV/0!</v>
      </c>
      <c r="BD97" s="45" t="e">
        <f t="shared" si="822"/>
        <v>#DIV/0!</v>
      </c>
      <c r="BE97" s="45" t="e">
        <f t="shared" si="822"/>
        <v>#DIV/0!</v>
      </c>
      <c r="BF97" s="45" t="e">
        <f t="shared" si="822"/>
        <v>#DIV/0!</v>
      </c>
      <c r="BG97" s="45" t="e">
        <f t="shared" si="822"/>
        <v>#DIV/0!</v>
      </c>
      <c r="BH97" s="45" t="e">
        <f t="shared" si="822"/>
        <v>#DIV/0!</v>
      </c>
      <c r="BI97" s="45" t="e">
        <f t="shared" si="822"/>
        <v>#DIV/0!</v>
      </c>
      <c r="BJ97" s="45" t="e">
        <f t="shared" si="822"/>
        <v>#DIV/0!</v>
      </c>
      <c r="BK97" s="45" t="e">
        <f t="shared" si="822"/>
        <v>#DIV/0!</v>
      </c>
      <c r="BL97" s="45" t="e">
        <f t="shared" si="822"/>
        <v>#DIV/0!</v>
      </c>
      <c r="BM97" s="45" t="e">
        <f t="shared" si="822"/>
        <v>#DIV/0!</v>
      </c>
      <c r="BN97" s="45" t="e">
        <f t="shared" si="822"/>
        <v>#DIV/0!</v>
      </c>
      <c r="BO97" s="45">
        <f t="shared" ref="BO97:CT97" si="823">+BO96/BO65</f>
        <v>0.12988117300773991</v>
      </c>
      <c r="BP97" s="45">
        <f t="shared" si="823"/>
        <v>0.12150214978833955</v>
      </c>
      <c r="BQ97" s="45">
        <f t="shared" si="823"/>
        <v>0.11093905890957026</v>
      </c>
      <c r="BR97" s="45">
        <f t="shared" si="823"/>
        <v>0.12672455471968133</v>
      </c>
      <c r="BS97" s="45">
        <f t="shared" si="823"/>
        <v>0.12728305980815924</v>
      </c>
      <c r="BT97" s="45">
        <f t="shared" si="823"/>
        <v>0.13841107571269567</v>
      </c>
      <c r="BU97" s="45">
        <f t="shared" si="823"/>
        <v>0.16517597009763738</v>
      </c>
      <c r="BV97" s="45">
        <f t="shared" si="823"/>
        <v>0.19865275313505543</v>
      </c>
      <c r="BW97" s="45">
        <f t="shared" si="823"/>
        <v>0.20229332832879807</v>
      </c>
      <c r="BX97" s="45">
        <f t="shared" si="823"/>
        <v>0.16483178226198394</v>
      </c>
      <c r="BY97" s="45">
        <f t="shared" si="823"/>
        <v>0.14352914052825927</v>
      </c>
      <c r="BZ97" s="45">
        <f t="shared" si="823"/>
        <v>0.13652106009317364</v>
      </c>
      <c r="CA97" s="45">
        <f t="shared" si="823"/>
        <v>6.9643210446481502E-2</v>
      </c>
      <c r="CB97" s="45">
        <f t="shared" si="823"/>
        <v>7.984941963818884E-2</v>
      </c>
      <c r="CC97" s="45">
        <f t="shared" si="823"/>
        <v>0.10457668815744815</v>
      </c>
      <c r="CD97" s="45">
        <f t="shared" si="823"/>
        <v>0.14612202885843367</v>
      </c>
      <c r="CE97" s="45">
        <f t="shared" si="823"/>
        <v>0.1320792383292384</v>
      </c>
      <c r="CF97" s="45">
        <f t="shared" si="823"/>
        <v>0.12862984378494074</v>
      </c>
      <c r="CG97" s="45">
        <f t="shared" si="823"/>
        <v>0.1604674229743972</v>
      </c>
      <c r="CH97" s="45">
        <f t="shared" si="823"/>
        <v>0.13801124866561509</v>
      </c>
      <c r="CI97" s="45">
        <f t="shared" ref="CI97:CJ97" si="824">+CI96/CI65</f>
        <v>0.26446730636066873</v>
      </c>
      <c r="CJ97" s="45">
        <f t="shared" si="824"/>
        <v>8.7714519204576416E-2</v>
      </c>
      <c r="CK97" s="45">
        <f t="shared" ref="CK97:CL97" si="825">+CK96/CK65</f>
        <v>6.5564710610932581E-2</v>
      </c>
      <c r="CL97" s="45">
        <f t="shared" si="825"/>
        <v>0.11129374049119749</v>
      </c>
      <c r="CM97" s="48">
        <f t="shared" si="823"/>
        <v>0.11523785031998511</v>
      </c>
      <c r="CN97" s="48">
        <f t="shared" si="823"/>
        <v>0.1287951469794815</v>
      </c>
      <c r="CO97" s="48">
        <f t="shared" si="823"/>
        <v>0.12044605725911334</v>
      </c>
      <c r="CP97" s="48">
        <f t="shared" si="823"/>
        <v>0.1259719702733291</v>
      </c>
      <c r="CQ97" s="48">
        <f t="shared" si="823"/>
        <v>0.13532738821281121</v>
      </c>
      <c r="CR97" s="48">
        <f t="shared" si="823"/>
        <v>0.14036232456694114</v>
      </c>
      <c r="CS97" s="48">
        <f t="shared" si="823"/>
        <v>0.14333191643024679</v>
      </c>
      <c r="CT97" s="48">
        <f t="shared" si="823"/>
        <v>0.14757242802187376</v>
      </c>
      <c r="CU97" s="48">
        <f t="shared" ref="CU97:DB97" si="826">+CU96/CU65</f>
        <v>0.15185089126883208</v>
      </c>
      <c r="CV97" s="48">
        <f t="shared" si="826"/>
        <v>0.15638910794803174</v>
      </c>
      <c r="CW97" s="48">
        <f t="shared" si="826"/>
        <v>0.1610103207660403</v>
      </c>
      <c r="CX97" s="48">
        <f t="shared" si="826"/>
        <v>0.1657663455966332</v>
      </c>
      <c r="CY97" s="48">
        <f t="shared" si="826"/>
        <v>0.17072122996602782</v>
      </c>
      <c r="CZ97" s="48">
        <f t="shared" si="826"/>
        <v>0.17566243773771043</v>
      </c>
      <c r="DA97" s="48">
        <f t="shared" si="826"/>
        <v>0.18084605713677873</v>
      </c>
      <c r="DB97" s="48">
        <f t="shared" si="826"/>
        <v>0.18618109647755882</v>
      </c>
      <c r="DE97" s="129"/>
      <c r="DF97" s="45">
        <v>0.13177138153989817</v>
      </c>
    </row>
    <row r="98" spans="1:110" s="39" customFormat="1" x14ac:dyDescent="0.2">
      <c r="A98" s="39" t="s">
        <v>451</v>
      </c>
      <c r="C98" s="39" t="e">
        <f t="shared" ref="C98:E98" si="827">+IF(B96&lt;0,1-C96/B96,C96/B96-1)</f>
        <v>#DIV/0!</v>
      </c>
      <c r="D98" s="39" t="e">
        <f t="shared" si="827"/>
        <v>#DIV/0!</v>
      </c>
      <c r="E98" s="39" t="e">
        <f t="shared" si="827"/>
        <v>#DIV/0!</v>
      </c>
      <c r="F98" s="39" t="e">
        <f t="shared" ref="F98:AE98" si="828">+IF(E96&lt;0,1-F96/E96,F96/E96-1)</f>
        <v>#DIV/0!</v>
      </c>
      <c r="G98" s="39" t="e">
        <f t="shared" si="828"/>
        <v>#DIV/0!</v>
      </c>
      <c r="H98" s="39" t="e">
        <f t="shared" si="828"/>
        <v>#DIV/0!</v>
      </c>
      <c r="I98" s="39" t="e">
        <f t="shared" si="828"/>
        <v>#DIV/0!</v>
      </c>
      <c r="J98" s="39" t="e">
        <f t="shared" si="828"/>
        <v>#DIV/0!</v>
      </c>
      <c r="K98" s="39" t="e">
        <f t="shared" si="828"/>
        <v>#DIV/0!</v>
      </c>
      <c r="L98" s="39">
        <f t="shared" si="828"/>
        <v>0.20946406299034204</v>
      </c>
      <c r="M98" s="39">
        <f t="shared" si="828"/>
        <v>1.0039911656230238</v>
      </c>
      <c r="N98" s="39">
        <f t="shared" si="828"/>
        <v>291.26033668315841</v>
      </c>
      <c r="O98" s="39">
        <f t="shared" si="828"/>
        <v>0.1434108717063054</v>
      </c>
      <c r="P98" s="39">
        <f t="shared" si="828"/>
        <v>0.1732045713514625</v>
      </c>
      <c r="Q98" s="39">
        <f t="shared" si="828"/>
        <v>0.93692931159155912</v>
      </c>
      <c r="R98" s="39">
        <f t="shared" si="828"/>
        <v>-9.5517224954457802E-3</v>
      </c>
      <c r="S98" s="39">
        <f t="shared" si="828"/>
        <v>1.3365604697331968</v>
      </c>
      <c r="T98" s="39">
        <f t="shared" si="828"/>
        <v>0.17579989001411889</v>
      </c>
      <c r="U98" s="39">
        <f t="shared" si="828"/>
        <v>-0.38734424138257406</v>
      </c>
      <c r="V98" s="39">
        <f t="shared" si="828"/>
        <v>-9.9633296040901653E-2</v>
      </c>
      <c r="W98" s="39">
        <f t="shared" si="828"/>
        <v>1.5068356489056831</v>
      </c>
      <c r="X98" s="39">
        <f t="shared" si="828"/>
        <v>0.39765011464206101</v>
      </c>
      <c r="Y98" s="39">
        <f t="shared" si="828"/>
        <v>-0.44569532206364137</v>
      </c>
      <c r="Z98" s="39">
        <f t="shared" ref="Z98:AA98" si="829">+IF(Y96&lt;0,1-Z96/Y96,Z96/Y96-1)</f>
        <v>0.82138480392156965</v>
      </c>
      <c r="AA98" s="39">
        <f t="shared" si="829"/>
        <v>-6.6414353798709302E-2</v>
      </c>
      <c r="AB98" s="40">
        <f t="shared" si="828"/>
        <v>0.24329620806315955</v>
      </c>
      <c r="AC98" s="40">
        <f t="shared" si="828"/>
        <v>0.53899027382399334</v>
      </c>
      <c r="AD98" s="40">
        <f t="shared" si="828"/>
        <v>0.136737664001501</v>
      </c>
      <c r="AE98" s="40">
        <f t="shared" si="828"/>
        <v>0.13010049757542541</v>
      </c>
      <c r="AM98" s="39" t="e">
        <f>+IF(AI96&lt;0,1-AM96/AI96,AM96/AI96-1)</f>
        <v>#DIV/0!</v>
      </c>
      <c r="AN98" s="39" t="e">
        <f t="shared" ref="AN98" si="830">+IF(AJ96&lt;0,1-AN96/AJ96,AN96/AJ96-1)</f>
        <v>#DIV/0!</v>
      </c>
      <c r="AO98" s="39" t="e">
        <f t="shared" ref="AO98" si="831">+IF(AK96&lt;0,1-AO96/AK96,AO96/AK96-1)</f>
        <v>#DIV/0!</v>
      </c>
      <c r="AP98" s="39" t="e">
        <f t="shared" ref="AP98" si="832">+IF(AL96&lt;0,1-AP96/AL96,AP96/AL96-1)</f>
        <v>#DIV/0!</v>
      </c>
      <c r="AQ98" s="39" t="e">
        <f t="shared" ref="AQ98" si="833">+IF(AM96&lt;0,1-AQ96/AM96,AQ96/AM96-1)</f>
        <v>#DIV/0!</v>
      </c>
      <c r="AR98" s="39" t="e">
        <f t="shared" ref="AR98" si="834">+IF(AN96&lt;0,1-AR96/AN96,AR96/AN96-1)</f>
        <v>#DIV/0!</v>
      </c>
      <c r="AS98" s="39" t="e">
        <f t="shared" ref="AS98" si="835">+IF(AO96&lt;0,1-AS96/AO96,AS96/AO96-1)</f>
        <v>#DIV/0!</v>
      </c>
      <c r="AT98" s="39" t="e">
        <f t="shared" ref="AT98" si="836">+IF(AP96&lt;0,1-AT96/AP96,AT96/AP96-1)</f>
        <v>#DIV/0!</v>
      </c>
      <c r="AU98" s="39" t="e">
        <f t="shared" ref="AU98" si="837">+IF(AQ96&lt;0,1-AU96/AQ96,AU96/AQ96-1)</f>
        <v>#DIV/0!</v>
      </c>
      <c r="AV98" s="39" t="e">
        <f t="shared" ref="AV98" si="838">+IF(AR96&lt;0,1-AV96/AR96,AV96/AR96-1)</f>
        <v>#DIV/0!</v>
      </c>
      <c r="AW98" s="39" t="e">
        <f t="shared" ref="AW98" si="839">+IF(AS96&lt;0,1-AW96/AS96,AW96/AS96-1)</f>
        <v>#DIV/0!</v>
      </c>
      <c r="AX98" s="39" t="e">
        <f t="shared" ref="AX98" si="840">+IF(AT96&lt;0,1-AX96/AT96,AX96/AT96-1)</f>
        <v>#DIV/0!</v>
      </c>
      <c r="AY98" s="39" t="e">
        <f t="shared" ref="AY98" si="841">+IF(AU96&lt;0,1-AY96/AU96,AY96/AU96-1)</f>
        <v>#DIV/0!</v>
      </c>
      <c r="AZ98" s="39" t="e">
        <f t="shared" ref="AZ98" si="842">+IF(AV96&lt;0,1-AZ96/AV96,AZ96/AV96-1)</f>
        <v>#DIV/0!</v>
      </c>
      <c r="BA98" s="39" t="e">
        <f t="shared" ref="BA98" si="843">+IF(AW96&lt;0,1-BA96/AW96,BA96/AW96-1)</f>
        <v>#DIV/0!</v>
      </c>
      <c r="BB98" s="39" t="e">
        <f t="shared" ref="BB98" si="844">+IF(AX96&lt;0,1-BB96/AX96,BB96/AX96-1)</f>
        <v>#DIV/0!</v>
      </c>
      <c r="BC98" s="39" t="e">
        <f t="shared" ref="BC98" si="845">+IF(AY96&lt;0,1-BC96/AY96,BC96/AY96-1)</f>
        <v>#DIV/0!</v>
      </c>
      <c r="BD98" s="39" t="e">
        <f t="shared" ref="BD98" si="846">+IF(AZ96&lt;0,1-BD96/AZ96,BD96/AZ96-1)</f>
        <v>#DIV/0!</v>
      </c>
      <c r="BE98" s="39" t="e">
        <f t="shared" ref="BE98" si="847">+IF(BA96&lt;0,1-BE96/BA96,BE96/BA96-1)</f>
        <v>#DIV/0!</v>
      </c>
      <c r="BF98" s="39" t="e">
        <f t="shared" ref="BF98" si="848">+IF(BB96&lt;0,1-BF96/BB96,BF96/BB96-1)</f>
        <v>#DIV/0!</v>
      </c>
      <c r="BG98" s="39" t="e">
        <f t="shared" ref="BG98" si="849">+IF(BC96&lt;0,1-BG96/BC96,BG96/BC96-1)</f>
        <v>#DIV/0!</v>
      </c>
      <c r="BH98" s="39" t="e">
        <f t="shared" ref="BH98" si="850">+IF(BD96&lt;0,1-BH96/BD96,BH96/BD96-1)</f>
        <v>#DIV/0!</v>
      </c>
      <c r="BI98" s="39" t="e">
        <f t="shared" ref="BI98" si="851">+IF(BE96&lt;0,1-BI96/BE96,BI96/BE96-1)</f>
        <v>#DIV/0!</v>
      </c>
      <c r="BJ98" s="39" t="e">
        <f t="shared" ref="BJ98" si="852">+IF(BF96&lt;0,1-BJ96/BF96,BJ96/BF96-1)</f>
        <v>#DIV/0!</v>
      </c>
      <c r="BK98" s="39" t="e">
        <f t="shared" ref="BK98" si="853">+IF(BG96&lt;0,1-BK96/BG96,BK96/BG96-1)</f>
        <v>#DIV/0!</v>
      </c>
      <c r="BL98" s="39" t="e">
        <f t="shared" ref="BL98" si="854">+IF(BH96&lt;0,1-BL96/BH96,BL96/BH96-1)</f>
        <v>#DIV/0!</v>
      </c>
      <c r="BM98" s="39" t="e">
        <f t="shared" ref="BM98" si="855">+IF(BI96&lt;0,1-BM96/BI96,BM96/BI96-1)</f>
        <v>#DIV/0!</v>
      </c>
      <c r="BN98" s="39" t="e">
        <f t="shared" ref="BN98" si="856">+IF(BJ96&lt;0,1-BN96/BJ96,BN96/BJ96-1)</f>
        <v>#DIV/0!</v>
      </c>
      <c r="BO98" s="39" t="e">
        <f t="shared" ref="BO98" si="857">+IF(BK96&lt;0,1-BO96/BK96,BO96/BK96-1)</f>
        <v>#DIV/0!</v>
      </c>
      <c r="BP98" s="39" t="e">
        <f t="shared" ref="BP98" si="858">+IF(BL96&lt;0,1-BP96/BL96,BP96/BL96-1)</f>
        <v>#DIV/0!</v>
      </c>
      <c r="BQ98" s="39" t="e">
        <f t="shared" ref="BQ98" si="859">+IF(BM96&lt;0,1-BQ96/BM96,BQ96/BM96-1)</f>
        <v>#DIV/0!</v>
      </c>
      <c r="BR98" s="39" t="e">
        <f t="shared" ref="BR98" si="860">+IF(BN96&lt;0,1-BR96/BN96,BR96/BN96-1)</f>
        <v>#DIV/0!</v>
      </c>
      <c r="BS98" s="39">
        <f t="shared" ref="BS98" si="861">+IF(BO96&lt;0,1-BS96/BO96,BS96/BO96-1)</f>
        <v>1.0679312853225924</v>
      </c>
      <c r="BT98" s="39">
        <f t="shared" ref="BT98" si="862">+IF(BP96&lt;0,1-BT96/BP96,BT96/BP96-1)</f>
        <v>0.83402910538020181</v>
      </c>
      <c r="BU98" s="39">
        <f t="shared" ref="BU98" si="863">+IF(BQ96&lt;0,1-BU96/BQ96,BU96/BQ96-1)</f>
        <v>1.8376739643525664</v>
      </c>
      <c r="BV98" s="39">
        <f t="shared" ref="BV98" si="864">+IF(BR96&lt;0,1-BV96/BR96,BV96/BR96-1)</f>
        <v>2.0242644365767291</v>
      </c>
      <c r="BW98" s="39">
        <f t="shared" ref="BW98" si="865">+IF(BS96&lt;0,1-BW96/BS96,BW96/BS96-1)</f>
        <v>1.916765883753655</v>
      </c>
      <c r="BX98" s="39">
        <f t="shared" ref="BX98" si="866">+IF(BT96&lt;0,1-BX96/BT96,BX96/BT96-1)</f>
        <v>0.947945030633083</v>
      </c>
      <c r="BY98" s="39">
        <f t="shared" ref="BY98" si="867">+IF(BU96&lt;0,1-BY96/BU96,BY96/BU96-1)</f>
        <v>0.10702250010755399</v>
      </c>
      <c r="BZ98" s="39">
        <f t="shared" ref="BZ98" si="868">+IF(BV96&lt;0,1-BZ96/BV96,BZ96/BV96-1)</f>
        <v>-0.22543825123376326</v>
      </c>
      <c r="CA98" s="39">
        <f t="shared" ref="CA98" si="869">+IF(BW96&lt;0,1-CA96/BW96,CA96/BW96-1)</f>
        <v>-0.7061006382662911</v>
      </c>
      <c r="CB98" s="39">
        <f t="shared" ref="CB98" si="870">+IF(BX96&lt;0,1-CB96/BX96,CB96/BX96-1)</f>
        <v>-0.58304666426410656</v>
      </c>
      <c r="CC98" s="39">
        <f t="shared" ref="CC98" si="871">+IF(BY96&lt;0,1-CC96/BY96,CC96/BY96-1)</f>
        <v>-0.36123633348878248</v>
      </c>
      <c r="CD98" s="39">
        <f t="shared" ref="CD98" si="872">+IF(BZ96&lt;0,1-CD96/BZ96,CD96/BZ96-1)</f>
        <v>-1.1596242296320058E-3</v>
      </c>
      <c r="CE98" s="39">
        <f t="shared" ref="CE98" si="873">+IF(CA96&lt;0,1-CE96/CA96,CE96/CA96-1)</f>
        <v>1.7149621212121251</v>
      </c>
      <c r="CF98" s="39">
        <f t="shared" ref="CF98" si="874">+IF(CB96&lt;0,1-CF96/CB96,CF96/CB96-1)</f>
        <v>1.1092194866422216</v>
      </c>
      <c r="CG98" s="39">
        <f t="shared" ref="CG98" si="875">+IF(CC96&lt;0,1-CG96/CC96,CG96/CC96-1)</f>
        <v>1.0997769215169368</v>
      </c>
      <c r="CH98" s="39">
        <f t="shared" ref="CH98:CL98" si="876">+IF(CD96&lt;0,1-CH96/CD96,CH96/CD96-1)</f>
        <v>0.12992434124706431</v>
      </c>
      <c r="CI98" s="39">
        <f t="shared" si="876"/>
        <v>0.8650156958493187</v>
      </c>
      <c r="CJ98" s="39">
        <f t="shared" si="876"/>
        <v>-0.36023842046442311</v>
      </c>
      <c r="CK98" s="39">
        <f t="shared" si="876"/>
        <v>-0.62188526173459491</v>
      </c>
      <c r="CL98" s="39">
        <f t="shared" si="876"/>
        <v>-5.4144539367352418E-2</v>
      </c>
      <c r="CM98" s="40">
        <f t="shared" ref="CM98" si="877">+CM96/CI96-1</f>
        <v>-0.48095912439256128</v>
      </c>
      <c r="CN98" s="40">
        <f t="shared" ref="CN98" si="878">+CN96/CJ96-1</f>
        <v>1.0786716753384868</v>
      </c>
      <c r="CO98" s="40">
        <f t="shared" ref="CO98" si="879">+CO96/CK96-1</f>
        <v>1.7184967393508011</v>
      </c>
      <c r="CP98" s="40">
        <f t="shared" ref="CP98" si="880">+CP96/CL96-1</f>
        <v>0.43108032871843238</v>
      </c>
      <c r="CQ98" s="40">
        <f t="shared" ref="CQ98" si="881">+CQ96/CM96-1</f>
        <v>0.72736380062623618</v>
      </c>
      <c r="CR98" s="40">
        <f t="shared" ref="CR98" si="882">+CR96/CN96-1</f>
        <v>0.49939073828145619</v>
      </c>
      <c r="CS98" s="40">
        <f t="shared" ref="CS98" si="883">+CS96/CO96-1</f>
        <v>0.54066547074527382</v>
      </c>
      <c r="CT98" s="40">
        <f t="shared" ref="CT98" si="884">+CT96/CP96-1</f>
        <v>0.43987330607941533</v>
      </c>
      <c r="CU98" s="40">
        <f t="shared" ref="CU98" si="885">+CU96/CQ96-1</f>
        <v>0.20432421223532016</v>
      </c>
      <c r="CV98" s="40">
        <f t="shared" ref="CV98" si="886">+CV96/CR96-1</f>
        <v>0.11089448838863691</v>
      </c>
      <c r="CW98" s="40">
        <f t="shared" ref="CW98" si="887">+CW96/CS96-1</f>
        <v>0.12002487770578552</v>
      </c>
      <c r="CX98" s="40">
        <f t="shared" ref="CX98" si="888">+CX96/CT96-1</f>
        <v>0.11997415853654414</v>
      </c>
      <c r="CY98" s="40">
        <f t="shared" ref="CY98" si="889">+CY96/CU96-1</f>
        <v>0.1309220777629867</v>
      </c>
      <c r="CZ98" s="40">
        <f t="shared" ref="CZ98" si="890">+CZ96/CV96-1</f>
        <v>0.12988670805817071</v>
      </c>
      <c r="DA98" s="40">
        <f t="shared" ref="DA98" si="891">+DA96/CW96-1</f>
        <v>0.12984228933029862</v>
      </c>
      <c r="DB98" s="40">
        <f t="shared" ref="DB98" si="892">+DB96/CX96-1</f>
        <v>0.12980038153385642</v>
      </c>
      <c r="DE98" s="122"/>
      <c r="DF98" s="39">
        <v>-6.6414353798710524E-2</v>
      </c>
    </row>
    <row r="99" spans="1:110" s="39" customFormat="1" x14ac:dyDescent="0.2">
      <c r="A99" s="39" t="s">
        <v>452</v>
      </c>
      <c r="AB99" s="40"/>
      <c r="AC99" s="40"/>
      <c r="AD99" s="40"/>
      <c r="AE99" s="40"/>
      <c r="AJ99" s="39" t="e">
        <f>+IF(AI96&lt;0,1-AJ96/AI96,AJ96/AI96-1)</f>
        <v>#DIV/0!</v>
      </c>
      <c r="AK99" s="39" t="e">
        <f t="shared" ref="AK99:AM99" si="893">+IF(AJ96&lt;0,1-AK96/AJ96,AK96/AJ96-1)</f>
        <v>#DIV/0!</v>
      </c>
      <c r="AL99" s="39" t="e">
        <f t="shared" si="893"/>
        <v>#DIV/0!</v>
      </c>
      <c r="AM99" s="39" t="e">
        <f t="shared" si="893"/>
        <v>#DIV/0!</v>
      </c>
      <c r="AN99" s="39" t="e">
        <f t="shared" ref="AN99" si="894">+IF(AM96&lt;0,1-AN96/AM96,AN96/AM96-1)</f>
        <v>#DIV/0!</v>
      </c>
      <c r="AO99" s="39" t="e">
        <f t="shared" ref="AO99" si="895">+IF(AN96&lt;0,1-AO96/AN96,AO96/AN96-1)</f>
        <v>#DIV/0!</v>
      </c>
      <c r="AP99" s="39" t="e">
        <f t="shared" ref="AP99" si="896">+IF(AO96&lt;0,1-AP96/AO96,AP96/AO96-1)</f>
        <v>#DIV/0!</v>
      </c>
      <c r="AQ99" s="39" t="e">
        <f t="shared" ref="AQ99" si="897">+IF(AP96&lt;0,1-AQ96/AP96,AQ96/AP96-1)</f>
        <v>#DIV/0!</v>
      </c>
      <c r="AR99" s="39" t="e">
        <f t="shared" ref="AR99" si="898">+IF(AQ96&lt;0,1-AR96/AQ96,AR96/AQ96-1)</f>
        <v>#DIV/0!</v>
      </c>
      <c r="AS99" s="39" t="e">
        <f t="shared" ref="AS99" si="899">+IF(AR96&lt;0,1-AS96/AR96,AS96/AR96-1)</f>
        <v>#DIV/0!</v>
      </c>
      <c r="AT99" s="39" t="e">
        <f t="shared" ref="AT99" si="900">+IF(AS96&lt;0,1-AT96/AS96,AT96/AS96-1)</f>
        <v>#DIV/0!</v>
      </c>
      <c r="AU99" s="39" t="e">
        <f t="shared" ref="AU99" si="901">+IF(AT96&lt;0,1-AU96/AT96,AU96/AT96-1)</f>
        <v>#DIV/0!</v>
      </c>
      <c r="AV99" s="39" t="e">
        <f t="shared" ref="AV99" si="902">+IF(AU96&lt;0,1-AV96/AU96,AV96/AU96-1)</f>
        <v>#DIV/0!</v>
      </c>
      <c r="AW99" s="39" t="e">
        <f t="shared" ref="AW99" si="903">+IF(AV96&lt;0,1-AW96/AV96,AW96/AV96-1)</f>
        <v>#DIV/0!</v>
      </c>
      <c r="AX99" s="39" t="e">
        <f t="shared" ref="AX99" si="904">+IF(AW96&lt;0,1-AX96/AW96,AX96/AW96-1)</f>
        <v>#DIV/0!</v>
      </c>
      <c r="AY99" s="39" t="e">
        <f t="shared" ref="AY99" si="905">+IF(AX96&lt;0,1-AY96/AX96,AY96/AX96-1)</f>
        <v>#DIV/0!</v>
      </c>
      <c r="AZ99" s="39" t="e">
        <f t="shared" ref="AZ99" si="906">+IF(AY96&lt;0,1-AZ96/AY96,AZ96/AY96-1)</f>
        <v>#DIV/0!</v>
      </c>
      <c r="BA99" s="39" t="e">
        <f t="shared" ref="BA99" si="907">+IF(AZ96&lt;0,1-BA96/AZ96,BA96/AZ96-1)</f>
        <v>#DIV/0!</v>
      </c>
      <c r="BB99" s="39" t="e">
        <f t="shared" ref="BB99" si="908">+IF(BA96&lt;0,1-BB96/BA96,BB96/BA96-1)</f>
        <v>#DIV/0!</v>
      </c>
      <c r="BC99" s="39" t="e">
        <f t="shared" ref="BC99" si="909">+IF(BB96&lt;0,1-BC96/BB96,BC96/BB96-1)</f>
        <v>#DIV/0!</v>
      </c>
      <c r="BD99" s="39" t="e">
        <f t="shared" ref="BD99" si="910">+IF(BC96&lt;0,1-BD96/BC96,BD96/BC96-1)</f>
        <v>#DIV/0!</v>
      </c>
      <c r="BE99" s="39" t="e">
        <f t="shared" ref="BE99" si="911">+IF(BD96&lt;0,1-BE96/BD96,BE96/BD96-1)</f>
        <v>#DIV/0!</v>
      </c>
      <c r="BF99" s="39" t="e">
        <f t="shared" ref="BF99" si="912">+IF(BE96&lt;0,1-BF96/BE96,BF96/BE96-1)</f>
        <v>#DIV/0!</v>
      </c>
      <c r="BG99" s="39" t="e">
        <f t="shared" ref="BG99" si="913">+IF(BF96&lt;0,1-BG96/BF96,BG96/BF96-1)</f>
        <v>#DIV/0!</v>
      </c>
      <c r="BH99" s="39" t="e">
        <f t="shared" ref="BH99" si="914">+IF(BG96&lt;0,1-BH96/BG96,BH96/BG96-1)</f>
        <v>#DIV/0!</v>
      </c>
      <c r="BI99" s="39" t="e">
        <f t="shared" ref="BI99" si="915">+IF(BH96&lt;0,1-BI96/BH96,BI96/BH96-1)</f>
        <v>#DIV/0!</v>
      </c>
      <c r="BJ99" s="39" t="e">
        <f t="shared" ref="BJ99" si="916">+IF(BI96&lt;0,1-BJ96/BI96,BJ96/BI96-1)</f>
        <v>#DIV/0!</v>
      </c>
      <c r="BK99" s="39" t="e">
        <f t="shared" ref="BK99" si="917">+IF(BJ96&lt;0,1-BK96/BJ96,BK96/BJ96-1)</f>
        <v>#DIV/0!</v>
      </c>
      <c r="BL99" s="39" t="e">
        <f t="shared" ref="BL99" si="918">+IF(BK96&lt;0,1-BL96/BK96,BL96/BK96-1)</f>
        <v>#DIV/0!</v>
      </c>
      <c r="BM99" s="39" t="e">
        <f t="shared" ref="BM99" si="919">+IF(BL96&lt;0,1-BM96/BL96,BM96/BL96-1)</f>
        <v>#DIV/0!</v>
      </c>
      <c r="BN99" s="39" t="e">
        <f t="shared" ref="BN99" si="920">+IF(BM96&lt;0,1-BN96/BM96,BN96/BM96-1)</f>
        <v>#DIV/0!</v>
      </c>
      <c r="BO99" s="39" t="e">
        <f t="shared" ref="BO99" si="921">+IF(BN96&lt;0,1-BO96/BN96,BO96/BN96-1)</f>
        <v>#DIV/0!</v>
      </c>
      <c r="BP99" s="39">
        <f t="shared" ref="BP99" si="922">+IF(BO96&lt;0,1-BP96/BO96,BP96/BO96-1)</f>
        <v>0.43422304291869795</v>
      </c>
      <c r="BQ99" s="39">
        <f t="shared" ref="BQ99" si="923">+IF(BP96&lt;0,1-BQ96/BP96,BQ96/BP96-1)</f>
        <v>-4.1239124497679192E-2</v>
      </c>
      <c r="BR99" s="39">
        <f t="shared" ref="BR99" si="924">+IF(BQ96&lt;0,1-BR96/BQ96,BR96/BQ96-1)</f>
        <v>0.33327907544559343</v>
      </c>
      <c r="BS99" s="39">
        <f t="shared" ref="BS99" si="925">+IF(BR96&lt;0,1-BS96/BR96,BS96/BR96-1)</f>
        <v>0.12794530582346431</v>
      </c>
      <c r="BT99" s="39">
        <f t="shared" ref="BT99" si="926">+IF(BS96&lt;0,1-BT96/BS96,BT96/BS96-1)</f>
        <v>0.2719991341054222</v>
      </c>
      <c r="BU99" s="39">
        <f t="shared" ref="BU99" si="927">+IF(BT96&lt;0,1-BU96/BT96,BU96/BT96-1)</f>
        <v>0.48342835262083028</v>
      </c>
      <c r="BV99" s="39">
        <f t="shared" ref="BV99" si="928">+IF(BU96&lt;0,1-BV96/BU96,BV96/BU96-1)</f>
        <v>0.42094847489710796</v>
      </c>
      <c r="BW99" s="39">
        <f t="shared" ref="BW99" si="929">+IF(BV96&lt;0,1-BW96/BV96,BW96/BV96-1)</f>
        <v>8.7852089577846515E-2</v>
      </c>
      <c r="BX99" s="39">
        <f t="shared" ref="BX99" si="930">+IF(BW96&lt;0,1-BX96/BW96,BX96/BW96-1)</f>
        <v>-0.1505028202464016</v>
      </c>
      <c r="BY99" s="39">
        <f t="shared" ref="BY99" si="931">+IF(BX96&lt;0,1-BY96/BX96,BY96/BX96-1)</f>
        <v>-0.1569636012187523</v>
      </c>
      <c r="BZ99" s="39">
        <f t="shared" ref="BZ99" si="932">+IF(BY96&lt;0,1-BZ96/BY96,BZ96/BY96-1)</f>
        <v>-5.7904554640128003E-3</v>
      </c>
      <c r="CA99" s="39">
        <f t="shared" ref="CA99" si="933">+IF(BZ96&lt;0,1-CA96/BZ96,CA96/BZ96-1)</f>
        <v>-0.58722589219403587</v>
      </c>
      <c r="CB99" s="39">
        <f t="shared" ref="CB99" si="934">+IF(CA96&lt;0,1-CB96/CA96,CB96/CA96-1)</f>
        <v>0.20517676767676862</v>
      </c>
      <c r="CC99" s="39">
        <f t="shared" ref="CC99" si="935">+IF(CB96&lt;0,1-CC96/CB96,CC96/CB96-1)</f>
        <v>0.29151388161340908</v>
      </c>
      <c r="CD99" s="39">
        <f t="shared" ref="CD99" si="936">+IF(CC96&lt;0,1-CD96/CC96,CD96/CC96-1)</f>
        <v>0.55465422835124989</v>
      </c>
      <c r="CE99" s="39">
        <f t="shared" ref="CE99" si="937">+IF(CD96&lt;0,1-CE96/CD96,CE96/CD96-1)</f>
        <v>0.12196712757631079</v>
      </c>
      <c r="CF99" s="39">
        <f t="shared" ref="CF99" si="938">+IF(CE96&lt;0,1-CF96/CE96,CF96/CE96-1)</f>
        <v>-6.3713521683525731E-2</v>
      </c>
      <c r="CG99" s="39">
        <f t="shared" ref="CG99" si="939">+IF(CF96&lt;0,1-CG96/CF96,CG96/CF96-1)</f>
        <v>0.2857320253321749</v>
      </c>
      <c r="CH99" s="39">
        <f t="shared" ref="CH99:CL99" si="940">+IF(CG96&lt;0,1-CH96/CG96,CH96/CG96-1)</f>
        <v>-0.1634151052733247</v>
      </c>
      <c r="CI99" s="39">
        <f t="shared" si="940"/>
        <v>0.85188178249826807</v>
      </c>
      <c r="CJ99" s="39">
        <f t="shared" si="940"/>
        <v>-0.67882301602144501</v>
      </c>
      <c r="CK99" s="39">
        <f t="shared" si="940"/>
        <v>-0.24010093167701752</v>
      </c>
      <c r="CL99" s="39">
        <f t="shared" si="940"/>
        <v>1.0927203065134048</v>
      </c>
      <c r="CM99" s="40">
        <f t="shared" ref="CM99" si="941">+CM96/CL96-1</f>
        <v>1.6225397976190603E-2</v>
      </c>
      <c r="CN99" s="40">
        <f t="shared" ref="CN99" si="942">+CN96/CM96-1</f>
        <v>0.28625996668478404</v>
      </c>
      <c r="CO99" s="40">
        <f t="shared" ref="CO99" si="943">+CO96/CN96-1</f>
        <v>-6.2003711406942719E-3</v>
      </c>
      <c r="CP99" s="40">
        <f t="shared" ref="CP99" si="944">+CP96/CO96-1</f>
        <v>0.10165696386898615</v>
      </c>
      <c r="CQ99" s="40">
        <f t="shared" ref="CQ99" si="945">+CQ96/CP96-1</f>
        <v>0.22661945001581985</v>
      </c>
      <c r="CR99" s="40">
        <f t="shared" ref="CR99" si="946">+CR96/CQ96-1</f>
        <v>0.11650266166871481</v>
      </c>
      <c r="CS99" s="40">
        <f t="shared" ref="CS99" si="947">+CS96/CR96-1</f>
        <v>2.1156616438689602E-2</v>
      </c>
      <c r="CT99" s="40">
        <f t="shared" ref="CT99" si="948">+CT96/CS96-1</f>
        <v>2.958525705396986E-2</v>
      </c>
      <c r="CU99" s="40">
        <f t="shared" ref="CU99" si="949">+CU96/CT96-1</f>
        <v>2.5956587024433153E-2</v>
      </c>
      <c r="CV99" s="40">
        <f t="shared" ref="CV99" si="950">+CV96/CU96-1</f>
        <v>2.9886006208322824E-2</v>
      </c>
      <c r="CW99" s="40">
        <f t="shared" ref="CW99" si="951">+CW96/CV96-1</f>
        <v>2.954945442584278E-2</v>
      </c>
      <c r="CX99" s="40">
        <f t="shared" ref="CX99" si="952">+CX96/CW96-1</f>
        <v>2.9538633349496468E-2</v>
      </c>
      <c r="CY99" s="40">
        <f t="shared" ref="CY99" si="953">+CY96/CX96-1</f>
        <v>3.5985470065142744E-2</v>
      </c>
      <c r="CZ99" s="40">
        <f t="shared" ref="CZ99" si="954">+CZ96/CY96-1</f>
        <v>2.8943135968888312E-2</v>
      </c>
      <c r="DA99" s="40">
        <f t="shared" ref="DA99" si="955">+DA96/CZ96-1</f>
        <v>2.9508980211285785E-2</v>
      </c>
      <c r="DB99" s="40">
        <f t="shared" ref="DB99" si="956">+DB96/DA96-1</f>
        <v>2.9500445988407842E-2</v>
      </c>
      <c r="DE99" s="122"/>
    </row>
    <row r="100" spans="1:110" s="75" customFormat="1" x14ac:dyDescent="0.2">
      <c r="A100" s="23" t="s">
        <v>23</v>
      </c>
      <c r="B100" s="75">
        <f>'Annual Raw'!C32</f>
        <v>0</v>
      </c>
      <c r="C100" s="75">
        <f>'Annual Raw'!D32</f>
        <v>0</v>
      </c>
      <c r="D100" s="75">
        <f>'Annual Raw'!E32</f>
        <v>0</v>
      </c>
      <c r="E100" s="75">
        <f>'Annual Raw'!F32</f>
        <v>0</v>
      </c>
      <c r="F100" s="75">
        <f>'Annual Raw'!G32</f>
        <v>0</v>
      </c>
      <c r="G100" s="75">
        <f>'Annual Raw'!H32</f>
        <v>0</v>
      </c>
      <c r="H100" s="75">
        <f>'Annual Raw'!I32</f>
        <v>0</v>
      </c>
      <c r="I100" s="75">
        <f>'Annual Raw'!J32</f>
        <v>0</v>
      </c>
      <c r="J100" s="75">
        <f>'Annual Raw'!K32</f>
        <v>0</v>
      </c>
      <c r="K100" s="75">
        <f>'Annual Raw'!L32</f>
        <v>0</v>
      </c>
      <c r="L100" s="75">
        <f>'Annual Raw'!M32</f>
        <v>0</v>
      </c>
      <c r="M100" s="75">
        <f>'Annual Raw'!N32</f>
        <v>0</v>
      </c>
      <c r="N100" s="75">
        <f>'Annual Raw'!O32</f>
        <v>0</v>
      </c>
      <c r="O100" s="75">
        <f>'Annual Raw'!P32</f>
        <v>0</v>
      </c>
      <c r="P100" s="75">
        <f>'Annual Raw'!Q32</f>
        <v>0</v>
      </c>
      <c r="Q100" s="75">
        <f>'Annual Raw'!R32</f>
        <v>0</v>
      </c>
      <c r="R100" s="75">
        <f>'Annual Raw'!S32</f>
        <v>0</v>
      </c>
      <c r="S100" s="75">
        <f>'Annual Raw'!T32</f>
        <v>0</v>
      </c>
      <c r="T100" s="75">
        <f>'Annual Raw'!U32</f>
        <v>0</v>
      </c>
      <c r="U100" s="75">
        <f>'Annual Raw'!V32</f>
        <v>0</v>
      </c>
      <c r="V100" s="75">
        <f>'Annual Raw'!W32</f>
        <v>0</v>
      </c>
      <c r="W100" s="75">
        <f>'Annual Raw'!X32</f>
        <v>0</v>
      </c>
      <c r="X100" s="75">
        <f>'Annual Raw'!Y32</f>
        <v>0</v>
      </c>
      <c r="Y100" s="75">
        <f>'Annual Raw'!Z32</f>
        <v>0</v>
      </c>
      <c r="Z100" s="75">
        <f>'Annual Raw'!AA32</f>
        <v>0</v>
      </c>
      <c r="AA100" s="75">
        <f>'Annual Raw'!AB32</f>
        <v>0</v>
      </c>
      <c r="AB100" s="76">
        <f t="shared" ref="AB100:AB101" si="957">+SUM(CM100:CP100)</f>
        <v>0</v>
      </c>
      <c r="AC100" s="76">
        <f t="shared" ref="AC100:AC101" si="958">+SUM(CQ100:CT100)</f>
        <v>0</v>
      </c>
      <c r="AD100" s="76">
        <f t="shared" ref="AD100:AD101" si="959">+SUM(CU100:CX100)</f>
        <v>0</v>
      </c>
      <c r="AE100" s="76">
        <f t="shared" ref="AE100:AE101" si="960">+SUM(CY100:DB100)</f>
        <v>0</v>
      </c>
      <c r="AI100" s="75">
        <f>'QTR Raw'!C34</f>
        <v>0</v>
      </c>
      <c r="AJ100" s="75">
        <f>'QTR Raw'!D34</f>
        <v>0</v>
      </c>
      <c r="AK100" s="75">
        <f>'QTR Raw'!E34</f>
        <v>0</v>
      </c>
      <c r="AL100" s="75">
        <f>'QTR Raw'!F34</f>
        <v>0</v>
      </c>
      <c r="AM100" s="75">
        <f>'QTR Raw'!G34</f>
        <v>0</v>
      </c>
      <c r="AN100" s="75">
        <f>'QTR Raw'!H34</f>
        <v>0</v>
      </c>
      <c r="AO100" s="75">
        <f>'QTR Raw'!I34</f>
        <v>0</v>
      </c>
      <c r="AP100" s="75">
        <f>'QTR Raw'!J34</f>
        <v>0</v>
      </c>
      <c r="AQ100" s="75">
        <f>'QTR Raw'!K34</f>
        <v>0</v>
      </c>
      <c r="AR100" s="75">
        <f>'QTR Raw'!L34</f>
        <v>0</v>
      </c>
      <c r="AS100" s="75">
        <f>'QTR Raw'!M34</f>
        <v>0</v>
      </c>
      <c r="AT100" s="75">
        <f>'QTR Raw'!N34</f>
        <v>0</v>
      </c>
      <c r="AU100" s="75">
        <f>'QTR Raw'!O34</f>
        <v>0</v>
      </c>
      <c r="AV100" s="75">
        <f>'QTR Raw'!P34</f>
        <v>0</v>
      </c>
      <c r="AW100" s="75">
        <f>'QTR Raw'!Q34</f>
        <v>0</v>
      </c>
      <c r="AX100" s="75">
        <f>'QTR Raw'!R34</f>
        <v>0</v>
      </c>
      <c r="AY100" s="75">
        <f>'QTR Raw'!S34</f>
        <v>0</v>
      </c>
      <c r="AZ100" s="75">
        <f>'QTR Raw'!T34</f>
        <v>0</v>
      </c>
      <c r="BA100" s="75">
        <f>'QTR Raw'!U34</f>
        <v>0</v>
      </c>
      <c r="BB100" s="75">
        <f>'QTR Raw'!V34</f>
        <v>0</v>
      </c>
      <c r="BC100" s="75">
        <f>'QTR Raw'!W34</f>
        <v>0</v>
      </c>
      <c r="BD100" s="75">
        <f>'QTR Raw'!X34</f>
        <v>0</v>
      </c>
      <c r="BE100" s="75">
        <f>'QTR Raw'!Y34</f>
        <v>0</v>
      </c>
      <c r="BF100" s="75">
        <f>'QTR Raw'!Z34</f>
        <v>0</v>
      </c>
      <c r="BG100" s="75">
        <f>'QTR Raw'!AA34</f>
        <v>0</v>
      </c>
      <c r="BH100" s="75">
        <f>'QTR Raw'!AB34</f>
        <v>0</v>
      </c>
      <c r="BI100" s="75">
        <f>'QTR Raw'!AC34</f>
        <v>0</v>
      </c>
      <c r="BJ100" s="75">
        <f>'QTR Raw'!AD34</f>
        <v>0</v>
      </c>
      <c r="BK100" s="75">
        <f>'QTR Raw'!AE34</f>
        <v>0</v>
      </c>
      <c r="BL100" s="75">
        <f>'QTR Raw'!AF34</f>
        <v>0</v>
      </c>
      <c r="BM100" s="75">
        <f>'QTR Raw'!AG34</f>
        <v>0</v>
      </c>
      <c r="BN100" s="75">
        <f>'QTR Raw'!AH34</f>
        <v>0</v>
      </c>
      <c r="BO100" s="75">
        <f>'QTR Raw'!AI34</f>
        <v>0</v>
      </c>
      <c r="BP100" s="75">
        <f>'QTR Raw'!AJ34</f>
        <v>0</v>
      </c>
      <c r="BQ100" s="75">
        <f>'QTR Raw'!AK34</f>
        <v>0</v>
      </c>
      <c r="BR100" s="75">
        <f>'QTR Raw'!AL34</f>
        <v>0</v>
      </c>
      <c r="BS100" s="75">
        <f>'QTR Raw'!AM34</f>
        <v>0</v>
      </c>
      <c r="BT100" s="75">
        <f>'QTR Raw'!AN34</f>
        <v>0</v>
      </c>
      <c r="BU100" s="75">
        <f>'QTR Raw'!AO34</f>
        <v>0</v>
      </c>
      <c r="BV100" s="75">
        <f>'QTR Raw'!AP34</f>
        <v>0</v>
      </c>
      <c r="BW100" s="75">
        <f>'QTR Raw'!AQ34</f>
        <v>0</v>
      </c>
      <c r="BX100" s="75">
        <f>'QTR Raw'!AR34</f>
        <v>0</v>
      </c>
      <c r="BY100" s="75">
        <f>'QTR Raw'!AS34</f>
        <v>0</v>
      </c>
      <c r="BZ100" s="75">
        <f>'QTR Raw'!AT34</f>
        <v>0</v>
      </c>
      <c r="CA100" s="75">
        <f>'QTR Raw'!AU34</f>
        <v>0</v>
      </c>
      <c r="CB100" s="75">
        <f>'QTR Raw'!AV34</f>
        <v>0</v>
      </c>
      <c r="CC100" s="75">
        <f>'QTR Raw'!AW34</f>
        <v>0</v>
      </c>
      <c r="CD100" s="75">
        <f>'QTR Raw'!AX34</f>
        <v>0</v>
      </c>
      <c r="CE100" s="75">
        <f>'QTR Raw'!AY34</f>
        <v>0</v>
      </c>
      <c r="CF100" s="75">
        <f>'QTR Raw'!AZ34</f>
        <v>0</v>
      </c>
      <c r="CG100" s="75">
        <f>'QTR Raw'!BA34</f>
        <v>0</v>
      </c>
      <c r="CH100" s="75">
        <f>'QTR Raw'!BB34</f>
        <v>0</v>
      </c>
      <c r="CI100" s="75">
        <f>'QTR Raw'!BC34</f>
        <v>0</v>
      </c>
      <c r="CJ100" s="75">
        <f>'QTR Raw'!BD34</f>
        <v>0</v>
      </c>
      <c r="CK100" s="75">
        <f>'QTR Raw'!BE34</f>
        <v>0</v>
      </c>
      <c r="CL100" s="75">
        <f>'QTR Raw'!BF34</f>
        <v>0</v>
      </c>
      <c r="CM100" s="76">
        <f t="shared" ref="CM100:CM101" si="961">+CL100</f>
        <v>0</v>
      </c>
      <c r="CN100" s="76">
        <f t="shared" ref="CN100:CN101" si="962">+CM100</f>
        <v>0</v>
      </c>
      <c r="CO100" s="76">
        <f t="shared" ref="CO100:CO101" si="963">+CN100</f>
        <v>0</v>
      </c>
      <c r="CP100" s="76">
        <f t="shared" ref="CP100:CP101" si="964">+CO100</f>
        <v>0</v>
      </c>
      <c r="CQ100" s="76">
        <f t="shared" ref="CQ100:CQ101" si="965">+CP100</f>
        <v>0</v>
      </c>
      <c r="CR100" s="76">
        <f t="shared" ref="CR100:CR101" si="966">+CQ100</f>
        <v>0</v>
      </c>
      <c r="CS100" s="76">
        <f t="shared" ref="CS100:CS101" si="967">+CR100</f>
        <v>0</v>
      </c>
      <c r="CT100" s="76">
        <f t="shared" ref="CT100:CT101" si="968">+CS100</f>
        <v>0</v>
      </c>
      <c r="CU100" s="76">
        <f t="shared" ref="CU100:CU101" si="969">+CT100</f>
        <v>0</v>
      </c>
      <c r="CV100" s="76">
        <f t="shared" ref="CV100:CV101" si="970">+CU100</f>
        <v>0</v>
      </c>
      <c r="CW100" s="76">
        <f t="shared" ref="CW100:CW101" si="971">+CV100</f>
        <v>0</v>
      </c>
      <c r="CX100" s="76">
        <f t="shared" ref="CX100:CX101" si="972">+CW100</f>
        <v>0</v>
      </c>
      <c r="CY100" s="76">
        <f t="shared" ref="CY100:CY101" si="973">+CX100</f>
        <v>0</v>
      </c>
      <c r="CZ100" s="76">
        <f t="shared" ref="CZ100:CZ101" si="974">+CY100</f>
        <v>0</v>
      </c>
      <c r="DA100" s="76">
        <f t="shared" ref="DA100:DA101" si="975">+CZ100</f>
        <v>0</v>
      </c>
      <c r="DB100" s="76">
        <f t="shared" ref="DB100:DB101" si="976">+DA100</f>
        <v>0</v>
      </c>
      <c r="DE100" s="131"/>
      <c r="DF100" s="75">
        <v>0</v>
      </c>
    </row>
    <row r="101" spans="1:110" s="75" customFormat="1" x14ac:dyDescent="0.2">
      <c r="A101" s="23" t="s">
        <v>24</v>
      </c>
      <c r="B101" s="75">
        <f>'Annual Raw'!C33+'Annual Raw'!C28</f>
        <v>0</v>
      </c>
      <c r="C101" s="75">
        <f>'Annual Raw'!D33+'Annual Raw'!D28</f>
        <v>0</v>
      </c>
      <c r="D101" s="75">
        <f>'Annual Raw'!E33+'Annual Raw'!E28</f>
        <v>0</v>
      </c>
      <c r="E101" s="75">
        <f>'Annual Raw'!F33+'Annual Raw'!F28</f>
        <v>0</v>
      </c>
      <c r="F101" s="75">
        <f>'Annual Raw'!G33+'Annual Raw'!G28</f>
        <v>0</v>
      </c>
      <c r="G101" s="75">
        <f>'Annual Raw'!H33+'Annual Raw'!H28</f>
        <v>0</v>
      </c>
      <c r="H101" s="75">
        <f>'Annual Raw'!I33+'Annual Raw'!I28</f>
        <v>0</v>
      </c>
      <c r="I101" s="75">
        <f>'Annual Raw'!J33+'Annual Raw'!J28</f>
        <v>0</v>
      </c>
      <c r="J101" s="75">
        <f>'Annual Raw'!K33+'Annual Raw'!K28</f>
        <v>0</v>
      </c>
      <c r="K101" s="75">
        <f>'Annual Raw'!L33+'Annual Raw'!L28</f>
        <v>0</v>
      </c>
      <c r="L101" s="75">
        <f>'Annual Raw'!M33+'Annual Raw'!M28</f>
        <v>0</v>
      </c>
      <c r="M101" s="75">
        <f>'Annual Raw'!N33+'Annual Raw'!N28</f>
        <v>0</v>
      </c>
      <c r="N101" s="75">
        <f>'Annual Raw'!O33+'Annual Raw'!O28</f>
        <v>0</v>
      </c>
      <c r="O101" s="75">
        <f>'Annual Raw'!P33+'Annual Raw'!P28</f>
        <v>0</v>
      </c>
      <c r="P101" s="75">
        <f>'Annual Raw'!Q33+'Annual Raw'!Q28</f>
        <v>0</v>
      </c>
      <c r="Q101" s="75">
        <f>'Annual Raw'!R33+'Annual Raw'!R28</f>
        <v>0</v>
      </c>
      <c r="R101" s="75">
        <f>'Annual Raw'!S33+'Annual Raw'!S28</f>
        <v>0</v>
      </c>
      <c r="S101" s="75">
        <f>'Annual Raw'!T33+'Annual Raw'!T28</f>
        <v>0</v>
      </c>
      <c r="T101" s="75">
        <f>'Annual Raw'!U33+'Annual Raw'!U28</f>
        <v>0</v>
      </c>
      <c r="U101" s="75">
        <f>'Annual Raw'!V33+'Annual Raw'!V28</f>
        <v>0</v>
      </c>
      <c r="V101" s="75">
        <f>'Annual Raw'!W33+'Annual Raw'!W28</f>
        <v>0</v>
      </c>
      <c r="W101" s="75">
        <f>'Annual Raw'!X33+'Annual Raw'!X28</f>
        <v>0</v>
      </c>
      <c r="X101" s="75">
        <f>'Annual Raw'!Y33+'Annual Raw'!Y28</f>
        <v>-1.6899999999999998E-2</v>
      </c>
      <c r="Y101" s="75">
        <f>'Annual Raw'!Z33+'Annual Raw'!Z28</f>
        <v>0.03</v>
      </c>
      <c r="Z101" s="75">
        <f>'Annual Raw'!AA33+'Annual Raw'!AA28</f>
        <v>0.99</v>
      </c>
      <c r="AA101" s="75">
        <f>'Annual Raw'!AB33+'Annual Raw'!AB28</f>
        <v>-1.04</v>
      </c>
      <c r="AB101" s="76">
        <f t="shared" si="957"/>
        <v>-3.92</v>
      </c>
      <c r="AC101" s="76">
        <f t="shared" si="958"/>
        <v>-3.92</v>
      </c>
      <c r="AD101" s="76">
        <f t="shared" si="959"/>
        <v>-3.92</v>
      </c>
      <c r="AE101" s="76">
        <f t="shared" si="960"/>
        <v>-3.92</v>
      </c>
      <c r="AI101" s="75">
        <f>'QTR Raw'!C35</f>
        <v>0</v>
      </c>
      <c r="AJ101" s="75">
        <f>'QTR Raw'!D35</f>
        <v>0</v>
      </c>
      <c r="AK101" s="75">
        <f>'QTR Raw'!E35</f>
        <v>0</v>
      </c>
      <c r="AL101" s="75">
        <f>'QTR Raw'!F35</f>
        <v>0</v>
      </c>
      <c r="AM101" s="75">
        <f>'QTR Raw'!G35</f>
        <v>0</v>
      </c>
      <c r="AN101" s="75">
        <f>'QTR Raw'!H35</f>
        <v>0</v>
      </c>
      <c r="AO101" s="75">
        <f>'QTR Raw'!I35</f>
        <v>0</v>
      </c>
      <c r="AP101" s="75">
        <f>'QTR Raw'!J35</f>
        <v>0</v>
      </c>
      <c r="AQ101" s="75">
        <f>'QTR Raw'!K35</f>
        <v>0</v>
      </c>
      <c r="AR101" s="75">
        <f>'QTR Raw'!L35</f>
        <v>0</v>
      </c>
      <c r="AS101" s="75">
        <f>'QTR Raw'!M35</f>
        <v>0</v>
      </c>
      <c r="AT101" s="75">
        <f>'QTR Raw'!N35</f>
        <v>0</v>
      </c>
      <c r="AU101" s="75">
        <f>'QTR Raw'!O35</f>
        <v>0</v>
      </c>
      <c r="AV101" s="75">
        <f>'QTR Raw'!P35</f>
        <v>0</v>
      </c>
      <c r="AW101" s="75">
        <f>'QTR Raw'!Q35</f>
        <v>0</v>
      </c>
      <c r="AX101" s="75">
        <f>'QTR Raw'!R35</f>
        <v>0</v>
      </c>
      <c r="AY101" s="75">
        <f>'QTR Raw'!S35</f>
        <v>0</v>
      </c>
      <c r="AZ101" s="75">
        <f>'QTR Raw'!T35</f>
        <v>0</v>
      </c>
      <c r="BA101" s="75">
        <f>'QTR Raw'!U35</f>
        <v>0</v>
      </c>
      <c r="BB101" s="75">
        <f>'QTR Raw'!V35</f>
        <v>0</v>
      </c>
      <c r="BC101" s="75">
        <f>'QTR Raw'!W35</f>
        <v>0</v>
      </c>
      <c r="BD101" s="75">
        <f>'QTR Raw'!X35</f>
        <v>0</v>
      </c>
      <c r="BE101" s="75">
        <f>'QTR Raw'!Y35</f>
        <v>0</v>
      </c>
      <c r="BF101" s="75">
        <f>'QTR Raw'!Z35</f>
        <v>0</v>
      </c>
      <c r="BG101" s="75">
        <f>'QTR Raw'!AA35</f>
        <v>0</v>
      </c>
      <c r="BH101" s="75">
        <f>'QTR Raw'!AB35</f>
        <v>0</v>
      </c>
      <c r="BI101" s="75">
        <f>'QTR Raw'!AC35</f>
        <v>0</v>
      </c>
      <c r="BJ101" s="75">
        <f>'QTR Raw'!AD35</f>
        <v>0</v>
      </c>
      <c r="BK101" s="75">
        <f>'QTR Raw'!AE35</f>
        <v>0</v>
      </c>
      <c r="BL101" s="75">
        <f>'QTR Raw'!AF35</f>
        <v>0</v>
      </c>
      <c r="BM101" s="75">
        <f>'QTR Raw'!AG35</f>
        <v>0</v>
      </c>
      <c r="BN101" s="75">
        <f>'QTR Raw'!AH35</f>
        <v>0</v>
      </c>
      <c r="BO101" s="75">
        <f>'QTR Raw'!AI35</f>
        <v>0</v>
      </c>
      <c r="BP101" s="75">
        <f>'QTR Raw'!AJ35</f>
        <v>0</v>
      </c>
      <c r="BQ101" s="75">
        <f>'QTR Raw'!AK35</f>
        <v>0</v>
      </c>
      <c r="BR101" s="75">
        <f>'QTR Raw'!AL35</f>
        <v>0</v>
      </c>
      <c r="BS101" s="75">
        <f>'QTR Raw'!AM35</f>
        <v>0</v>
      </c>
      <c r="BT101" s="75">
        <f>'QTR Raw'!AN35</f>
        <v>0</v>
      </c>
      <c r="BU101" s="75">
        <f>'QTR Raw'!AO35</f>
        <v>0</v>
      </c>
      <c r="BV101" s="75">
        <f>'QTR Raw'!AP35</f>
        <v>0</v>
      </c>
      <c r="BW101" s="75">
        <f>'QTR Raw'!AQ35</f>
        <v>0</v>
      </c>
      <c r="BX101" s="75">
        <f>'QTR Raw'!AR35</f>
        <v>0</v>
      </c>
      <c r="BY101" s="75">
        <f>'QTR Raw'!AS35</f>
        <v>0</v>
      </c>
      <c r="BZ101" s="75">
        <f>'QTR Raw'!AT35</f>
        <v>-1.7000000000000001E-2</v>
      </c>
      <c r="CA101" s="75">
        <f>'QTR Raw'!AU35</f>
        <v>-0.17</v>
      </c>
      <c r="CB101" s="75">
        <f>'QTR Raw'!AV35</f>
        <v>-0.19</v>
      </c>
      <c r="CC101" s="75">
        <f>'QTR Raw'!AW35</f>
        <v>-0.23</v>
      </c>
      <c r="CD101" s="75">
        <f>'QTR Raw'!AX35</f>
        <v>0.61</v>
      </c>
      <c r="CE101" s="75">
        <f>'QTR Raw'!AY35</f>
        <v>-0.14000000000000001</v>
      </c>
      <c r="CF101" s="75">
        <f>'QTR Raw'!AZ35</f>
        <v>0.77</v>
      </c>
      <c r="CG101" s="75">
        <f>'QTR Raw'!BA35</f>
        <v>0.09</v>
      </c>
      <c r="CH101" s="75">
        <f>'QTR Raw'!BB35</f>
        <v>0.27</v>
      </c>
      <c r="CI101" s="75">
        <f>'QTR Raw'!BC35</f>
        <v>0.28000000000000003</v>
      </c>
      <c r="CJ101" s="75">
        <f>'QTR Raw'!BD35</f>
        <v>-0.3</v>
      </c>
      <c r="CK101" s="75">
        <f>'QTR Raw'!BE35</f>
        <v>-0.04</v>
      </c>
      <c r="CL101" s="75">
        <f>'QTR Raw'!BF35</f>
        <v>-0.98</v>
      </c>
      <c r="CM101" s="76">
        <f t="shared" si="961"/>
        <v>-0.98</v>
      </c>
      <c r="CN101" s="76">
        <f t="shared" si="962"/>
        <v>-0.98</v>
      </c>
      <c r="CO101" s="76">
        <f t="shared" si="963"/>
        <v>-0.98</v>
      </c>
      <c r="CP101" s="76">
        <f t="shared" si="964"/>
        <v>-0.98</v>
      </c>
      <c r="CQ101" s="76">
        <f t="shared" si="965"/>
        <v>-0.98</v>
      </c>
      <c r="CR101" s="76">
        <f t="shared" si="966"/>
        <v>-0.98</v>
      </c>
      <c r="CS101" s="76">
        <f t="shared" si="967"/>
        <v>-0.98</v>
      </c>
      <c r="CT101" s="76">
        <f t="shared" si="968"/>
        <v>-0.98</v>
      </c>
      <c r="CU101" s="76">
        <f t="shared" si="969"/>
        <v>-0.98</v>
      </c>
      <c r="CV101" s="76">
        <f t="shared" si="970"/>
        <v>-0.98</v>
      </c>
      <c r="CW101" s="76">
        <f t="shared" si="971"/>
        <v>-0.98</v>
      </c>
      <c r="CX101" s="76">
        <f t="shared" si="972"/>
        <v>-0.98</v>
      </c>
      <c r="CY101" s="76">
        <f t="shared" si="973"/>
        <v>-0.98</v>
      </c>
      <c r="CZ101" s="76">
        <f t="shared" si="974"/>
        <v>-0.98</v>
      </c>
      <c r="DA101" s="76">
        <f t="shared" si="975"/>
        <v>-0.98</v>
      </c>
      <c r="DB101" s="76">
        <f t="shared" si="976"/>
        <v>-0.98</v>
      </c>
      <c r="DE101" s="131"/>
      <c r="DF101" s="75">
        <v>-1.04</v>
      </c>
    </row>
    <row r="102" spans="1:110" s="23" customFormat="1" x14ac:dyDescent="0.2">
      <c r="A102" s="23" t="s">
        <v>19</v>
      </c>
      <c r="B102" s="75">
        <f>'Annual Raw'!C29+'Annual Raw'!C31+'Annual Raw'!C34+'Annual Raw'!C36</f>
        <v>0</v>
      </c>
      <c r="C102" s="75">
        <f>'Annual Raw'!D29+'Annual Raw'!D31+'Annual Raw'!D34+'Annual Raw'!D36</f>
        <v>0</v>
      </c>
      <c r="D102" s="75">
        <f>'Annual Raw'!E29+'Annual Raw'!E31+'Annual Raw'!E34+'Annual Raw'!E36</f>
        <v>0</v>
      </c>
      <c r="E102" s="75">
        <f>'Annual Raw'!F29+'Annual Raw'!F31+'Annual Raw'!F34+'Annual Raw'!F36</f>
        <v>0</v>
      </c>
      <c r="F102" s="75">
        <f>'Annual Raw'!G29+'Annual Raw'!G31+'Annual Raw'!G34+'Annual Raw'!G36</f>
        <v>0</v>
      </c>
      <c r="G102" s="75">
        <f>'Annual Raw'!H29+'Annual Raw'!H31+'Annual Raw'!H34+'Annual Raw'!H36</f>
        <v>0</v>
      </c>
      <c r="H102" s="75">
        <f>'Annual Raw'!I29+'Annual Raw'!I31+'Annual Raw'!I34+'Annual Raw'!I36</f>
        <v>0</v>
      </c>
      <c r="I102" s="75">
        <f>'Annual Raw'!J29+'Annual Raw'!J31+'Annual Raw'!J34+'Annual Raw'!J36</f>
        <v>0</v>
      </c>
      <c r="J102" s="75">
        <f>'Annual Raw'!K29+'Annual Raw'!K31+'Annual Raw'!K34+'Annual Raw'!K36</f>
        <v>0</v>
      </c>
      <c r="K102" s="75">
        <f>'Annual Raw'!L29+'Annual Raw'!L31+'Annual Raw'!L34+'Annual Raw'!L36</f>
        <v>-2.2053172999999999</v>
      </c>
      <c r="L102" s="75">
        <f>'Annual Raw'!M29+'Annual Raw'!M31+'Annual Raw'!M34+'Annual Raw'!M36</f>
        <v>0.28027609999999997</v>
      </c>
      <c r="M102" s="75">
        <f>'Annual Raw'!N29+'Annual Raw'!N31+'Annual Raw'!N34+'Annual Raw'!N36</f>
        <v>0</v>
      </c>
      <c r="N102" s="75">
        <f>'Annual Raw'!O29+'Annual Raw'!O31+'Annual Raw'!O34+'Annual Raw'!O36</f>
        <v>0</v>
      </c>
      <c r="O102" s="75">
        <f>'Annual Raw'!P29+'Annual Raw'!P31+'Annual Raw'!P34+'Annual Raw'!P36</f>
        <v>0</v>
      </c>
      <c r="P102" s="75">
        <f>'Annual Raw'!Q29+'Annual Raw'!Q31+'Annual Raw'!Q34+'Annual Raw'!Q36</f>
        <v>0</v>
      </c>
      <c r="Q102" s="75">
        <f>'Annual Raw'!R29+'Annual Raw'!R31+'Annual Raw'!R34+'Annual Raw'!R36</f>
        <v>0</v>
      </c>
      <c r="R102" s="75">
        <f>'Annual Raw'!S29+'Annual Raw'!S31+'Annual Raw'!S34+'Annual Raw'!S36</f>
        <v>0</v>
      </c>
      <c r="S102" s="75">
        <f>'Annual Raw'!T29+'Annual Raw'!T31+'Annual Raw'!T34+'Annual Raw'!T36</f>
        <v>0</v>
      </c>
      <c r="T102" s="75">
        <f>'Annual Raw'!U29+'Annual Raw'!U31+'Annual Raw'!U34+'Annual Raw'!U36</f>
        <v>0</v>
      </c>
      <c r="U102" s="75">
        <f>'Annual Raw'!V29+'Annual Raw'!V31+'Annual Raw'!V34+'Annual Raw'!V36</f>
        <v>0</v>
      </c>
      <c r="V102" s="75">
        <f>'Annual Raw'!W29+'Annual Raw'!W31+'Annual Raw'!W34+'Annual Raw'!W36</f>
        <v>0</v>
      </c>
      <c r="W102" s="75">
        <f>'Annual Raw'!X29+'Annual Raw'!X31+'Annual Raw'!X34+'Annual Raw'!X36</f>
        <v>0</v>
      </c>
      <c r="X102" s="75">
        <f>'Annual Raw'!Y29+'Annual Raw'!Y31+'Annual Raw'!Y34+'Annual Raw'!Y36</f>
        <v>0</v>
      </c>
      <c r="Y102" s="75">
        <f>'Annual Raw'!Z29+'Annual Raw'!Z31+'Annual Raw'!Z34+'Annual Raw'!Z36</f>
        <v>0</v>
      </c>
      <c r="Z102" s="75">
        <f>'Annual Raw'!AA29+'Annual Raw'!AA31+'Annual Raw'!AA34+'Annual Raw'!AA36</f>
        <v>0</v>
      </c>
      <c r="AA102" s="75">
        <f>'Annual Raw'!AB29+'Annual Raw'!AB31+'Annual Raw'!AB34+'Annual Raw'!AB36</f>
        <v>0</v>
      </c>
      <c r="AB102" s="76">
        <f>+SUM(CM102:CP102)</f>
        <v>0</v>
      </c>
      <c r="AC102" s="76">
        <f>+SUM(CQ102:CT102)</f>
        <v>0</v>
      </c>
      <c r="AD102" s="76">
        <f>+SUM(CU102:CX102)</f>
        <v>0</v>
      </c>
      <c r="AE102" s="76">
        <f>+SUM(CY102:DB102)</f>
        <v>0</v>
      </c>
      <c r="AI102" s="75">
        <f>'QTR Raw'!C26+'QTR Raw'!C31+'QTR Raw'!C32+'QTR Raw'!C33+'QTR Raw'!C36+'QTR Raw'!C37+'QTR Raw'!C39</f>
        <v>0</v>
      </c>
      <c r="AJ102" s="75">
        <f>'QTR Raw'!D26+'QTR Raw'!D31+'QTR Raw'!D32+'QTR Raw'!D33+'QTR Raw'!D36+'QTR Raw'!D37+'QTR Raw'!D39</f>
        <v>0</v>
      </c>
      <c r="AK102" s="75">
        <f>'QTR Raw'!E26+'QTR Raw'!E31+'QTR Raw'!E32+'QTR Raw'!E33+'QTR Raw'!E36+'QTR Raw'!E37+'QTR Raw'!E39</f>
        <v>0</v>
      </c>
      <c r="AL102" s="75">
        <f>'QTR Raw'!F26+'QTR Raw'!F31+'QTR Raw'!F32+'QTR Raw'!F33+'QTR Raw'!F36+'QTR Raw'!F37+'QTR Raw'!F39</f>
        <v>0</v>
      </c>
      <c r="AM102" s="75">
        <f>'QTR Raw'!G26+'QTR Raw'!G31+'QTR Raw'!G32+'QTR Raw'!G33+'QTR Raw'!G36+'QTR Raw'!G37+'QTR Raw'!G39</f>
        <v>0</v>
      </c>
      <c r="AN102" s="75">
        <f>'QTR Raw'!H26+'QTR Raw'!H31+'QTR Raw'!H32+'QTR Raw'!H33+'QTR Raw'!H36+'QTR Raw'!H37+'QTR Raw'!H39</f>
        <v>0</v>
      </c>
      <c r="AO102" s="75">
        <f>'QTR Raw'!I26+'QTR Raw'!I31+'QTR Raw'!I32+'QTR Raw'!I33+'QTR Raw'!I36+'QTR Raw'!I37+'QTR Raw'!I39</f>
        <v>0</v>
      </c>
      <c r="AP102" s="75">
        <f>'QTR Raw'!J26+'QTR Raw'!J31+'QTR Raw'!J32+'QTR Raw'!J33+'QTR Raw'!J36+'QTR Raw'!J37+'QTR Raw'!J39</f>
        <v>0</v>
      </c>
      <c r="AQ102" s="75">
        <f>'QTR Raw'!K26+'QTR Raw'!K31+'QTR Raw'!K32+'QTR Raw'!K33+'QTR Raw'!K36+'QTR Raw'!K37+'QTR Raw'!K39</f>
        <v>0</v>
      </c>
      <c r="AR102" s="75">
        <f>'QTR Raw'!L26+'QTR Raw'!L31+'QTR Raw'!L32+'QTR Raw'!L33+'QTR Raw'!L36+'QTR Raw'!L37+'QTR Raw'!L39</f>
        <v>0</v>
      </c>
      <c r="AS102" s="75">
        <f>'QTR Raw'!M26+'QTR Raw'!M31+'QTR Raw'!M32+'QTR Raw'!M33+'QTR Raw'!M36+'QTR Raw'!M37+'QTR Raw'!M39</f>
        <v>0</v>
      </c>
      <c r="AT102" s="75">
        <f>'QTR Raw'!N26+'QTR Raw'!N31+'QTR Raw'!N32+'QTR Raw'!N33+'QTR Raw'!N36+'QTR Raw'!N37+'QTR Raw'!N39</f>
        <v>0</v>
      </c>
      <c r="AU102" s="75">
        <f>'QTR Raw'!O26+'QTR Raw'!O31+'QTR Raw'!O32+'QTR Raw'!O33+'QTR Raw'!O36+'QTR Raw'!O37+'QTR Raw'!O39</f>
        <v>0</v>
      </c>
      <c r="AV102" s="75">
        <f>'QTR Raw'!P26+'QTR Raw'!P31+'QTR Raw'!P32+'QTR Raw'!P33+'QTR Raw'!P36+'QTR Raw'!P37+'QTR Raw'!P39</f>
        <v>0</v>
      </c>
      <c r="AW102" s="75">
        <f>'QTR Raw'!Q26+'QTR Raw'!Q31+'QTR Raw'!Q32+'QTR Raw'!Q33+'QTR Raw'!Q36+'QTR Raw'!Q37+'QTR Raw'!Q39</f>
        <v>0</v>
      </c>
      <c r="AX102" s="75">
        <f>'QTR Raw'!R26+'QTR Raw'!R31+'QTR Raw'!R32+'QTR Raw'!R33+'QTR Raw'!R36+'QTR Raw'!R37+'QTR Raw'!R39</f>
        <v>0</v>
      </c>
      <c r="AY102" s="75">
        <f>'QTR Raw'!S26+'QTR Raw'!S31+'QTR Raw'!S32+'QTR Raw'!S33+'QTR Raw'!S36+'QTR Raw'!S37+'QTR Raw'!S39</f>
        <v>0</v>
      </c>
      <c r="AZ102" s="75">
        <f>'QTR Raw'!T26+'QTR Raw'!T31+'QTR Raw'!T32+'QTR Raw'!T33+'QTR Raw'!T36+'QTR Raw'!T37+'QTR Raw'!T39</f>
        <v>0</v>
      </c>
      <c r="BA102" s="75">
        <f>'QTR Raw'!U26+'QTR Raw'!U31+'QTR Raw'!U32+'QTR Raw'!U33+'QTR Raw'!U36+'QTR Raw'!U37+'QTR Raw'!U39</f>
        <v>0</v>
      </c>
      <c r="BB102" s="75">
        <f>'QTR Raw'!V26+'QTR Raw'!V31+'QTR Raw'!V32+'QTR Raw'!V33+'QTR Raw'!V36+'QTR Raw'!V37+'QTR Raw'!V39</f>
        <v>0</v>
      </c>
      <c r="BC102" s="75">
        <f>'QTR Raw'!W26+'QTR Raw'!W31+'QTR Raw'!W32+'QTR Raw'!W33+'QTR Raw'!W36+'QTR Raw'!W37+'QTR Raw'!W39</f>
        <v>0</v>
      </c>
      <c r="BD102" s="75">
        <f>'QTR Raw'!X26+'QTR Raw'!X31+'QTR Raw'!X32+'QTR Raw'!X33+'QTR Raw'!X36+'QTR Raw'!X37+'QTR Raw'!X39</f>
        <v>0</v>
      </c>
      <c r="BE102" s="75">
        <f>'QTR Raw'!Y26+'QTR Raw'!Y31+'QTR Raw'!Y32+'QTR Raw'!Y33+'QTR Raw'!Y36+'QTR Raw'!Y37+'QTR Raw'!Y39</f>
        <v>0</v>
      </c>
      <c r="BF102" s="75">
        <f>'QTR Raw'!Z26+'QTR Raw'!Z31+'QTR Raw'!Z32+'QTR Raw'!Z33+'QTR Raw'!Z36+'QTR Raw'!Z37+'QTR Raw'!Z39</f>
        <v>0</v>
      </c>
      <c r="BG102" s="75">
        <f>'QTR Raw'!AA26+'QTR Raw'!AA31+'QTR Raw'!AA32+'QTR Raw'!AA33+'QTR Raw'!AA36+'QTR Raw'!AA37+'QTR Raw'!AA39</f>
        <v>0</v>
      </c>
      <c r="BH102" s="75">
        <f>'QTR Raw'!AB26+'QTR Raw'!AB31+'QTR Raw'!AB32+'QTR Raw'!AB33+'QTR Raw'!AB36+'QTR Raw'!AB37+'QTR Raw'!AB39</f>
        <v>0</v>
      </c>
      <c r="BI102" s="75">
        <f>'QTR Raw'!AC26+'QTR Raw'!AC31+'QTR Raw'!AC32+'QTR Raw'!AC33+'QTR Raw'!AC36+'QTR Raw'!AC37+'QTR Raw'!AC39</f>
        <v>0</v>
      </c>
      <c r="BJ102" s="75">
        <f>'QTR Raw'!AD26+'QTR Raw'!AD31+'QTR Raw'!AD32+'QTR Raw'!AD33+'QTR Raw'!AD36+'QTR Raw'!AD37+'QTR Raw'!AD39</f>
        <v>0</v>
      </c>
      <c r="BK102" s="75">
        <f>'QTR Raw'!AE26+'QTR Raw'!AE31+'QTR Raw'!AE32+'QTR Raw'!AE33+'QTR Raw'!AE36+'QTR Raw'!AE37+'QTR Raw'!AE39</f>
        <v>0</v>
      </c>
      <c r="BL102" s="75">
        <f>'QTR Raw'!AF26+'QTR Raw'!AF31+'QTR Raw'!AF32+'QTR Raw'!AF33+'QTR Raw'!AF36+'QTR Raw'!AF37+'QTR Raw'!AF39</f>
        <v>0</v>
      </c>
      <c r="BM102" s="75">
        <f>'QTR Raw'!AG26+'QTR Raw'!AG31+'QTR Raw'!AG32+'QTR Raw'!AG33+'QTR Raw'!AG36+'QTR Raw'!AG37+'QTR Raw'!AG39</f>
        <v>0</v>
      </c>
      <c r="BN102" s="75">
        <f>'QTR Raw'!AH26+'QTR Raw'!AH31+'QTR Raw'!AH32+'QTR Raw'!AH33+'QTR Raw'!AH36+'QTR Raw'!AH37+'QTR Raw'!AH39</f>
        <v>0</v>
      </c>
      <c r="BO102" s="75">
        <f>'QTR Raw'!AI26+'QTR Raw'!AI31+'QTR Raw'!AI32+'QTR Raw'!AI33+'QTR Raw'!AI36+'QTR Raw'!AI37+'QTR Raw'!AI39</f>
        <v>0</v>
      </c>
      <c r="BP102" s="75">
        <f>'QTR Raw'!AJ26+'QTR Raw'!AJ31+'QTR Raw'!AJ32+'QTR Raw'!AJ33+'QTR Raw'!AJ36+'QTR Raw'!AJ37+'QTR Raw'!AJ39</f>
        <v>0</v>
      </c>
      <c r="BQ102" s="75">
        <f>'QTR Raw'!AK26+'QTR Raw'!AK31+'QTR Raw'!AK32+'QTR Raw'!AK33+'QTR Raw'!AK36+'QTR Raw'!AK37+'QTR Raw'!AK39</f>
        <v>0</v>
      </c>
      <c r="BR102" s="75">
        <f>'QTR Raw'!AL26+'QTR Raw'!AL31+'QTR Raw'!AL32+'QTR Raw'!AL33+'QTR Raw'!AL36+'QTR Raw'!AL37+'QTR Raw'!AL39</f>
        <v>0</v>
      </c>
      <c r="BS102" s="75">
        <f>'QTR Raw'!AM26+'QTR Raw'!AM31+'QTR Raw'!AM32+'QTR Raw'!AM33+'QTR Raw'!AM36+'QTR Raw'!AM37+'QTR Raw'!AM39</f>
        <v>0</v>
      </c>
      <c r="BT102" s="75">
        <f>'QTR Raw'!AN26+'QTR Raw'!AN31+'QTR Raw'!AN32+'QTR Raw'!AN33+'QTR Raw'!AN36+'QTR Raw'!AN37+'QTR Raw'!AN39</f>
        <v>0</v>
      </c>
      <c r="BU102" s="75">
        <f>'QTR Raw'!AO26+'QTR Raw'!AO31+'QTR Raw'!AO32+'QTR Raw'!AO33+'QTR Raw'!AO36+'QTR Raw'!AO37+'QTR Raw'!AO39</f>
        <v>0</v>
      </c>
      <c r="BV102" s="75">
        <f>'QTR Raw'!AP26+'QTR Raw'!AP31+'QTR Raw'!AP32+'QTR Raw'!AP33+'QTR Raw'!AP36+'QTR Raw'!AP37+'QTR Raw'!AP39</f>
        <v>0</v>
      </c>
      <c r="BW102" s="75">
        <f>'QTR Raw'!AQ26+'QTR Raw'!AQ31+'QTR Raw'!AQ32+'QTR Raw'!AQ33+'QTR Raw'!AQ36+'QTR Raw'!AQ37+'QTR Raw'!AQ39</f>
        <v>0</v>
      </c>
      <c r="BX102" s="75">
        <f>'QTR Raw'!AR26+'QTR Raw'!AR31+'QTR Raw'!AR32+'QTR Raw'!AR33+'QTR Raw'!AR36+'QTR Raw'!AR37+'QTR Raw'!AR39</f>
        <v>0</v>
      </c>
      <c r="BY102" s="75">
        <f>'QTR Raw'!AS26+'QTR Raw'!AS31+'QTR Raw'!AS32+'QTR Raw'!AS33+'QTR Raw'!AS36+'QTR Raw'!AS37+'QTR Raw'!AS39</f>
        <v>0</v>
      </c>
      <c r="BZ102" s="75">
        <f>'QTR Raw'!AT26+'QTR Raw'!AT31+'QTR Raw'!AT32+'QTR Raw'!AT33+'QTR Raw'!AT36+'QTR Raw'!AT37+'QTR Raw'!AT39</f>
        <v>0</v>
      </c>
      <c r="CA102" s="75">
        <f>'QTR Raw'!AU26+'QTR Raw'!AU31+'QTR Raw'!AU32+'QTR Raw'!AU33+'QTR Raw'!AU36+'QTR Raw'!AU37+'QTR Raw'!AU39</f>
        <v>0</v>
      </c>
      <c r="CB102" s="75">
        <f>'QTR Raw'!AV26+'QTR Raw'!AV31+'QTR Raw'!AV32+'QTR Raw'!AV33+'QTR Raw'!AV36+'QTR Raw'!AV37+'QTR Raw'!AV39</f>
        <v>0</v>
      </c>
      <c r="CC102" s="75">
        <f>'QTR Raw'!AW26+'QTR Raw'!AW31+'QTR Raw'!AW32+'QTR Raw'!AW33+'QTR Raw'!AW36+'QTR Raw'!AW37+'QTR Raw'!AW39</f>
        <v>0</v>
      </c>
      <c r="CD102" s="75">
        <f>'QTR Raw'!AX26+'QTR Raw'!AX31+'QTR Raw'!AX32+'QTR Raw'!AX33+'QTR Raw'!AX36+'QTR Raw'!AX37+'QTR Raw'!AX39</f>
        <v>0</v>
      </c>
      <c r="CE102" s="75">
        <f>'QTR Raw'!AY26+'QTR Raw'!AY31+'QTR Raw'!AY32+'QTR Raw'!AY33+'QTR Raw'!AY36+'QTR Raw'!AY37+'QTR Raw'!AY39</f>
        <v>0</v>
      </c>
      <c r="CF102" s="75">
        <f>'QTR Raw'!AZ26+'QTR Raw'!AZ31+'QTR Raw'!AZ32+'QTR Raw'!AZ33+'QTR Raw'!AZ36+'QTR Raw'!AZ37+'QTR Raw'!AZ39</f>
        <v>0</v>
      </c>
      <c r="CG102" s="75">
        <f>'QTR Raw'!BA26+'QTR Raw'!BA31+'QTR Raw'!BA32+'QTR Raw'!BA33+'QTR Raw'!BA36+'QTR Raw'!BA37+'QTR Raw'!BA39</f>
        <v>0</v>
      </c>
      <c r="CH102" s="75">
        <f>'QTR Raw'!BB26+'QTR Raw'!BB31+'QTR Raw'!BB32+'QTR Raw'!BB33+'QTR Raw'!BB36+'QTR Raw'!BB37+'QTR Raw'!BB39</f>
        <v>0</v>
      </c>
      <c r="CI102" s="75">
        <f>'QTR Raw'!BC26+'QTR Raw'!BC31+'QTR Raw'!BC32+'QTR Raw'!BC33+'QTR Raw'!BC36+'QTR Raw'!BC37+'QTR Raw'!BC39</f>
        <v>0</v>
      </c>
      <c r="CJ102" s="75">
        <f>'QTR Raw'!BD26+'QTR Raw'!BD31+'QTR Raw'!BD32+'QTR Raw'!BD33+'QTR Raw'!BD36+'QTR Raw'!BD37+'QTR Raw'!BD39</f>
        <v>0</v>
      </c>
      <c r="CK102" s="75">
        <f>'QTR Raw'!BE26+'QTR Raw'!BE31+'QTR Raw'!BE32+'QTR Raw'!BE33+'QTR Raw'!BE36+'QTR Raw'!BE37+'QTR Raw'!BE39</f>
        <v>0</v>
      </c>
      <c r="CL102" s="75">
        <f>'QTR Raw'!BF26+'QTR Raw'!BF31+'QTR Raw'!BF32+'QTR Raw'!BF33+'QTR Raw'!BF36+'QTR Raw'!BF37+'QTR Raw'!BF39</f>
        <v>0</v>
      </c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E102" s="123"/>
      <c r="DF102" s="23">
        <v>0</v>
      </c>
    </row>
    <row r="103" spans="1:110" s="26" customFormat="1" x14ac:dyDescent="0.2">
      <c r="A103" s="35" t="s">
        <v>25</v>
      </c>
      <c r="B103" s="26">
        <f>B96+B100+B101+B102</f>
        <v>0</v>
      </c>
      <c r="C103" s="26">
        <f>C96+C100+C101+C102</f>
        <v>0</v>
      </c>
      <c r="D103" s="26">
        <f>D96+D100+D101+D102</f>
        <v>0</v>
      </c>
      <c r="E103" s="26">
        <f t="shared" ref="E103:U103" si="977">E96+E100+E101+E102</f>
        <v>0</v>
      </c>
      <c r="F103" s="26">
        <f t="shared" si="977"/>
        <v>0</v>
      </c>
      <c r="G103" s="26">
        <f t="shared" si="977"/>
        <v>0</v>
      </c>
      <c r="H103" s="26">
        <f t="shared" si="977"/>
        <v>0</v>
      </c>
      <c r="I103" s="26">
        <f t="shared" si="977"/>
        <v>0</v>
      </c>
      <c r="J103" s="26">
        <f t="shared" si="977"/>
        <v>0</v>
      </c>
      <c r="K103" s="26">
        <f t="shared" si="977"/>
        <v>-30.244752399999999</v>
      </c>
      <c r="L103" s="26">
        <f t="shared" si="977"/>
        <v>-21.885904999999994</v>
      </c>
      <c r="M103" s="26">
        <f t="shared" si="977"/>
        <v>8.8468900000038708E-2</v>
      </c>
      <c r="N103" s="26">
        <f t="shared" si="977"/>
        <v>25.855950499999985</v>
      </c>
      <c r="O103" s="26">
        <f t="shared" si="977"/>
        <v>29.563974900000066</v>
      </c>
      <c r="P103" s="26">
        <f t="shared" si="977"/>
        <v>34.68459049999997</v>
      </c>
      <c r="Q103" s="26">
        <f t="shared" si="977"/>
        <v>67.181600000000074</v>
      </c>
      <c r="R103" s="26">
        <f t="shared" si="977"/>
        <v>66.539900000000031</v>
      </c>
      <c r="S103" s="26">
        <f t="shared" si="977"/>
        <v>155.47450000000001</v>
      </c>
      <c r="T103" s="26">
        <f t="shared" si="977"/>
        <v>182.80690000000013</v>
      </c>
      <c r="U103" s="26">
        <f t="shared" si="977"/>
        <v>111.99770000000001</v>
      </c>
      <c r="V103" s="26">
        <f>V96+V100+V101+V102</f>
        <v>100.83899999999991</v>
      </c>
      <c r="W103" s="26">
        <f>W96+W100+W101+W102</f>
        <v>252.78679999999997</v>
      </c>
      <c r="X103" s="26">
        <f>X96+X100+X101+X102</f>
        <v>353.2905999999997</v>
      </c>
      <c r="Y103" s="26">
        <f>Y96+Y100+Y101+Y102</f>
        <v>195.86999999999986</v>
      </c>
      <c r="Z103" s="26">
        <f>Z96+Z100+Z101+Z102</f>
        <v>357.68999999999994</v>
      </c>
      <c r="AA103" s="26">
        <f>AA96+AA100+AA101+AA102</f>
        <v>331.97000000000031</v>
      </c>
      <c r="AB103" s="27">
        <f t="shared" ref="AA103:AD103" si="978">AB96+AB100+AB101+AB102</f>
        <v>410.11007024711313</v>
      </c>
      <c r="AC103" s="27">
        <f t="shared" si="978"/>
        <v>633.2682511809719</v>
      </c>
      <c r="AD103" s="27">
        <f t="shared" si="978"/>
        <v>720.39588417665959</v>
      </c>
      <c r="AE103" s="27">
        <f t="shared" ref="AE103" si="979">AE96+AE100+AE101+AE102</f>
        <v>814.62974110982725</v>
      </c>
      <c r="AI103" s="26">
        <f t="shared" ref="AI103" si="980">AI96+AI100+AI101+AI102</f>
        <v>0</v>
      </c>
      <c r="AJ103" s="26">
        <f t="shared" ref="AJ103" si="981">AJ96+AJ100+AJ101+AJ102</f>
        <v>0</v>
      </c>
      <c r="AK103" s="26">
        <f t="shared" ref="AK103:AM103" si="982">AK96+AK100+AK101+AK102</f>
        <v>0</v>
      </c>
      <c r="AL103" s="26">
        <f t="shared" si="982"/>
        <v>0</v>
      </c>
      <c r="AM103" s="26">
        <f t="shared" si="982"/>
        <v>0</v>
      </c>
      <c r="AN103" s="26">
        <f t="shared" ref="AN103:AO103" si="983">AN96+AN100+AN101+AN102</f>
        <v>0</v>
      </c>
      <c r="AO103" s="26">
        <f t="shared" si="983"/>
        <v>0</v>
      </c>
      <c r="AP103" s="26">
        <f t="shared" ref="AP103:CD103" si="984">AP96+AP100+AP101+AP102</f>
        <v>0</v>
      </c>
      <c r="AQ103" s="26">
        <f t="shared" si="984"/>
        <v>0</v>
      </c>
      <c r="AR103" s="26">
        <f t="shared" si="984"/>
        <v>0</v>
      </c>
      <c r="AS103" s="26">
        <f t="shared" si="984"/>
        <v>0</v>
      </c>
      <c r="AT103" s="26">
        <f t="shared" si="984"/>
        <v>0</v>
      </c>
      <c r="AU103" s="26">
        <f t="shared" si="984"/>
        <v>0</v>
      </c>
      <c r="AV103" s="26">
        <f t="shared" si="984"/>
        <v>0</v>
      </c>
      <c r="AW103" s="26">
        <f t="shared" si="984"/>
        <v>0</v>
      </c>
      <c r="AX103" s="26">
        <f t="shared" si="984"/>
        <v>0</v>
      </c>
      <c r="AY103" s="26">
        <f t="shared" si="984"/>
        <v>0</v>
      </c>
      <c r="AZ103" s="26">
        <f t="shared" si="984"/>
        <v>0</v>
      </c>
      <c r="BA103" s="26">
        <f t="shared" si="984"/>
        <v>0</v>
      </c>
      <c r="BB103" s="26">
        <f t="shared" si="984"/>
        <v>0</v>
      </c>
      <c r="BC103" s="26">
        <f t="shared" si="984"/>
        <v>0</v>
      </c>
      <c r="BD103" s="26">
        <f t="shared" si="984"/>
        <v>0</v>
      </c>
      <c r="BE103" s="26">
        <f t="shared" si="984"/>
        <v>0</v>
      </c>
      <c r="BF103" s="26">
        <f t="shared" si="984"/>
        <v>0</v>
      </c>
      <c r="BG103" s="26">
        <f t="shared" si="984"/>
        <v>0</v>
      </c>
      <c r="BH103" s="26">
        <f t="shared" si="984"/>
        <v>0</v>
      </c>
      <c r="BI103" s="26">
        <f t="shared" si="984"/>
        <v>0</v>
      </c>
      <c r="BJ103" s="26">
        <f t="shared" si="984"/>
        <v>0</v>
      </c>
      <c r="BK103" s="26">
        <f t="shared" si="984"/>
        <v>0</v>
      </c>
      <c r="BL103" s="26">
        <f t="shared" si="984"/>
        <v>0</v>
      </c>
      <c r="BM103" s="26">
        <f t="shared" si="984"/>
        <v>0</v>
      </c>
      <c r="BN103" s="26">
        <f t="shared" si="984"/>
        <v>0</v>
      </c>
      <c r="BO103" s="26">
        <f t="shared" si="984"/>
        <v>17.870999999999974</v>
      </c>
      <c r="BP103" s="26">
        <f t="shared" si="984"/>
        <v>25.631000000000014</v>
      </c>
      <c r="BQ103" s="26">
        <f t="shared" si="984"/>
        <v>24.573999999999998</v>
      </c>
      <c r="BR103" s="26">
        <f t="shared" si="984"/>
        <v>32.76400000000001</v>
      </c>
      <c r="BS103" s="26">
        <f t="shared" si="984"/>
        <v>36.955999999999996</v>
      </c>
      <c r="BT103" s="26">
        <f t="shared" si="984"/>
        <v>47.007999999999981</v>
      </c>
      <c r="BU103" s="26">
        <f t="shared" si="984"/>
        <v>69.732999999999961</v>
      </c>
      <c r="BV103" s="26">
        <f t="shared" si="984"/>
        <v>99.086999999999975</v>
      </c>
      <c r="BW103" s="26">
        <f t="shared" si="984"/>
        <v>107.79200000000006</v>
      </c>
      <c r="BX103" s="26">
        <f t="shared" si="984"/>
        <v>91.568999999999932</v>
      </c>
      <c r="BY103" s="26">
        <f t="shared" si="984"/>
        <v>77.196000000000012</v>
      </c>
      <c r="BZ103" s="26">
        <f t="shared" si="984"/>
        <v>76.732000000000085</v>
      </c>
      <c r="CA103" s="26">
        <f t="shared" si="984"/>
        <v>31.50999999999997</v>
      </c>
      <c r="CB103" s="26">
        <f t="shared" si="984"/>
        <v>37.989999999999995</v>
      </c>
      <c r="CC103" s="26">
        <f t="shared" si="984"/>
        <v>49.079999999999956</v>
      </c>
      <c r="CD103" s="26">
        <f t="shared" si="984"/>
        <v>77.270000000000053</v>
      </c>
      <c r="CE103" s="26">
        <f t="shared" ref="CE103:CF103" si="985">CE96+CE100+CE101+CE102</f>
        <v>85.870000000000047</v>
      </c>
      <c r="CF103" s="26">
        <f t="shared" si="985"/>
        <v>81.3</v>
      </c>
      <c r="CG103" s="26">
        <f t="shared" ref="CG103:CH103" si="986">CG96+CG100+CG101+CG102</f>
        <v>103.63000000000005</v>
      </c>
      <c r="CH103" s="26">
        <f t="shared" si="986"/>
        <v>86.89</v>
      </c>
      <c r="CI103" s="26">
        <f t="shared" ref="CI103:CJ103" si="987">CI96+CI100+CI101+CI102</f>
        <v>160.69</v>
      </c>
      <c r="CJ103" s="26">
        <f t="shared" si="987"/>
        <v>51.220000000000006</v>
      </c>
      <c r="CK103" s="26">
        <f t="shared" ref="CK103:CL103" si="988">CK96+CK100+CK101+CK102</f>
        <v>39.110000000000063</v>
      </c>
      <c r="CL103" s="26">
        <f t="shared" si="988"/>
        <v>80.949999999999932</v>
      </c>
      <c r="CM103" s="27">
        <f t="shared" ref="CM103:DB103" si="989">CM96+CM100+CM101+CM102</f>
        <v>82.279346856189235</v>
      </c>
      <c r="CN103" s="27">
        <f t="shared" si="989"/>
        <v>106.11316471343885</v>
      </c>
      <c r="CO103" s="27">
        <f t="shared" si="989"/>
        <v>105.44914734558402</v>
      </c>
      <c r="CP103" s="27">
        <f t="shared" si="989"/>
        <v>116.26841133190106</v>
      </c>
      <c r="CQ103" s="27">
        <f t="shared" si="989"/>
        <v>142.83918182316512</v>
      </c>
      <c r="CR103" s="27">
        <f t="shared" si="989"/>
        <v>159.59449930458069</v>
      </c>
      <c r="CS103" s="27">
        <f t="shared" si="989"/>
        <v>162.99171239620233</v>
      </c>
      <c r="CT103" s="27">
        <f t="shared" si="989"/>
        <v>167.84285765702359</v>
      </c>
      <c r="CU103" s="27">
        <f t="shared" si="989"/>
        <v>172.2249228535116</v>
      </c>
      <c r="CV103" s="27">
        <f t="shared" si="989"/>
        <v>177.40132625322371</v>
      </c>
      <c r="CW103" s="27">
        <f t="shared" si="989"/>
        <v>182.67239712376474</v>
      </c>
      <c r="CX103" s="27">
        <f t="shared" si="989"/>
        <v>188.09723794615977</v>
      </c>
      <c r="CY103" s="27">
        <f t="shared" si="989"/>
        <v>194.90127123227117</v>
      </c>
      <c r="CZ103" s="27">
        <f t="shared" si="989"/>
        <v>200.5706894993055</v>
      </c>
      <c r="DA103" s="27">
        <f t="shared" si="989"/>
        <v>206.5182448073115</v>
      </c>
      <c r="DB103" s="27">
        <f t="shared" si="989"/>
        <v>212.63953557093905</v>
      </c>
      <c r="DE103" s="121"/>
      <c r="DF103" s="26">
        <v>331.96999999999986</v>
      </c>
    </row>
    <row r="104" spans="1:110" s="25" customFormat="1" x14ac:dyDescent="0.2">
      <c r="A104" s="151" t="s">
        <v>486</v>
      </c>
      <c r="AB104" s="17"/>
      <c r="AC104" s="17"/>
      <c r="AD104" s="17"/>
      <c r="AE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E104" s="119"/>
    </row>
    <row r="105" spans="1:110" s="1" customFormat="1" x14ac:dyDescent="0.2">
      <c r="AB105" s="20"/>
      <c r="AC105" s="20"/>
      <c r="AD105" s="20"/>
      <c r="AE105" s="20"/>
      <c r="BV105" s="182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22" customFormat="1" x14ac:dyDescent="0.2">
      <c r="A106" s="22" t="s">
        <v>434</v>
      </c>
      <c r="B106" s="22">
        <f>'Annual Raw'!C35</f>
        <v>0</v>
      </c>
      <c r="C106" s="22">
        <f>'Annual Raw'!D35</f>
        <v>0</v>
      </c>
      <c r="D106" s="22">
        <f>'Annual Raw'!E35</f>
        <v>0</v>
      </c>
      <c r="E106" s="22">
        <f>'Annual Raw'!F35</f>
        <v>0</v>
      </c>
      <c r="F106" s="22">
        <f>'Annual Raw'!G35</f>
        <v>0</v>
      </c>
      <c r="G106" s="22">
        <f>'Annual Raw'!H35</f>
        <v>0</v>
      </c>
      <c r="H106" s="22">
        <f>'Annual Raw'!I35</f>
        <v>0</v>
      </c>
      <c r="I106" s="22">
        <f>'Annual Raw'!J35</f>
        <v>0</v>
      </c>
      <c r="J106" s="22">
        <f>'Annual Raw'!K35</f>
        <v>0</v>
      </c>
      <c r="K106" s="22">
        <f>'Annual Raw'!L35</f>
        <v>-30.244752399999999</v>
      </c>
      <c r="L106" s="22">
        <f>'Annual Raw'!M35</f>
        <v>-21.885905000000001</v>
      </c>
      <c r="M106" s="22">
        <f>'Annual Raw'!N35</f>
        <v>8.8468900000000003E-2</v>
      </c>
      <c r="N106" s="22">
        <f>'Annual Raw'!O35</f>
        <v>25.855950499999999</v>
      </c>
      <c r="O106" s="22">
        <f>'Annual Raw'!P35</f>
        <v>29.563974900000002</v>
      </c>
      <c r="P106" s="22">
        <f>'Annual Raw'!Q35</f>
        <v>34.684590499999999</v>
      </c>
      <c r="Q106" s="22">
        <f>'Annual Raw'!R35</f>
        <v>67.181600000000003</v>
      </c>
      <c r="R106" s="22">
        <f>'Annual Raw'!S35</f>
        <v>66.539900000000003</v>
      </c>
      <c r="S106" s="22">
        <f>'Annual Raw'!T35</f>
        <v>155.47450000000001</v>
      </c>
      <c r="T106" s="22">
        <f>'Annual Raw'!U35</f>
        <v>182.80690000000001</v>
      </c>
      <c r="U106" s="22">
        <f>'Annual Raw'!V35</f>
        <v>111.99769999999999</v>
      </c>
      <c r="V106" s="22">
        <f>'Annual Raw'!W35</f>
        <v>100.839</v>
      </c>
      <c r="W106" s="22">
        <f>'Annual Raw'!X35</f>
        <v>252.7868</v>
      </c>
      <c r="X106" s="22">
        <f>'Annual Raw'!Y35</f>
        <v>353.29059999999998</v>
      </c>
      <c r="Y106" s="22">
        <f>'Annual Raw'!Z35</f>
        <v>195.87</v>
      </c>
      <c r="Z106" s="22">
        <f>'Annual Raw'!AA35</f>
        <v>357.69</v>
      </c>
      <c r="AA106" s="22">
        <f>'Annual Raw'!AB35</f>
        <v>331.97</v>
      </c>
      <c r="AB106" s="21">
        <f t="shared" ref="AA106:AD106" si="990">+AB103</f>
        <v>410.11007024711313</v>
      </c>
      <c r="AC106" s="21">
        <f t="shared" si="990"/>
        <v>633.2682511809719</v>
      </c>
      <c r="AD106" s="21">
        <f t="shared" si="990"/>
        <v>720.39588417665959</v>
      </c>
      <c r="AE106" s="21">
        <f t="shared" ref="AE106" si="991">+AE103</f>
        <v>814.62974110982725</v>
      </c>
      <c r="AG106" s="22">
        <f>3500*14%</f>
        <v>490.00000000000006</v>
      </c>
      <c r="AI106" s="22">
        <f>'QTR Raw'!C42</f>
        <v>0</v>
      </c>
      <c r="AJ106" s="22">
        <f>'QTR Raw'!D42</f>
        <v>0</v>
      </c>
      <c r="AK106" s="22">
        <f>'QTR Raw'!E42</f>
        <v>0</v>
      </c>
      <c r="AL106" s="22">
        <f>'QTR Raw'!F42</f>
        <v>0</v>
      </c>
      <c r="AM106" s="22">
        <f>'QTR Raw'!G42</f>
        <v>0</v>
      </c>
      <c r="AN106" s="22">
        <f>'QTR Raw'!H42</f>
        <v>0</v>
      </c>
      <c r="AO106" s="22">
        <f>'QTR Raw'!I42</f>
        <v>0</v>
      </c>
      <c r="AP106" s="22">
        <f>'QTR Raw'!J42</f>
        <v>0</v>
      </c>
      <c r="AQ106" s="22">
        <f>'QTR Raw'!K42</f>
        <v>0</v>
      </c>
      <c r="AR106" s="22">
        <f>'QTR Raw'!L42</f>
        <v>0</v>
      </c>
      <c r="AS106" s="22">
        <f>'QTR Raw'!M42</f>
        <v>0</v>
      </c>
      <c r="AT106" s="22">
        <f>'QTR Raw'!N42</f>
        <v>0</v>
      </c>
      <c r="AU106" s="22">
        <f>'QTR Raw'!O42</f>
        <v>0</v>
      </c>
      <c r="AV106" s="22">
        <f>'QTR Raw'!P42</f>
        <v>0</v>
      </c>
      <c r="AW106" s="22">
        <f>'QTR Raw'!Q42</f>
        <v>0</v>
      </c>
      <c r="AX106" s="22">
        <f>'QTR Raw'!R42</f>
        <v>0</v>
      </c>
      <c r="AY106" s="22">
        <f>'QTR Raw'!S42</f>
        <v>0</v>
      </c>
      <c r="AZ106" s="22">
        <f>'QTR Raw'!T42</f>
        <v>0</v>
      </c>
      <c r="BA106" s="22">
        <f>'QTR Raw'!U42</f>
        <v>0</v>
      </c>
      <c r="BB106" s="22">
        <f>'QTR Raw'!V42</f>
        <v>0</v>
      </c>
      <c r="BC106" s="22">
        <f>'QTR Raw'!W42</f>
        <v>0</v>
      </c>
      <c r="BD106" s="22">
        <f>'QTR Raw'!X42</f>
        <v>0</v>
      </c>
      <c r="BE106" s="22">
        <f>'QTR Raw'!Y42</f>
        <v>0</v>
      </c>
      <c r="BF106" s="22">
        <f>'QTR Raw'!Z42</f>
        <v>0</v>
      </c>
      <c r="BG106" s="22">
        <f>'QTR Raw'!AA42</f>
        <v>0</v>
      </c>
      <c r="BH106" s="22">
        <f>'QTR Raw'!AB42</f>
        <v>0</v>
      </c>
      <c r="BI106" s="22">
        <f>'QTR Raw'!AC42</f>
        <v>0</v>
      </c>
      <c r="BJ106" s="22">
        <f>'QTR Raw'!AD42</f>
        <v>0</v>
      </c>
      <c r="BK106" s="22">
        <f>'QTR Raw'!AE42</f>
        <v>0</v>
      </c>
      <c r="BL106" s="22">
        <f>'QTR Raw'!AF42</f>
        <v>0</v>
      </c>
      <c r="BM106" s="22">
        <f>'QTR Raw'!AG42</f>
        <v>0</v>
      </c>
      <c r="BN106" s="22">
        <f>'QTR Raw'!AH42</f>
        <v>0</v>
      </c>
      <c r="BO106" s="22">
        <f>'QTR Raw'!AI42</f>
        <v>17.870999999999999</v>
      </c>
      <c r="BP106" s="22">
        <f>'QTR Raw'!AJ42</f>
        <v>25.631</v>
      </c>
      <c r="BQ106" s="22">
        <f>'QTR Raw'!AK42</f>
        <v>24.574000000000002</v>
      </c>
      <c r="BR106" s="22">
        <f>'QTR Raw'!AL42</f>
        <v>32.764000000000003</v>
      </c>
      <c r="BS106" s="22">
        <f>'QTR Raw'!AM42</f>
        <v>36.956000000000003</v>
      </c>
      <c r="BT106" s="22">
        <f>'QTR Raw'!AN42</f>
        <v>47.009</v>
      </c>
      <c r="BU106" s="22">
        <f>'QTR Raw'!AO42</f>
        <v>69.733000000000004</v>
      </c>
      <c r="BV106" s="22">
        <f>'QTR Raw'!AP42</f>
        <v>99.087999999999994</v>
      </c>
      <c r="BW106" s="22">
        <f>'QTR Raw'!AQ42</f>
        <v>107.79300000000001</v>
      </c>
      <c r="BX106" s="22">
        <f>'QTR Raw'!AR42</f>
        <v>91.569000000000003</v>
      </c>
      <c r="BY106" s="22">
        <f>'QTR Raw'!AS42</f>
        <v>77.195999999999998</v>
      </c>
      <c r="BZ106" s="22">
        <f>'QTR Raw'!AT42</f>
        <v>76.733000000000004</v>
      </c>
      <c r="CA106" s="22">
        <f>'QTR Raw'!AU42</f>
        <v>31.51</v>
      </c>
      <c r="CB106" s="22">
        <f>'QTR Raw'!AV42</f>
        <v>37.99</v>
      </c>
      <c r="CC106" s="22">
        <f>'QTR Raw'!AW42</f>
        <v>49.08</v>
      </c>
      <c r="CD106" s="22">
        <f>'QTR Raw'!AX42</f>
        <v>77.27</v>
      </c>
      <c r="CE106" s="22">
        <f>'QTR Raw'!AY42</f>
        <v>85.87</v>
      </c>
      <c r="CF106" s="22">
        <f>'QTR Raw'!AZ42</f>
        <v>81.3</v>
      </c>
      <c r="CG106" s="22">
        <f>'QTR Raw'!BA42</f>
        <v>103.63</v>
      </c>
      <c r="CH106" s="22">
        <f>'QTR Raw'!BB42</f>
        <v>86.89</v>
      </c>
      <c r="CI106" s="22">
        <f>'QTR Raw'!BC42</f>
        <v>160.69</v>
      </c>
      <c r="CJ106" s="22">
        <f>'QTR Raw'!BD42</f>
        <v>51.22</v>
      </c>
      <c r="CK106" s="22">
        <f>'QTR Raw'!BE42</f>
        <v>39.11</v>
      </c>
      <c r="CL106" s="22">
        <f>'QTR Raw'!BF42</f>
        <v>80.95</v>
      </c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  <c r="DF106" s="22">
        <v>331.96999999999986</v>
      </c>
    </row>
    <row r="107" spans="1:110" s="25" customFormat="1" x14ac:dyDescent="0.2">
      <c r="A107" s="36" t="s">
        <v>435</v>
      </c>
      <c r="B107" s="25">
        <f t="shared" ref="B107:V107" si="992">B106-B103</f>
        <v>0</v>
      </c>
      <c r="C107" s="25">
        <f>C106-C103</f>
        <v>0</v>
      </c>
      <c r="D107" s="25">
        <f t="shared" si="992"/>
        <v>0</v>
      </c>
      <c r="E107" s="25">
        <f t="shared" si="992"/>
        <v>0</v>
      </c>
      <c r="F107" s="25">
        <f t="shared" si="992"/>
        <v>0</v>
      </c>
      <c r="G107" s="25">
        <f t="shared" si="992"/>
        <v>0</v>
      </c>
      <c r="H107" s="25">
        <f t="shared" si="992"/>
        <v>0</v>
      </c>
      <c r="I107" s="25">
        <f t="shared" si="992"/>
        <v>0</v>
      </c>
      <c r="J107" s="25">
        <f t="shared" si="992"/>
        <v>0</v>
      </c>
      <c r="K107" s="25">
        <f t="shared" si="992"/>
        <v>0</v>
      </c>
      <c r="L107" s="25">
        <f t="shared" si="992"/>
        <v>0</v>
      </c>
      <c r="M107" s="25">
        <f t="shared" si="992"/>
        <v>-3.870515019599452E-14</v>
      </c>
      <c r="N107" s="25">
        <f t="shared" si="992"/>
        <v>0</v>
      </c>
      <c r="O107" s="25">
        <f t="shared" si="992"/>
        <v>-6.3948846218409017E-14</v>
      </c>
      <c r="P107" s="25">
        <f t="shared" si="992"/>
        <v>0</v>
      </c>
      <c r="Q107" s="25">
        <f t="shared" si="992"/>
        <v>0</v>
      </c>
      <c r="R107" s="25">
        <f t="shared" si="992"/>
        <v>0</v>
      </c>
      <c r="S107" s="25">
        <f t="shared" si="992"/>
        <v>0</v>
      </c>
      <c r="T107" s="25">
        <f t="shared" si="992"/>
        <v>0</v>
      </c>
      <c r="U107" s="25">
        <f t="shared" si="992"/>
        <v>0</v>
      </c>
      <c r="V107" s="25">
        <f t="shared" si="992"/>
        <v>0</v>
      </c>
      <c r="W107" s="25">
        <f t="shared" ref="W107" si="993">W106-W103</f>
        <v>0</v>
      </c>
      <c r="X107" s="25">
        <f t="shared" ref="X107:Y107" si="994">X106-X103</f>
        <v>0</v>
      </c>
      <c r="Y107" s="25">
        <f t="shared" si="994"/>
        <v>0</v>
      </c>
      <c r="Z107" s="25">
        <f t="shared" ref="Z107:AA107" si="995">Z106-Z103</f>
        <v>0</v>
      </c>
      <c r="AA107" s="25">
        <f t="shared" si="995"/>
        <v>0</v>
      </c>
      <c r="AB107" s="17">
        <f t="shared" ref="AA107:AD107" si="996">AB106-AB103</f>
        <v>0</v>
      </c>
      <c r="AC107" s="17">
        <f t="shared" si="996"/>
        <v>0</v>
      </c>
      <c r="AD107" s="17">
        <f t="shared" si="996"/>
        <v>0</v>
      </c>
      <c r="AE107" s="17">
        <f t="shared" ref="AE107" si="997">AE106-AE103</f>
        <v>0</v>
      </c>
      <c r="AI107" s="25">
        <f t="shared" ref="AI107" si="998">AI106-AI103</f>
        <v>0</v>
      </c>
      <c r="AJ107" s="25">
        <f t="shared" ref="AJ107" si="999">AJ106-AJ103</f>
        <v>0</v>
      </c>
      <c r="AK107" s="25">
        <f t="shared" ref="AK107:AM107" si="1000">AK106-AK103</f>
        <v>0</v>
      </c>
      <c r="AL107" s="25">
        <f t="shared" si="1000"/>
        <v>0</v>
      </c>
      <c r="AM107" s="25">
        <f t="shared" si="1000"/>
        <v>0</v>
      </c>
      <c r="AN107" s="25">
        <f t="shared" ref="AN107:AO107" si="1001">AN106-AN103</f>
        <v>0</v>
      </c>
      <c r="AO107" s="25">
        <f t="shared" si="1001"/>
        <v>0</v>
      </c>
      <c r="AP107" s="25">
        <f t="shared" ref="AP107:CD107" si="1002">AP106-AP103</f>
        <v>0</v>
      </c>
      <c r="AQ107" s="25">
        <f t="shared" si="1002"/>
        <v>0</v>
      </c>
      <c r="AR107" s="25">
        <f t="shared" si="1002"/>
        <v>0</v>
      </c>
      <c r="AS107" s="25">
        <f t="shared" si="1002"/>
        <v>0</v>
      </c>
      <c r="AT107" s="25">
        <f t="shared" si="1002"/>
        <v>0</v>
      </c>
      <c r="AU107" s="25">
        <f t="shared" si="1002"/>
        <v>0</v>
      </c>
      <c r="AV107" s="25">
        <f t="shared" si="1002"/>
        <v>0</v>
      </c>
      <c r="AW107" s="25">
        <f t="shared" si="1002"/>
        <v>0</v>
      </c>
      <c r="AX107" s="25">
        <f t="shared" si="1002"/>
        <v>0</v>
      </c>
      <c r="AY107" s="25">
        <f t="shared" si="1002"/>
        <v>0</v>
      </c>
      <c r="AZ107" s="25">
        <f t="shared" si="1002"/>
        <v>0</v>
      </c>
      <c r="BA107" s="25">
        <f t="shared" si="1002"/>
        <v>0</v>
      </c>
      <c r="BB107" s="25">
        <f t="shared" si="1002"/>
        <v>0</v>
      </c>
      <c r="BC107" s="25">
        <f t="shared" si="1002"/>
        <v>0</v>
      </c>
      <c r="BD107" s="25">
        <f t="shared" si="1002"/>
        <v>0</v>
      </c>
      <c r="BE107" s="25">
        <f t="shared" si="1002"/>
        <v>0</v>
      </c>
      <c r="BF107" s="25">
        <f t="shared" si="1002"/>
        <v>0</v>
      </c>
      <c r="BG107" s="25">
        <f t="shared" si="1002"/>
        <v>0</v>
      </c>
      <c r="BH107" s="25">
        <f t="shared" si="1002"/>
        <v>0</v>
      </c>
      <c r="BI107" s="25">
        <f t="shared" si="1002"/>
        <v>0</v>
      </c>
      <c r="BJ107" s="25">
        <f t="shared" si="1002"/>
        <v>0</v>
      </c>
      <c r="BK107" s="25">
        <f t="shared" si="1002"/>
        <v>0</v>
      </c>
      <c r="BL107" s="25">
        <f t="shared" si="1002"/>
        <v>0</v>
      </c>
      <c r="BM107" s="25">
        <f t="shared" si="1002"/>
        <v>0</v>
      </c>
      <c r="BN107" s="25">
        <f t="shared" si="1002"/>
        <v>0</v>
      </c>
      <c r="BO107" s="25">
        <f t="shared" si="1002"/>
        <v>0</v>
      </c>
      <c r="BP107" s="25">
        <f t="shared" si="1002"/>
        <v>0</v>
      </c>
      <c r="BQ107" s="25">
        <f t="shared" si="1002"/>
        <v>0</v>
      </c>
      <c r="BR107" s="25">
        <f t="shared" si="1002"/>
        <v>0</v>
      </c>
      <c r="BS107" s="25">
        <f t="shared" si="1002"/>
        <v>0</v>
      </c>
      <c r="BT107" s="25">
        <f t="shared" si="1002"/>
        <v>1.0000000000189857E-3</v>
      </c>
      <c r="BU107" s="25">
        <f t="shared" si="1002"/>
        <v>0</v>
      </c>
      <c r="BV107" s="25">
        <f t="shared" si="1002"/>
        <v>1.0000000000189857E-3</v>
      </c>
      <c r="BW107" s="25">
        <f t="shared" si="1002"/>
        <v>9.9999999994793143E-4</v>
      </c>
      <c r="BX107" s="25">
        <f t="shared" si="1002"/>
        <v>0</v>
      </c>
      <c r="BY107" s="25">
        <f t="shared" si="1002"/>
        <v>0</v>
      </c>
      <c r="BZ107" s="25">
        <f t="shared" si="1002"/>
        <v>9.9999999991950972E-4</v>
      </c>
      <c r="CA107" s="25">
        <f t="shared" si="1002"/>
        <v>3.1974423109204508E-14</v>
      </c>
      <c r="CB107" s="25">
        <f t="shared" si="1002"/>
        <v>0</v>
      </c>
      <c r="CC107" s="25">
        <f t="shared" si="1002"/>
        <v>0</v>
      </c>
      <c r="CD107" s="25">
        <f t="shared" si="1002"/>
        <v>0</v>
      </c>
      <c r="CE107" s="25">
        <f t="shared" ref="CE107:CF107" si="1003">CE106-CE103</f>
        <v>0</v>
      </c>
      <c r="CF107" s="25">
        <f t="shared" si="1003"/>
        <v>0</v>
      </c>
      <c r="CG107" s="25">
        <f t="shared" ref="CG107:CH107" si="1004">CG106-CG103</f>
        <v>0</v>
      </c>
      <c r="CH107" s="25">
        <f t="shared" si="1004"/>
        <v>0</v>
      </c>
      <c r="CI107" s="25">
        <f t="shared" ref="CI107:CJ107" si="1005">CI106-CI103</f>
        <v>0</v>
      </c>
      <c r="CJ107" s="25">
        <f t="shared" si="1005"/>
        <v>0</v>
      </c>
      <c r="CK107" s="25">
        <f t="shared" ref="CK107:CL107" si="1006">CK106-CK103</f>
        <v>-6.3948846218409017E-14</v>
      </c>
      <c r="CL107" s="25">
        <f t="shared" si="1006"/>
        <v>0</v>
      </c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E107" s="119"/>
      <c r="DF107" s="25">
        <v>0</v>
      </c>
    </row>
    <row r="108" spans="1:110" s="1" customFormat="1" x14ac:dyDescent="0.2">
      <c r="A108" s="150" t="s">
        <v>487</v>
      </c>
      <c r="AB108" s="20"/>
      <c r="AC108" s="20"/>
      <c r="AD108" s="20"/>
      <c r="AE108" s="20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E108" s="119"/>
    </row>
    <row r="109" spans="1:110" s="38" customFormat="1" x14ac:dyDescent="0.2">
      <c r="A109" s="38" t="s">
        <v>350</v>
      </c>
      <c r="B109" s="39" t="e">
        <f t="shared" ref="B109:AE109" si="1007">(B103-B102)/B175</f>
        <v>#DIV/0!</v>
      </c>
      <c r="C109" s="39" t="e">
        <f t="shared" si="1007"/>
        <v>#DIV/0!</v>
      </c>
      <c r="D109" s="39" t="e">
        <f t="shared" si="1007"/>
        <v>#DIV/0!</v>
      </c>
      <c r="E109" s="39" t="e">
        <f t="shared" si="1007"/>
        <v>#DIV/0!</v>
      </c>
      <c r="F109" s="39" t="e">
        <f t="shared" si="1007"/>
        <v>#DIV/0!</v>
      </c>
      <c r="G109" s="39" t="e">
        <f t="shared" si="1007"/>
        <v>#DIV/0!</v>
      </c>
      <c r="H109" s="39" t="e">
        <f t="shared" si="1007"/>
        <v>#DIV/0!</v>
      </c>
      <c r="I109" s="39" t="e">
        <f t="shared" si="1007"/>
        <v>#DIV/0!</v>
      </c>
      <c r="J109" s="39" t="e">
        <f t="shared" si="1007"/>
        <v>#DIV/0!</v>
      </c>
      <c r="K109" s="39">
        <f t="shared" si="1007"/>
        <v>-0.18171407700811229</v>
      </c>
      <c r="L109" s="39">
        <f t="shared" si="1007"/>
        <v>-0.16739383512225273</v>
      </c>
      <c r="M109" s="39">
        <f t="shared" si="1007"/>
        <v>6.6765046529343745E-4</v>
      </c>
      <c r="N109" s="39">
        <f t="shared" si="1007"/>
        <v>0.13901515104063242</v>
      </c>
      <c r="O109" s="39">
        <f t="shared" si="1007"/>
        <v>0.13715107486570244</v>
      </c>
      <c r="P109" s="39">
        <f t="shared" si="1007"/>
        <v>0.15748789398038071</v>
      </c>
      <c r="Q109" s="39">
        <f t="shared" si="1007"/>
        <v>0.22761950162748495</v>
      </c>
      <c r="R109" s="39">
        <f t="shared" si="1007"/>
        <v>0.18395380745420442</v>
      </c>
      <c r="S109" s="39">
        <f t="shared" si="1007"/>
        <v>0.3005335877688477</v>
      </c>
      <c r="T109" s="39">
        <f t="shared" si="1007"/>
        <v>0.37097731583690707</v>
      </c>
      <c r="U109" s="39">
        <f t="shared" si="1007"/>
        <v>0.19195088835667129</v>
      </c>
      <c r="V109" s="39">
        <f t="shared" si="1007"/>
        <v>0.14739658420668805</v>
      </c>
      <c r="W109" s="39">
        <f t="shared" si="1007"/>
        <v>0.34820581305412962</v>
      </c>
      <c r="X109" s="39">
        <f t="shared" si="1007"/>
        <v>0.33045602273762531</v>
      </c>
      <c r="Y109" s="39">
        <f t="shared" si="1007"/>
        <v>0.15618371740690526</v>
      </c>
      <c r="Z109" s="39">
        <f t="shared" si="1007"/>
        <v>0.18781011588160854</v>
      </c>
      <c r="AA109" s="39">
        <f t="shared" ref="AA109" si="1008">(AA103-AA102)/AA175</f>
        <v>0.14943977527988744</v>
      </c>
      <c r="AB109" s="40">
        <f t="shared" si="1007"/>
        <v>0.15584412902692454</v>
      </c>
      <c r="AC109" s="40">
        <f t="shared" si="1007"/>
        <v>0.19396797264470622</v>
      </c>
      <c r="AD109" s="40">
        <f t="shared" si="1007"/>
        <v>0.1807676211832516</v>
      </c>
      <c r="AE109" s="40">
        <f t="shared" si="1007"/>
        <v>0.16972040077916264</v>
      </c>
      <c r="AF109" s="39"/>
      <c r="AG109" s="39"/>
      <c r="AH109" s="39"/>
      <c r="AI109" s="39"/>
      <c r="AJ109" s="39"/>
      <c r="AK109" s="39"/>
      <c r="AL109" s="39" t="e">
        <f t="shared" ref="AL109:BQ109" si="1009">(SUM(AI103:AL103)-SUM(AI102:AL102))/AL175</f>
        <v>#DIV/0!</v>
      </c>
      <c r="AM109" s="39" t="e">
        <f t="shared" si="1009"/>
        <v>#DIV/0!</v>
      </c>
      <c r="AN109" s="39" t="e">
        <f t="shared" si="1009"/>
        <v>#DIV/0!</v>
      </c>
      <c r="AO109" s="39" t="e">
        <f t="shared" si="1009"/>
        <v>#DIV/0!</v>
      </c>
      <c r="AP109" s="39" t="e">
        <f t="shared" si="1009"/>
        <v>#DIV/0!</v>
      </c>
      <c r="AQ109" s="39" t="e">
        <f t="shared" si="1009"/>
        <v>#DIV/0!</v>
      </c>
      <c r="AR109" s="39" t="e">
        <f t="shared" si="1009"/>
        <v>#DIV/0!</v>
      </c>
      <c r="AS109" s="39" t="e">
        <f t="shared" si="1009"/>
        <v>#DIV/0!</v>
      </c>
      <c r="AT109" s="39" t="e">
        <f t="shared" si="1009"/>
        <v>#DIV/0!</v>
      </c>
      <c r="AU109" s="39" t="e">
        <f t="shared" si="1009"/>
        <v>#DIV/0!</v>
      </c>
      <c r="AV109" s="39" t="e">
        <f t="shared" si="1009"/>
        <v>#DIV/0!</v>
      </c>
      <c r="AW109" s="39" t="e">
        <f t="shared" si="1009"/>
        <v>#DIV/0!</v>
      </c>
      <c r="AX109" s="39" t="e">
        <f t="shared" si="1009"/>
        <v>#DIV/0!</v>
      </c>
      <c r="AY109" s="39" t="e">
        <f t="shared" si="1009"/>
        <v>#DIV/0!</v>
      </c>
      <c r="AZ109" s="39" t="e">
        <f t="shared" si="1009"/>
        <v>#DIV/0!</v>
      </c>
      <c r="BA109" s="39" t="e">
        <f t="shared" si="1009"/>
        <v>#DIV/0!</v>
      </c>
      <c r="BB109" s="39" t="e">
        <f t="shared" si="1009"/>
        <v>#DIV/0!</v>
      </c>
      <c r="BC109" s="39" t="e">
        <f t="shared" si="1009"/>
        <v>#DIV/0!</v>
      </c>
      <c r="BD109" s="39" t="e">
        <f t="shared" si="1009"/>
        <v>#DIV/0!</v>
      </c>
      <c r="BE109" s="39" t="e">
        <f t="shared" si="1009"/>
        <v>#DIV/0!</v>
      </c>
      <c r="BF109" s="39" t="e">
        <f t="shared" si="1009"/>
        <v>#DIV/0!</v>
      </c>
      <c r="BG109" s="39" t="e">
        <f t="shared" si="1009"/>
        <v>#DIV/0!</v>
      </c>
      <c r="BH109" s="39" t="e">
        <f t="shared" si="1009"/>
        <v>#DIV/0!</v>
      </c>
      <c r="BI109" s="39" t="e">
        <f t="shared" si="1009"/>
        <v>#DIV/0!</v>
      </c>
      <c r="BJ109" s="39" t="e">
        <f t="shared" si="1009"/>
        <v>#DIV/0!</v>
      </c>
      <c r="BK109" s="39" t="e">
        <f t="shared" si="1009"/>
        <v>#DIV/0!</v>
      </c>
      <c r="BL109" s="39" t="e">
        <f t="shared" si="1009"/>
        <v>#DIV/0!</v>
      </c>
      <c r="BM109" s="39" t="e">
        <f t="shared" si="1009"/>
        <v>#DIV/0!</v>
      </c>
      <c r="BN109" s="39" t="e">
        <f t="shared" si="1009"/>
        <v>#DIV/0!</v>
      </c>
      <c r="BO109" s="39">
        <f t="shared" si="1009"/>
        <v>1</v>
      </c>
      <c r="BP109" s="39" t="e">
        <f t="shared" si="1009"/>
        <v>#DIV/0!</v>
      </c>
      <c r="BQ109" s="39">
        <f t="shared" si="1009"/>
        <v>2.7702449743631479</v>
      </c>
      <c r="BR109" s="39">
        <f t="shared" ref="BR109:CW109" si="1010">(SUM(BO103:BR103)-SUM(BO102:BR102))/BR175</f>
        <v>0.39940904571974034</v>
      </c>
      <c r="BS109" s="39">
        <f t="shared" si="1010"/>
        <v>0.4143503242591447</v>
      </c>
      <c r="BT109" s="39">
        <f t="shared" si="1010"/>
        <v>0.25364212733264879</v>
      </c>
      <c r="BU109" s="39">
        <f t="shared" si="1010"/>
        <v>0.29746899054760095</v>
      </c>
      <c r="BV109" s="39">
        <f t="shared" si="1010"/>
        <v>0.34820219596153551</v>
      </c>
      <c r="BW109" s="39">
        <f t="shared" si="1010"/>
        <v>0.38814480408654278</v>
      </c>
      <c r="BX109" s="39">
        <f t="shared" si="1010"/>
        <v>0.39789801310904932</v>
      </c>
      <c r="BY109" s="39">
        <f t="shared" si="1010"/>
        <v>0.37470312046451365</v>
      </c>
      <c r="BZ109" s="39">
        <f t="shared" si="1010"/>
        <v>0.33045458797119082</v>
      </c>
      <c r="CA109" s="39">
        <f t="shared" si="1010"/>
        <v>0.25168497469585049</v>
      </c>
      <c r="CB109" s="39">
        <f t="shared" si="1010"/>
        <v>0.19801671321042005</v>
      </c>
      <c r="CC109" s="39">
        <f t="shared" si="1010"/>
        <v>0.1658828835179619</v>
      </c>
      <c r="CD109" s="39">
        <f t="shared" si="1010"/>
        <v>0.15616776971533369</v>
      </c>
      <c r="CE109" s="39">
        <f t="shared" si="1010"/>
        <v>0.18672806107599427</v>
      </c>
      <c r="CF109" s="39">
        <f t="shared" si="1010"/>
        <v>0.20961821376030168</v>
      </c>
      <c r="CG109" s="39">
        <f t="shared" si="1010"/>
        <v>0.23144644887591523</v>
      </c>
      <c r="CH109" s="39">
        <f t="shared" si="1010"/>
        <v>0.18781011588160859</v>
      </c>
      <c r="CI109" s="39">
        <f t="shared" si="1010"/>
        <v>0.20942563019920396</v>
      </c>
      <c r="CJ109" s="39">
        <f t="shared" si="1010"/>
        <v>0.19153300652039412</v>
      </c>
      <c r="CK109" s="39">
        <f t="shared" si="1010"/>
        <v>0.15788637563603575</v>
      </c>
      <c r="CL109" s="39">
        <f t="shared" si="1010"/>
        <v>0.1494397752798873</v>
      </c>
      <c r="CM109" s="40">
        <f t="shared" si="1010"/>
        <v>0.11006568480620828</v>
      </c>
      <c r="CN109" s="40">
        <f t="shared" si="1010"/>
        <v>0.12799802063792609</v>
      </c>
      <c r="CO109" s="40">
        <f t="shared" si="1010"/>
        <v>0.14900643339529077</v>
      </c>
      <c r="CP109" s="40">
        <f t="shared" si="1010"/>
        <v>0.15584412902692457</v>
      </c>
      <c r="CQ109" s="40">
        <f t="shared" si="1010"/>
        <v>0.16964872587728191</v>
      </c>
      <c r="CR109" s="40">
        <f t="shared" si="1010"/>
        <v>0.17864891925485493</v>
      </c>
      <c r="CS109" s="40">
        <f t="shared" si="1010"/>
        <v>0.18782702347204808</v>
      </c>
      <c r="CT109" s="40">
        <f t="shared" si="1010"/>
        <v>0.19396797264470614</v>
      </c>
      <c r="CU109" s="40">
        <f t="shared" si="1010"/>
        <v>0.19279824927903053</v>
      </c>
      <c r="CV109" s="40">
        <f t="shared" si="1010"/>
        <v>0.18826203819184775</v>
      </c>
      <c r="CW109" s="40">
        <f t="shared" si="1010"/>
        <v>0.18438814335516412</v>
      </c>
      <c r="CX109" s="40">
        <f t="shared" ref="CX109:DB109" si="1011">(SUM(CU103:CX103)-SUM(CU102:CX102))/CX175</f>
        <v>0.18076762118325165</v>
      </c>
      <c r="CY109" s="40">
        <f t="shared" si="1011"/>
        <v>0.17776399104591115</v>
      </c>
      <c r="CZ109" s="40">
        <f t="shared" si="1011"/>
        <v>0.17491400110552566</v>
      </c>
      <c r="DA109" s="40">
        <f t="shared" si="1011"/>
        <v>0.172237619047864</v>
      </c>
      <c r="DB109" s="40">
        <f t="shared" si="1011"/>
        <v>0.16972040077916264</v>
      </c>
      <c r="DE109" s="122"/>
      <c r="DF109" s="38">
        <v>0.14943977527988722</v>
      </c>
    </row>
    <row r="110" spans="1:110" s="38" customFormat="1" x14ac:dyDescent="0.2">
      <c r="A110" s="38" t="s">
        <v>351</v>
      </c>
      <c r="B110" s="39" t="e">
        <f t="shared" ref="B110:AE110" si="1012">+B89/B184</f>
        <v>#DIV/0!</v>
      </c>
      <c r="C110" s="39" t="e">
        <f t="shared" si="1012"/>
        <v>#DIV/0!</v>
      </c>
      <c r="D110" s="39" t="e">
        <f t="shared" si="1012"/>
        <v>#DIV/0!</v>
      </c>
      <c r="E110" s="39" t="e">
        <f t="shared" si="1012"/>
        <v>#DIV/0!</v>
      </c>
      <c r="F110" s="39" t="e">
        <f t="shared" si="1012"/>
        <v>#DIV/0!</v>
      </c>
      <c r="G110" s="39" t="e">
        <f t="shared" si="1012"/>
        <v>#DIV/0!</v>
      </c>
      <c r="H110" s="39" t="e">
        <f t="shared" si="1012"/>
        <v>#DIV/0!</v>
      </c>
      <c r="I110" s="39" t="e">
        <f t="shared" si="1012"/>
        <v>#DIV/0!</v>
      </c>
      <c r="J110" s="39" t="e">
        <f t="shared" si="1012"/>
        <v>#DIV/0!</v>
      </c>
      <c r="K110" s="39">
        <f t="shared" si="1012"/>
        <v>-3.5815691284829303E-2</v>
      </c>
      <c r="L110" s="39">
        <f t="shared" si="1012"/>
        <v>1.0241659455409093E-2</v>
      </c>
      <c r="M110" s="39">
        <f t="shared" si="1012"/>
        <v>8.2279610438033723E-2</v>
      </c>
      <c r="N110" s="39">
        <f t="shared" si="1012"/>
        <v>0.15188244063938397</v>
      </c>
      <c r="O110" s="39">
        <f t="shared" si="1012"/>
        <v>0.1253333516913176</v>
      </c>
      <c r="P110" s="39">
        <f t="shared" si="1012"/>
        <v>0.13751232722040288</v>
      </c>
      <c r="Q110" s="39">
        <f t="shared" si="1012"/>
        <v>0.21610266015860075</v>
      </c>
      <c r="R110" s="39">
        <f t="shared" si="1012"/>
        <v>0.18275351348743288</v>
      </c>
      <c r="S110" s="39">
        <f t="shared" si="1012"/>
        <v>0.33808174220561665</v>
      </c>
      <c r="T110" s="39">
        <f t="shared" si="1012"/>
        <v>0.29188416977741549</v>
      </c>
      <c r="U110" s="39">
        <f t="shared" si="1012"/>
        <v>0.1350166467434428</v>
      </c>
      <c r="V110" s="39">
        <f t="shared" si="1012"/>
        <v>0.15361202664855425</v>
      </c>
      <c r="W110" s="39">
        <f t="shared" si="1012"/>
        <v>0.24693874041256747</v>
      </c>
      <c r="X110" s="39">
        <f t="shared" si="1012"/>
        <v>0.29816007657651161</v>
      </c>
      <c r="Y110" s="39">
        <f t="shared" si="1012"/>
        <v>0.1613323769955656</v>
      </c>
      <c r="Z110" s="39">
        <f t="shared" si="1012"/>
        <v>0.23227579335585805</v>
      </c>
      <c r="AA110" s="39">
        <f t="shared" ref="AA110" si="1013">+AA89/AA184</f>
        <v>0.14321833631420558</v>
      </c>
      <c r="AB110" s="40">
        <f t="shared" si="1012"/>
        <v>0.19639334129535643</v>
      </c>
      <c r="AC110" s="40">
        <f t="shared" si="1012"/>
        <v>0.22946216056799901</v>
      </c>
      <c r="AD110" s="40">
        <f t="shared" si="1012"/>
        <v>0.19680355640243408</v>
      </c>
      <c r="AE110" s="40">
        <f t="shared" si="1012"/>
        <v>0.16819626164308557</v>
      </c>
      <c r="AF110" s="39"/>
      <c r="AG110" s="39"/>
      <c r="AH110" s="39"/>
      <c r="AI110" s="39"/>
      <c r="AJ110" s="39"/>
      <c r="AK110" s="39"/>
      <c r="AL110" s="39" t="e">
        <f t="shared" ref="AL110:BQ110" si="1014">+SUM(AI89:AL89)/AL184</f>
        <v>#DIV/0!</v>
      </c>
      <c r="AM110" s="39" t="e">
        <f t="shared" si="1014"/>
        <v>#DIV/0!</v>
      </c>
      <c r="AN110" s="39" t="e">
        <f t="shared" si="1014"/>
        <v>#DIV/0!</v>
      </c>
      <c r="AO110" s="39" t="e">
        <f t="shared" si="1014"/>
        <v>#DIV/0!</v>
      </c>
      <c r="AP110" s="39" t="e">
        <f t="shared" si="1014"/>
        <v>#DIV/0!</v>
      </c>
      <c r="AQ110" s="39" t="e">
        <f t="shared" si="1014"/>
        <v>#DIV/0!</v>
      </c>
      <c r="AR110" s="39" t="e">
        <f t="shared" si="1014"/>
        <v>#DIV/0!</v>
      </c>
      <c r="AS110" s="39" t="e">
        <f t="shared" si="1014"/>
        <v>#DIV/0!</v>
      </c>
      <c r="AT110" s="39" t="e">
        <f t="shared" si="1014"/>
        <v>#DIV/0!</v>
      </c>
      <c r="AU110" s="39" t="e">
        <f t="shared" si="1014"/>
        <v>#DIV/0!</v>
      </c>
      <c r="AV110" s="39" t="e">
        <f t="shared" si="1014"/>
        <v>#DIV/0!</v>
      </c>
      <c r="AW110" s="39" t="e">
        <f t="shared" si="1014"/>
        <v>#DIV/0!</v>
      </c>
      <c r="AX110" s="39" t="e">
        <f t="shared" si="1014"/>
        <v>#DIV/0!</v>
      </c>
      <c r="AY110" s="39" t="e">
        <f t="shared" si="1014"/>
        <v>#DIV/0!</v>
      </c>
      <c r="AZ110" s="39" t="e">
        <f t="shared" si="1014"/>
        <v>#DIV/0!</v>
      </c>
      <c r="BA110" s="39" t="e">
        <f t="shared" si="1014"/>
        <v>#DIV/0!</v>
      </c>
      <c r="BB110" s="39" t="e">
        <f t="shared" si="1014"/>
        <v>#DIV/0!</v>
      </c>
      <c r="BC110" s="39" t="e">
        <f t="shared" si="1014"/>
        <v>#DIV/0!</v>
      </c>
      <c r="BD110" s="39" t="e">
        <f t="shared" si="1014"/>
        <v>#DIV/0!</v>
      </c>
      <c r="BE110" s="39" t="e">
        <f t="shared" si="1014"/>
        <v>#DIV/0!</v>
      </c>
      <c r="BF110" s="39" t="e">
        <f t="shared" si="1014"/>
        <v>#DIV/0!</v>
      </c>
      <c r="BG110" s="39" t="e">
        <f t="shared" si="1014"/>
        <v>#DIV/0!</v>
      </c>
      <c r="BH110" s="39" t="e">
        <f t="shared" si="1014"/>
        <v>#DIV/0!</v>
      </c>
      <c r="BI110" s="39" t="e">
        <f t="shared" si="1014"/>
        <v>#DIV/0!</v>
      </c>
      <c r="BJ110" s="39" t="e">
        <f t="shared" si="1014"/>
        <v>#DIV/0!</v>
      </c>
      <c r="BK110" s="39" t="e">
        <f t="shared" si="1014"/>
        <v>#DIV/0!</v>
      </c>
      <c r="BL110" s="39" t="e">
        <f t="shared" si="1014"/>
        <v>#DIV/0!</v>
      </c>
      <c r="BM110" s="39" t="e">
        <f t="shared" si="1014"/>
        <v>#DIV/0!</v>
      </c>
      <c r="BN110" s="39" t="e">
        <f t="shared" si="1014"/>
        <v>#DIV/0!</v>
      </c>
      <c r="BO110" s="39">
        <f t="shared" si="1014"/>
        <v>1.6969951317777416</v>
      </c>
      <c r="BP110" s="39" t="e">
        <f t="shared" si="1014"/>
        <v>#DIV/0!</v>
      </c>
      <c r="BQ110" s="39">
        <f t="shared" si="1014"/>
        <v>5.236143891918287</v>
      </c>
      <c r="BR110" s="39">
        <f t="shared" ref="BR110:CW110" si="1015">+SUM(BO89:BR89)/BR184</f>
        <v>0.15361100090392613</v>
      </c>
      <c r="BS110" s="39">
        <f t="shared" si="1015"/>
        <v>0.18154662414909944</v>
      </c>
      <c r="BT110" s="39">
        <f t="shared" si="1015"/>
        <v>0.18132945543065596</v>
      </c>
      <c r="BU110" s="39">
        <f t="shared" si="1015"/>
        <v>0.22162930213613077</v>
      </c>
      <c r="BV110" s="39">
        <f t="shared" si="1015"/>
        <v>0.24693776303232434</v>
      </c>
      <c r="BW110" s="39">
        <f t="shared" si="1015"/>
        <v>0.28402801127515803</v>
      </c>
      <c r="BX110" s="39">
        <f t="shared" si="1015"/>
        <v>0.3182672239979274</v>
      </c>
      <c r="BY110" s="39">
        <f t="shared" si="1015"/>
        <v>0.31392382505380989</v>
      </c>
      <c r="BZ110" s="39">
        <f t="shared" si="1015"/>
        <v>0.2981596643709809</v>
      </c>
      <c r="CA110" s="39">
        <f t="shared" si="1015"/>
        <v>0.24229582552802501</v>
      </c>
      <c r="CB110" s="39">
        <f t="shared" si="1015"/>
        <v>0.19118421786584197</v>
      </c>
      <c r="CC110" s="39">
        <f t="shared" si="1015"/>
        <v>0.16640943710282954</v>
      </c>
      <c r="CD110" s="39">
        <f t="shared" si="1015"/>
        <v>0.16135493213159566</v>
      </c>
      <c r="CE110" s="39">
        <f t="shared" si="1015"/>
        <v>0.18945480444355661</v>
      </c>
      <c r="CF110" s="39">
        <f t="shared" si="1015"/>
        <v>0.22044914940425625</v>
      </c>
      <c r="CG110" s="39">
        <f t="shared" si="1015"/>
        <v>0.23498174300148397</v>
      </c>
      <c r="CH110" s="39">
        <f t="shared" si="1015"/>
        <v>0.23227579335585813</v>
      </c>
      <c r="CI110" s="39">
        <f t="shared" si="1015"/>
        <v>0.21022718695750622</v>
      </c>
      <c r="CJ110" s="39">
        <f t="shared" si="1015"/>
        <v>0.19027162125718369</v>
      </c>
      <c r="CK110" s="39">
        <f t="shared" si="1015"/>
        <v>0.15394749646308509</v>
      </c>
      <c r="CL110" s="39">
        <f t="shared" si="1015"/>
        <v>0.14321833631420547</v>
      </c>
      <c r="CM110" s="40">
        <f t="shared" si="1015"/>
        <v>0.14294761326114533</v>
      </c>
      <c r="CN110" s="40">
        <f t="shared" si="1015"/>
        <v>0.16135935844761667</v>
      </c>
      <c r="CO110" s="40">
        <f t="shared" si="1015"/>
        <v>0.18883731746050633</v>
      </c>
      <c r="CP110" s="40">
        <f t="shared" si="1015"/>
        <v>0.19639334129535643</v>
      </c>
      <c r="CQ110" s="40">
        <f t="shared" si="1015"/>
        <v>0.2095580531126342</v>
      </c>
      <c r="CR110" s="40">
        <f t="shared" si="1015"/>
        <v>0.21844322030405791</v>
      </c>
      <c r="CS110" s="40">
        <f t="shared" si="1015"/>
        <v>0.2259030060228121</v>
      </c>
      <c r="CT110" s="40">
        <f t="shared" si="1015"/>
        <v>0.22946216056799898</v>
      </c>
      <c r="CU110" s="40">
        <f t="shared" si="1015"/>
        <v>0.22430502993007101</v>
      </c>
      <c r="CV110" s="40">
        <f t="shared" si="1015"/>
        <v>0.21461051727156458</v>
      </c>
      <c r="CW110" s="40">
        <f t="shared" si="1015"/>
        <v>0.20545668165309505</v>
      </c>
      <c r="CX110" s="40">
        <f t="shared" ref="CX110:DB110" si="1016">+SUM(CU89:CX89)/CX184</f>
        <v>0.19680355640243413</v>
      </c>
      <c r="CY110" s="40">
        <f t="shared" si="1016"/>
        <v>0.18908121849661971</v>
      </c>
      <c r="CZ110" s="40">
        <f t="shared" si="1016"/>
        <v>0.18175939329136453</v>
      </c>
      <c r="DA110" s="40">
        <f t="shared" si="1016"/>
        <v>0.17480603300688571</v>
      </c>
      <c r="DB110" s="40">
        <f t="shared" si="1016"/>
        <v>0.16819626164308557</v>
      </c>
      <c r="DE110" s="122"/>
      <c r="DF110" s="38">
        <v>0.14321833631420541</v>
      </c>
    </row>
    <row r="111" spans="1:110" s="1" customFormat="1" x14ac:dyDescent="0.2">
      <c r="A111" s="150" t="s">
        <v>488</v>
      </c>
      <c r="AB111" s="20"/>
      <c r="AC111" s="20"/>
      <c r="AD111" s="20"/>
      <c r="AE111" s="20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E111" s="119"/>
    </row>
    <row r="112" spans="1:110" s="8" customFormat="1" x14ac:dyDescent="0.2">
      <c r="A112" s="12" t="s">
        <v>26</v>
      </c>
      <c r="AB112" s="58"/>
      <c r="AC112" s="58"/>
      <c r="AD112" s="58"/>
      <c r="AE112" s="58"/>
      <c r="CM112" s="54"/>
      <c r="CN112" s="54"/>
      <c r="CO112" s="54"/>
      <c r="CP112" s="54"/>
      <c r="CQ112" s="54"/>
      <c r="CR112" s="54"/>
      <c r="CS112" s="54"/>
      <c r="CT112" s="54"/>
      <c r="CU112" s="54"/>
      <c r="CV112" s="54"/>
      <c r="CW112" s="54"/>
      <c r="CX112" s="54"/>
      <c r="CY112" s="54"/>
      <c r="CZ112" s="54"/>
      <c r="DA112" s="54"/>
      <c r="DB112" s="54"/>
      <c r="DE112" s="132"/>
    </row>
    <row r="113" spans="1:110" s="9" customFormat="1" x14ac:dyDescent="0.2">
      <c r="A113" s="9" t="s">
        <v>453</v>
      </c>
      <c r="N113" s="9">
        <f>N65-SUM(AI65:AL65)</f>
        <v>305.1877121</v>
      </c>
      <c r="O113" s="9">
        <f>O65-SUM(AM65:AP65)</f>
        <v>282.76985610000003</v>
      </c>
      <c r="P113" s="9">
        <f>P65-SUM(AQ65:AT65)</f>
        <v>351.78956039999997</v>
      </c>
      <c r="Q113" s="9">
        <f>Q65-SUM(AU65:AX65)</f>
        <v>398.15160000000003</v>
      </c>
      <c r="R113" s="9">
        <f>R65-SUM(AY65:BB65)</f>
        <v>391.55160000000001</v>
      </c>
      <c r="S113" s="9">
        <f>S65-SUM(BC65:BF65)</f>
        <v>597.51750000000004</v>
      </c>
      <c r="T113" s="9">
        <f>T65-SUM(BG65:BJ65)</f>
        <v>710.39300000000003</v>
      </c>
      <c r="U113" s="9">
        <f>U65-SUM(BK65:BN65)</f>
        <v>610.50630000000001</v>
      </c>
      <c r="V113" s="9">
        <f>V65-SUM(BO65:BR65)</f>
        <v>3.0000000003838068E-4</v>
      </c>
      <c r="W113" s="9">
        <f>W65-SUM(BS65:BV65)</f>
        <v>1.3999999998759449E-3</v>
      </c>
      <c r="X113" s="9">
        <f>X65-SUM(BW65:BZ65)</f>
        <v>6.9999999959691195E-4</v>
      </c>
      <c r="Y113" s="9">
        <f>Y65-SUM(CA65:CD65)</f>
        <v>0</v>
      </c>
      <c r="Z113" s="9">
        <f>Z65-SUM(CE65:CH65)</f>
        <v>0</v>
      </c>
      <c r="AA113" s="9">
        <f>AA65-SUM(CF65:CI65)</f>
        <v>21.710000000000491</v>
      </c>
      <c r="AB113" s="15">
        <f>AB65-SUM(CM65:CP65)</f>
        <v>0</v>
      </c>
      <c r="AC113" s="15">
        <f>AC65-SUM(CQ65:CT65)</f>
        <v>0</v>
      </c>
      <c r="AD113" s="15">
        <f>AD65-SUM(CU65:CX65)</f>
        <v>0</v>
      </c>
      <c r="AE113" s="15">
        <f>AE65-SUM(CY65:DB65)</f>
        <v>0</v>
      </c>
      <c r="CM113" s="59"/>
      <c r="CN113" s="59"/>
      <c r="CO113" s="59"/>
      <c r="CP113" s="59"/>
      <c r="CQ113" s="59"/>
      <c r="CR113" s="59"/>
      <c r="CS113" s="59"/>
      <c r="CT113" s="59"/>
      <c r="CU113" s="59"/>
      <c r="CV113" s="59"/>
      <c r="CW113" s="59"/>
      <c r="CX113" s="59"/>
      <c r="CY113" s="59"/>
      <c r="CZ113" s="59"/>
      <c r="DA113" s="59"/>
      <c r="DB113" s="59"/>
      <c r="DE113" s="133"/>
      <c r="DF113" s="9">
        <v>0</v>
      </c>
    </row>
    <row r="114" spans="1:110" s="9" customFormat="1" x14ac:dyDescent="0.2">
      <c r="A114" s="9" t="s">
        <v>454</v>
      </c>
      <c r="N114" s="9">
        <f>N71-SUM(AI71:AL71)</f>
        <v>170.00270689999999</v>
      </c>
      <c r="O114" s="9">
        <f>O71-SUM(AM71:AP71)</f>
        <v>151.18736400000006</v>
      </c>
      <c r="P114" s="9">
        <f>P71-SUM(AQ71:AT71)</f>
        <v>164.71780069999997</v>
      </c>
      <c r="Q114" s="9">
        <f>Q71-SUM(AU71:AX71)</f>
        <v>218.45870000000005</v>
      </c>
      <c r="R114" s="9">
        <f>R71-SUM(AY71:BB71)</f>
        <v>218.80700000000004</v>
      </c>
      <c r="S114" s="9">
        <f>S71-SUM(BC71:BF71)</f>
        <v>359.1003</v>
      </c>
      <c r="T114" s="9">
        <f>T71-SUM(BG71:BJ71)</f>
        <v>455.03860000000009</v>
      </c>
      <c r="U114" s="9">
        <f>U71-SUM(BK71:BN71)</f>
        <v>335.42790000000002</v>
      </c>
      <c r="V114" s="9">
        <f>V71-SUM(BO71:BR71)</f>
        <v>1.9999999994979589E-4</v>
      </c>
      <c r="W114" s="9">
        <f>W71-SUM(BS71:BV71)</f>
        <v>9.0000000000145519E-4</v>
      </c>
      <c r="X114" s="9">
        <f>X71-SUM(BW71:BZ71)</f>
        <v>6.9999999982428562E-4</v>
      </c>
      <c r="Y114" s="9">
        <f>Y71-SUM(CA71:CD71)</f>
        <v>0</v>
      </c>
      <c r="Z114" s="9">
        <f>Z71-SUM(CE71:CH71)</f>
        <v>0</v>
      </c>
      <c r="AA114" s="9">
        <f>AA71-SUM(CF71:CI71)</f>
        <v>-94.799999999999727</v>
      </c>
      <c r="AB114" s="15">
        <f>AB71-SUM(CM71:CP71)</f>
        <v>0</v>
      </c>
      <c r="AC114" s="15">
        <f>AC71-SUM(CQ71:CT71)</f>
        <v>0</v>
      </c>
      <c r="AD114" s="15">
        <f>AD71-SUM(CU71:CX71)</f>
        <v>0</v>
      </c>
      <c r="AE114" s="15">
        <f>AE71-SUM(CY71:DB71)</f>
        <v>0</v>
      </c>
      <c r="CM114" s="59"/>
      <c r="CN114" s="59"/>
      <c r="CO114" s="59"/>
      <c r="CP114" s="59"/>
      <c r="CQ114" s="59"/>
      <c r="CR114" s="59"/>
      <c r="CS114" s="59"/>
      <c r="CT114" s="59"/>
      <c r="CU114" s="59"/>
      <c r="CV114" s="59"/>
      <c r="CW114" s="59"/>
      <c r="CX114" s="59"/>
      <c r="CY114" s="59"/>
      <c r="CZ114" s="59"/>
      <c r="DA114" s="59"/>
      <c r="DB114" s="59"/>
      <c r="DE114" s="133"/>
      <c r="DF114" s="9">
        <v>0</v>
      </c>
    </row>
    <row r="115" spans="1:110" s="9" customFormat="1" x14ac:dyDescent="0.2">
      <c r="A115" s="9" t="s">
        <v>455</v>
      </c>
      <c r="N115" s="9">
        <f>N83-SUM(AI83:AL83)</f>
        <v>131.93798749999999</v>
      </c>
      <c r="O115" s="9">
        <f>O83-SUM(AM83:AP83)</f>
        <v>116.31749650000006</v>
      </c>
      <c r="P115" s="9">
        <f>P83-SUM(AQ83:AT83)</f>
        <v>107.75565979999998</v>
      </c>
      <c r="Q115" s="9">
        <f>Q83-SUM(AU83:AX83)</f>
        <v>148.87810000000007</v>
      </c>
      <c r="R115" s="9">
        <f>R83-SUM(AY83:BB83)</f>
        <v>144.06210000000004</v>
      </c>
      <c r="S115" s="9">
        <f>S83-SUM(BC83:BF83)</f>
        <v>255.28360000000001</v>
      </c>
      <c r="T115" s="9">
        <f>T83-SUM(BG83:BJ83)</f>
        <v>311.6801000000001</v>
      </c>
      <c r="U115" s="9">
        <f>U83-SUM(BK83:BN83)</f>
        <v>194.1268</v>
      </c>
      <c r="V115" s="9">
        <f>V83-SUM(BO83:BR83)</f>
        <v>1.0999999998944077E-3</v>
      </c>
      <c r="W115" s="9">
        <f>W83-SUM(BS83:BV83)</f>
        <v>1.4000000001033186E-3</v>
      </c>
      <c r="X115" s="9">
        <f>X83-SUM(BW83:BZ83)</f>
        <v>3.9999999967221811E-4</v>
      </c>
      <c r="Y115" s="9">
        <f>Y83-SUM(CA83:CD83)</f>
        <v>-6.0000000000059117E-2</v>
      </c>
      <c r="Z115" s="9">
        <f>Z83-SUM(CE83:CH83)</f>
        <v>0</v>
      </c>
      <c r="AA115" s="9">
        <f>AA83-SUM(CF83:CI83)</f>
        <v>-130.63999999999976</v>
      </c>
      <c r="AB115" s="15">
        <f>AB83-SUM(CM83:CP83)</f>
        <v>0</v>
      </c>
      <c r="AC115" s="15">
        <f>AC83-SUM(CQ83:CT83)</f>
        <v>0</v>
      </c>
      <c r="AD115" s="15">
        <f>AD83-SUM(CU83:CX83)</f>
        <v>0</v>
      </c>
      <c r="AE115" s="15">
        <f>AE83-SUM(CY83:DB83)</f>
        <v>0</v>
      </c>
      <c r="CM115" s="59"/>
      <c r="CN115" s="59"/>
      <c r="CO115" s="59"/>
      <c r="CP115" s="59"/>
      <c r="CQ115" s="59"/>
      <c r="CR115" s="59"/>
      <c r="CS115" s="59"/>
      <c r="CT115" s="59"/>
      <c r="CU115" s="59"/>
      <c r="CV115" s="59"/>
      <c r="CW115" s="59"/>
      <c r="CX115" s="59"/>
      <c r="CY115" s="59"/>
      <c r="CZ115" s="59"/>
      <c r="DA115" s="59"/>
      <c r="DB115" s="59"/>
      <c r="DE115" s="133"/>
      <c r="DF115" s="9">
        <v>0</v>
      </c>
    </row>
    <row r="116" spans="1:110" s="9" customFormat="1" x14ac:dyDescent="0.2">
      <c r="A116" s="9" t="s">
        <v>456</v>
      </c>
      <c r="N116" s="9">
        <f>N103-SUM(AI103:AL103)</f>
        <v>25.855950499999985</v>
      </c>
      <c r="O116" s="9">
        <f>O103-SUM(AM103:AP103)</f>
        <v>29.563974900000066</v>
      </c>
      <c r="P116" s="9">
        <f>P103-SUM(AQ103:AT103)</f>
        <v>34.68459049999997</v>
      </c>
      <c r="Q116" s="9">
        <f>Q103-SUM(AU103:AX103)</f>
        <v>67.181600000000074</v>
      </c>
      <c r="R116" s="9">
        <f>R103-SUM(AY103:BB103)</f>
        <v>66.539900000000031</v>
      </c>
      <c r="S116" s="9">
        <f>S103-SUM(BC103:BF103)</f>
        <v>155.47450000000001</v>
      </c>
      <c r="T116" s="9">
        <f>T103-SUM(BG103:BJ103)</f>
        <v>182.80690000000013</v>
      </c>
      <c r="U116" s="9">
        <f>U103-SUM(BK103:BN103)</f>
        <v>111.99770000000001</v>
      </c>
      <c r="V116" s="9">
        <f>V103-SUM(BO103:BR103)</f>
        <v>-1.00000000009004E-3</v>
      </c>
      <c r="W116" s="9">
        <f>W96-SUM(BS96:BV96)</f>
        <v>2.8000000000361069E-3</v>
      </c>
      <c r="X116" s="9">
        <f>X96-SUM(BW96:BZ96)</f>
        <v>1.4999999996234692E-3</v>
      </c>
      <c r="Y116" s="9">
        <f>Y96-SUM(CA96:CD96)</f>
        <v>9.9999999999056399E-3</v>
      </c>
      <c r="Z116" s="9">
        <f>Z96-SUM(CE96:CH96)</f>
        <v>0</v>
      </c>
      <c r="AA116" s="9">
        <f>AA96-SUM(CF96:CI96)</f>
        <v>-98.089999999999691</v>
      </c>
      <c r="AB116" s="15">
        <f>AB96-SUM(CM96:CP96)</f>
        <v>0</v>
      </c>
      <c r="AC116" s="15">
        <f>AC96-SUM(CQ96:CT96)</f>
        <v>0</v>
      </c>
      <c r="AD116" s="15">
        <f>AD96-SUM(CU96:CX96)</f>
        <v>0</v>
      </c>
      <c r="AE116" s="15">
        <f>AE96-SUM(CY96:DB96)</f>
        <v>0</v>
      </c>
      <c r="CM116" s="59"/>
      <c r="CN116" s="59"/>
      <c r="CO116" s="59"/>
      <c r="CP116" s="59"/>
      <c r="CQ116" s="59"/>
      <c r="CR116" s="59"/>
      <c r="CS116" s="59"/>
      <c r="CT116" s="59"/>
      <c r="CU116" s="59"/>
      <c r="CV116" s="59"/>
      <c r="CW116" s="59"/>
      <c r="CX116" s="59"/>
      <c r="CY116" s="59"/>
      <c r="CZ116" s="59"/>
      <c r="DA116" s="59"/>
      <c r="DB116" s="59"/>
      <c r="DE116" s="133"/>
      <c r="DF116" s="9">
        <v>0</v>
      </c>
    </row>
    <row r="117" spans="1:110" s="8" customFormat="1" x14ac:dyDescent="0.2">
      <c r="A117" s="149" t="s">
        <v>489</v>
      </c>
      <c r="AB117" s="58"/>
      <c r="AC117" s="58"/>
      <c r="AD117" s="58"/>
      <c r="AE117" s="58"/>
      <c r="CM117" s="54"/>
      <c r="CN117" s="54"/>
      <c r="CO117" s="54"/>
      <c r="CP117" s="54"/>
      <c r="CQ117" s="54"/>
      <c r="CR117" s="54"/>
      <c r="CS117" s="54"/>
      <c r="CT117" s="54"/>
      <c r="CU117" s="54"/>
      <c r="CV117" s="54"/>
      <c r="CW117" s="54"/>
      <c r="CX117" s="54"/>
      <c r="CY117" s="54"/>
      <c r="CZ117" s="54"/>
      <c r="DA117" s="54"/>
      <c r="DB117" s="54"/>
      <c r="DE117" s="132"/>
    </row>
    <row r="118" spans="1:110" s="3" customFormat="1" x14ac:dyDescent="0.2">
      <c r="A118" s="3" t="s">
        <v>27</v>
      </c>
      <c r="B118" s="3">
        <f>'Annual Raw'!C104</f>
        <v>0</v>
      </c>
      <c r="C118" s="3">
        <f>'Annual Raw'!D104</f>
        <v>0</v>
      </c>
      <c r="D118" s="3">
        <f>'Annual Raw'!E104</f>
        <v>0</v>
      </c>
      <c r="E118" s="3">
        <f t="shared" ref="E118:Y118" ca="1" si="1017">+F118</f>
        <v>43.14</v>
      </c>
      <c r="F118" s="3">
        <f t="shared" ca="1" si="1017"/>
        <v>43.14</v>
      </c>
      <c r="G118" s="3">
        <f t="shared" ca="1" si="1017"/>
        <v>43.14</v>
      </c>
      <c r="H118" s="3">
        <f t="shared" ca="1" si="1017"/>
        <v>43.14</v>
      </c>
      <c r="I118" s="3">
        <f t="shared" ca="1" si="1017"/>
        <v>43.14</v>
      </c>
      <c r="J118" s="3">
        <f t="shared" ca="1" si="1017"/>
        <v>43.14</v>
      </c>
      <c r="K118" s="3">
        <f t="shared" ca="1" si="1017"/>
        <v>43.14</v>
      </c>
      <c r="L118" s="3">
        <f t="shared" ca="1" si="1017"/>
        <v>43.14</v>
      </c>
      <c r="M118" s="3">
        <f t="shared" ca="1" si="1017"/>
        <v>43.14</v>
      </c>
      <c r="N118" s="3">
        <f t="shared" ca="1" si="1017"/>
        <v>43.14</v>
      </c>
      <c r="O118" s="3">
        <f t="shared" ca="1" si="1017"/>
        <v>43.14</v>
      </c>
      <c r="P118" s="3">
        <f t="shared" ca="1" si="1017"/>
        <v>43.14</v>
      </c>
      <c r="Q118" s="3">
        <f t="shared" ca="1" si="1017"/>
        <v>43.14</v>
      </c>
      <c r="R118" s="3">
        <f t="shared" ca="1" si="1017"/>
        <v>43.14</v>
      </c>
      <c r="S118" s="3">
        <f t="shared" ca="1" si="1017"/>
        <v>43.14</v>
      </c>
      <c r="T118" s="3">
        <f t="shared" ca="1" si="1017"/>
        <v>43.14</v>
      </c>
      <c r="U118" s="3">
        <f t="shared" ca="1" si="1017"/>
        <v>43.14</v>
      </c>
      <c r="V118" s="3">
        <f t="shared" ca="1" si="1017"/>
        <v>43.14</v>
      </c>
      <c r="W118" s="3">
        <f t="shared" ca="1" si="1017"/>
        <v>43.14</v>
      </c>
      <c r="X118" s="3">
        <f t="shared" ca="1" si="1017"/>
        <v>43.14</v>
      </c>
      <c r="Y118" s="3">
        <f t="shared" ca="1" si="1017"/>
        <v>43.14</v>
      </c>
      <c r="Z118" s="3">
        <f ca="1">+AA118</f>
        <v>43.14</v>
      </c>
      <c r="AA118" s="3">
        <f ca="1">+AB118</f>
        <v>43.14</v>
      </c>
      <c r="AB118" s="37">
        <f t="shared" ref="AB118:AB119" ca="1" si="1018">AA118</f>
        <v>43.14</v>
      </c>
      <c r="AC118" s="37">
        <f t="shared" ref="AC118:AC119" ca="1" si="1019">AB118</f>
        <v>43.14</v>
      </c>
      <c r="AD118" s="37">
        <f t="shared" ref="AD118:AD119" ca="1" si="1020">AC118</f>
        <v>43.14</v>
      </c>
      <c r="AE118" s="37">
        <f t="shared" ref="AE118:AE119" ca="1" si="1021">AD118</f>
        <v>43.14</v>
      </c>
      <c r="AI118" s="3">
        <f t="shared" ref="AI118:CH118" si="1022">+AJ118</f>
        <v>43.14</v>
      </c>
      <c r="AJ118" s="3">
        <f t="shared" si="1022"/>
        <v>43.14</v>
      </c>
      <c r="AK118" s="3">
        <f t="shared" si="1022"/>
        <v>43.14</v>
      </c>
      <c r="AL118" s="3">
        <f t="shared" si="1022"/>
        <v>43.14</v>
      </c>
      <c r="AM118" s="3">
        <f t="shared" si="1022"/>
        <v>43.14</v>
      </c>
      <c r="AN118" s="3">
        <f t="shared" si="1022"/>
        <v>43.14</v>
      </c>
      <c r="AO118" s="3">
        <f t="shared" si="1022"/>
        <v>43.14</v>
      </c>
      <c r="AP118" s="3">
        <f t="shared" si="1022"/>
        <v>43.14</v>
      </c>
      <c r="AQ118" s="3">
        <f t="shared" si="1022"/>
        <v>43.14</v>
      </c>
      <c r="AR118" s="3">
        <f t="shared" si="1022"/>
        <v>43.14</v>
      </c>
      <c r="AS118" s="3">
        <f t="shared" si="1022"/>
        <v>43.14</v>
      </c>
      <c r="AT118" s="3">
        <f t="shared" si="1022"/>
        <v>43.14</v>
      </c>
      <c r="AU118" s="3">
        <f t="shared" si="1022"/>
        <v>43.14</v>
      </c>
      <c r="AV118" s="3">
        <f t="shared" si="1022"/>
        <v>43.14</v>
      </c>
      <c r="AW118" s="3">
        <f t="shared" si="1022"/>
        <v>43.14</v>
      </c>
      <c r="AX118" s="3">
        <f t="shared" si="1022"/>
        <v>43.14</v>
      </c>
      <c r="AY118" s="3">
        <f t="shared" si="1022"/>
        <v>43.14</v>
      </c>
      <c r="AZ118" s="3">
        <f t="shared" si="1022"/>
        <v>43.14</v>
      </c>
      <c r="BA118" s="3">
        <f t="shared" si="1022"/>
        <v>43.14</v>
      </c>
      <c r="BB118" s="3">
        <f t="shared" si="1022"/>
        <v>43.14</v>
      </c>
      <c r="BC118" s="3">
        <f t="shared" si="1022"/>
        <v>43.14</v>
      </c>
      <c r="BD118" s="3">
        <f t="shared" si="1022"/>
        <v>43.14</v>
      </c>
      <c r="BE118" s="3">
        <f t="shared" si="1022"/>
        <v>43.14</v>
      </c>
      <c r="BF118" s="3">
        <f t="shared" si="1022"/>
        <v>43.14</v>
      </c>
      <c r="BG118" s="3">
        <f t="shared" si="1022"/>
        <v>43.14</v>
      </c>
      <c r="BH118" s="3">
        <f t="shared" si="1022"/>
        <v>43.14</v>
      </c>
      <c r="BI118" s="3">
        <f t="shared" si="1022"/>
        <v>43.14</v>
      </c>
      <c r="BJ118" s="3">
        <f t="shared" si="1022"/>
        <v>43.14</v>
      </c>
      <c r="BK118" s="3">
        <f t="shared" si="1022"/>
        <v>43.14</v>
      </c>
      <c r="BL118" s="3">
        <f t="shared" si="1022"/>
        <v>43.14</v>
      </c>
      <c r="BM118" s="3">
        <f t="shared" si="1022"/>
        <v>43.14</v>
      </c>
      <c r="BN118" s="3">
        <f t="shared" si="1022"/>
        <v>43.14</v>
      </c>
      <c r="BO118" s="3">
        <f t="shared" si="1022"/>
        <v>43.14</v>
      </c>
      <c r="BP118" s="3">
        <f t="shared" si="1022"/>
        <v>43.14</v>
      </c>
      <c r="BQ118" s="3">
        <f t="shared" si="1022"/>
        <v>43.14</v>
      </c>
      <c r="BR118" s="3">
        <f t="shared" si="1022"/>
        <v>43.14</v>
      </c>
      <c r="BS118" s="3">
        <f t="shared" si="1022"/>
        <v>43.14</v>
      </c>
      <c r="BT118" s="3">
        <f t="shared" si="1022"/>
        <v>43.14</v>
      </c>
      <c r="BU118" s="3">
        <f t="shared" si="1022"/>
        <v>43.14</v>
      </c>
      <c r="BV118" s="3">
        <f t="shared" si="1022"/>
        <v>43.14</v>
      </c>
      <c r="BW118" s="3">
        <f t="shared" si="1022"/>
        <v>43.14</v>
      </c>
      <c r="BX118" s="3">
        <f t="shared" si="1022"/>
        <v>43.14</v>
      </c>
      <c r="BY118" s="3">
        <f t="shared" si="1022"/>
        <v>43.14</v>
      </c>
      <c r="BZ118" s="3">
        <f t="shared" si="1022"/>
        <v>43.14</v>
      </c>
      <c r="CA118" s="3">
        <f t="shared" si="1022"/>
        <v>43.14</v>
      </c>
      <c r="CB118" s="3">
        <f t="shared" si="1022"/>
        <v>43.14</v>
      </c>
      <c r="CC118" s="3">
        <f t="shared" si="1022"/>
        <v>43.14</v>
      </c>
      <c r="CD118" s="3">
        <f t="shared" si="1022"/>
        <v>43.14</v>
      </c>
      <c r="CE118" s="3">
        <f t="shared" si="1022"/>
        <v>43.14</v>
      </c>
      <c r="CF118" s="3">
        <f t="shared" si="1022"/>
        <v>43.14</v>
      </c>
      <c r="CG118" s="3">
        <f t="shared" si="1022"/>
        <v>43.14</v>
      </c>
      <c r="CH118" s="3">
        <f t="shared" si="1022"/>
        <v>43.14</v>
      </c>
      <c r="CI118" s="3">
        <f>+CJ118</f>
        <v>43.14</v>
      </c>
      <c r="CJ118" s="3">
        <f>'QTR Raw'!BD45</f>
        <v>43.14</v>
      </c>
      <c r="CK118" s="3">
        <f>'QTR Raw'!BE45</f>
        <v>43.14</v>
      </c>
      <c r="CL118" s="3">
        <f>'QTR Raw'!BF45</f>
        <v>43.14</v>
      </c>
      <c r="CM118" s="37">
        <f t="shared" ref="CM118:CM119" si="1023">+CL118</f>
        <v>43.14</v>
      </c>
      <c r="CN118" s="37">
        <f t="shared" ref="CN118:CN119" si="1024">+CM118</f>
        <v>43.14</v>
      </c>
      <c r="CO118" s="37">
        <f t="shared" ref="CO118:CO119" si="1025">+CN118</f>
        <v>43.14</v>
      </c>
      <c r="CP118" s="37">
        <f t="shared" ref="CP118:CP119" si="1026">+CO118</f>
        <v>43.14</v>
      </c>
      <c r="CQ118" s="37">
        <f t="shared" ref="CQ118:CQ119" si="1027">+CP118</f>
        <v>43.14</v>
      </c>
      <c r="CR118" s="37">
        <f t="shared" ref="CR118:CR119" si="1028">+CQ118</f>
        <v>43.14</v>
      </c>
      <c r="CS118" s="37">
        <f t="shared" ref="CS118:CS119" si="1029">+CR118</f>
        <v>43.14</v>
      </c>
      <c r="CT118" s="37">
        <f t="shared" ref="CT118:CT119" si="1030">+CS118</f>
        <v>43.14</v>
      </c>
      <c r="CU118" s="37">
        <f t="shared" ref="CU118:CU119" si="1031">+CT118</f>
        <v>43.14</v>
      </c>
      <c r="CV118" s="37">
        <f t="shared" ref="CV118:CV119" si="1032">+CU118</f>
        <v>43.14</v>
      </c>
      <c r="CW118" s="37">
        <f t="shared" ref="CW118:CW119" si="1033">+CV118</f>
        <v>43.14</v>
      </c>
      <c r="CX118" s="37">
        <f t="shared" ref="CX118:CX119" si="1034">+CW118</f>
        <v>43.14</v>
      </c>
      <c r="CY118" s="37">
        <f t="shared" ref="CY118:CY119" si="1035">+CX118</f>
        <v>43.14</v>
      </c>
      <c r="CZ118" s="37">
        <f t="shared" ref="CZ118:CZ119" si="1036">+CY118</f>
        <v>43.14</v>
      </c>
      <c r="DA118" s="37">
        <f t="shared" ref="DA118:DA119" si="1037">+CZ118</f>
        <v>43.14</v>
      </c>
      <c r="DB118" s="37">
        <f t="shared" ref="DB118:DB119" si="1038">+DA118</f>
        <v>43.14</v>
      </c>
      <c r="DE118" s="134"/>
      <c r="DF118" s="3">
        <v>43.14</v>
      </c>
    </row>
    <row r="119" spans="1:110" s="3" customFormat="1" x14ac:dyDescent="0.2">
      <c r="A119" s="3" t="s">
        <v>28</v>
      </c>
      <c r="B119" s="3">
        <f>'Annual Raw'!C105</f>
        <v>0</v>
      </c>
      <c r="C119" s="3">
        <f>'Annual Raw'!D105</f>
        <v>0</v>
      </c>
      <c r="D119" s="3">
        <f>'Annual Raw'!E105</f>
        <v>0</v>
      </c>
      <c r="E119" s="3">
        <f t="shared" ref="E119:Y119" ca="1" si="1039">+F119</f>
        <v>10</v>
      </c>
      <c r="F119" s="3">
        <f t="shared" ca="1" si="1039"/>
        <v>10</v>
      </c>
      <c r="G119" s="3">
        <f t="shared" ca="1" si="1039"/>
        <v>10</v>
      </c>
      <c r="H119" s="3">
        <f t="shared" ca="1" si="1039"/>
        <v>10</v>
      </c>
      <c r="I119" s="3">
        <f t="shared" ca="1" si="1039"/>
        <v>10</v>
      </c>
      <c r="J119" s="3">
        <f t="shared" ca="1" si="1039"/>
        <v>10</v>
      </c>
      <c r="K119" s="3">
        <f t="shared" ca="1" si="1039"/>
        <v>10</v>
      </c>
      <c r="L119" s="3">
        <f t="shared" ca="1" si="1039"/>
        <v>10</v>
      </c>
      <c r="M119" s="3">
        <f t="shared" ca="1" si="1039"/>
        <v>10</v>
      </c>
      <c r="N119" s="3">
        <f t="shared" ca="1" si="1039"/>
        <v>10</v>
      </c>
      <c r="O119" s="3">
        <f t="shared" ca="1" si="1039"/>
        <v>10</v>
      </c>
      <c r="P119" s="3">
        <f t="shared" ca="1" si="1039"/>
        <v>10</v>
      </c>
      <c r="Q119" s="3">
        <f t="shared" ca="1" si="1039"/>
        <v>10</v>
      </c>
      <c r="R119" s="3">
        <f t="shared" ca="1" si="1039"/>
        <v>10</v>
      </c>
      <c r="S119" s="3">
        <f t="shared" ca="1" si="1039"/>
        <v>10</v>
      </c>
      <c r="T119" s="3">
        <f t="shared" ca="1" si="1039"/>
        <v>10</v>
      </c>
      <c r="U119" s="3">
        <f t="shared" ca="1" si="1039"/>
        <v>10</v>
      </c>
      <c r="V119" s="3">
        <f t="shared" ca="1" si="1039"/>
        <v>10</v>
      </c>
      <c r="W119" s="3">
        <f t="shared" ca="1" si="1039"/>
        <v>10</v>
      </c>
      <c r="X119" s="3">
        <f t="shared" ca="1" si="1039"/>
        <v>10</v>
      </c>
      <c r="Y119" s="3">
        <f t="shared" ca="1" si="1039"/>
        <v>10</v>
      </c>
      <c r="Z119" s="3">
        <f ca="1">+AA119</f>
        <v>10</v>
      </c>
      <c r="AA119" s="3">
        <f ca="1">+AB119</f>
        <v>10</v>
      </c>
      <c r="AB119" s="37">
        <f t="shared" ca="1" si="1018"/>
        <v>10</v>
      </c>
      <c r="AC119" s="37">
        <f t="shared" ca="1" si="1019"/>
        <v>10</v>
      </c>
      <c r="AD119" s="37">
        <f t="shared" ca="1" si="1020"/>
        <v>10</v>
      </c>
      <c r="AE119" s="37">
        <f t="shared" ca="1" si="1021"/>
        <v>10</v>
      </c>
      <c r="AI119" s="3">
        <f t="shared" ref="AI119:CH119" si="1040">AJ119</f>
        <v>10</v>
      </c>
      <c r="AJ119" s="3">
        <f t="shared" si="1040"/>
        <v>10</v>
      </c>
      <c r="AK119" s="3">
        <f t="shared" si="1040"/>
        <v>10</v>
      </c>
      <c r="AL119" s="3">
        <f t="shared" si="1040"/>
        <v>10</v>
      </c>
      <c r="AM119" s="3">
        <f t="shared" si="1040"/>
        <v>10</v>
      </c>
      <c r="AN119" s="3">
        <f t="shared" si="1040"/>
        <v>10</v>
      </c>
      <c r="AO119" s="3">
        <f t="shared" si="1040"/>
        <v>10</v>
      </c>
      <c r="AP119" s="3">
        <f t="shared" si="1040"/>
        <v>10</v>
      </c>
      <c r="AQ119" s="3">
        <f t="shared" si="1040"/>
        <v>10</v>
      </c>
      <c r="AR119" s="3">
        <f t="shared" si="1040"/>
        <v>10</v>
      </c>
      <c r="AS119" s="3">
        <f t="shared" si="1040"/>
        <v>10</v>
      </c>
      <c r="AT119" s="3">
        <f t="shared" si="1040"/>
        <v>10</v>
      </c>
      <c r="AU119" s="3">
        <f t="shared" si="1040"/>
        <v>10</v>
      </c>
      <c r="AV119" s="3">
        <f t="shared" si="1040"/>
        <v>10</v>
      </c>
      <c r="AW119" s="3">
        <f t="shared" si="1040"/>
        <v>10</v>
      </c>
      <c r="AX119" s="3">
        <f t="shared" si="1040"/>
        <v>10</v>
      </c>
      <c r="AY119" s="3">
        <f t="shared" si="1040"/>
        <v>10</v>
      </c>
      <c r="AZ119" s="3">
        <f t="shared" si="1040"/>
        <v>10</v>
      </c>
      <c r="BA119" s="3">
        <f t="shared" si="1040"/>
        <v>10</v>
      </c>
      <c r="BB119" s="3">
        <f t="shared" si="1040"/>
        <v>10</v>
      </c>
      <c r="BC119" s="3">
        <f t="shared" si="1040"/>
        <v>10</v>
      </c>
      <c r="BD119" s="3">
        <f t="shared" si="1040"/>
        <v>10</v>
      </c>
      <c r="BE119" s="3">
        <f t="shared" si="1040"/>
        <v>10</v>
      </c>
      <c r="BF119" s="3">
        <f t="shared" si="1040"/>
        <v>10</v>
      </c>
      <c r="BG119" s="3">
        <f t="shared" si="1040"/>
        <v>10</v>
      </c>
      <c r="BH119" s="3">
        <f t="shared" si="1040"/>
        <v>10</v>
      </c>
      <c r="BI119" s="3">
        <f t="shared" si="1040"/>
        <v>10</v>
      </c>
      <c r="BJ119" s="3">
        <f t="shared" si="1040"/>
        <v>10</v>
      </c>
      <c r="BK119" s="3">
        <f t="shared" si="1040"/>
        <v>10</v>
      </c>
      <c r="BL119" s="3">
        <f t="shared" si="1040"/>
        <v>10</v>
      </c>
      <c r="BM119" s="3">
        <f t="shared" si="1040"/>
        <v>10</v>
      </c>
      <c r="BN119" s="3">
        <f t="shared" si="1040"/>
        <v>10</v>
      </c>
      <c r="BO119" s="3">
        <f t="shared" si="1040"/>
        <v>10</v>
      </c>
      <c r="BP119" s="3">
        <f t="shared" si="1040"/>
        <v>10</v>
      </c>
      <c r="BQ119" s="3">
        <f t="shared" si="1040"/>
        <v>10</v>
      </c>
      <c r="BR119" s="3">
        <f t="shared" si="1040"/>
        <v>10</v>
      </c>
      <c r="BS119" s="3">
        <f t="shared" si="1040"/>
        <v>10</v>
      </c>
      <c r="BT119" s="3">
        <f t="shared" si="1040"/>
        <v>10</v>
      </c>
      <c r="BU119" s="3">
        <f t="shared" si="1040"/>
        <v>10</v>
      </c>
      <c r="BV119" s="3">
        <f t="shared" si="1040"/>
        <v>10</v>
      </c>
      <c r="BW119" s="3">
        <f t="shared" si="1040"/>
        <v>10</v>
      </c>
      <c r="BX119" s="3">
        <f t="shared" si="1040"/>
        <v>10</v>
      </c>
      <c r="BY119" s="3">
        <f t="shared" si="1040"/>
        <v>10</v>
      </c>
      <c r="BZ119" s="3">
        <f t="shared" si="1040"/>
        <v>10</v>
      </c>
      <c r="CA119" s="3">
        <f t="shared" si="1040"/>
        <v>10</v>
      </c>
      <c r="CB119" s="3">
        <f t="shared" si="1040"/>
        <v>10</v>
      </c>
      <c r="CC119" s="3">
        <f t="shared" si="1040"/>
        <v>10</v>
      </c>
      <c r="CD119" s="3">
        <f t="shared" si="1040"/>
        <v>10</v>
      </c>
      <c r="CE119" s="3">
        <f t="shared" si="1040"/>
        <v>10</v>
      </c>
      <c r="CF119" s="3">
        <f t="shared" si="1040"/>
        <v>10</v>
      </c>
      <c r="CG119" s="3">
        <f t="shared" si="1040"/>
        <v>10</v>
      </c>
      <c r="CH119" s="3">
        <f t="shared" si="1040"/>
        <v>10</v>
      </c>
      <c r="CI119" s="3">
        <f>CJ119</f>
        <v>10</v>
      </c>
      <c r="CJ119" s="3">
        <f>'QTR Raw'!BD46</f>
        <v>10</v>
      </c>
      <c r="CK119" s="3">
        <f>'QTR Raw'!BE46</f>
        <v>10</v>
      </c>
      <c r="CL119" s="3">
        <f>'QTR Raw'!BF46</f>
        <v>10</v>
      </c>
      <c r="CM119" s="37">
        <f t="shared" si="1023"/>
        <v>10</v>
      </c>
      <c r="CN119" s="37">
        <f t="shared" si="1024"/>
        <v>10</v>
      </c>
      <c r="CO119" s="37">
        <f t="shared" si="1025"/>
        <v>10</v>
      </c>
      <c r="CP119" s="37">
        <f t="shared" si="1026"/>
        <v>10</v>
      </c>
      <c r="CQ119" s="37">
        <f t="shared" si="1027"/>
        <v>10</v>
      </c>
      <c r="CR119" s="37">
        <f t="shared" si="1028"/>
        <v>10</v>
      </c>
      <c r="CS119" s="37">
        <f t="shared" si="1029"/>
        <v>10</v>
      </c>
      <c r="CT119" s="37">
        <f t="shared" si="1030"/>
        <v>10</v>
      </c>
      <c r="CU119" s="37">
        <f t="shared" si="1031"/>
        <v>10</v>
      </c>
      <c r="CV119" s="37">
        <f t="shared" si="1032"/>
        <v>10</v>
      </c>
      <c r="CW119" s="37">
        <f t="shared" si="1033"/>
        <v>10</v>
      </c>
      <c r="CX119" s="37">
        <f t="shared" si="1034"/>
        <v>10</v>
      </c>
      <c r="CY119" s="37">
        <f t="shared" si="1035"/>
        <v>10</v>
      </c>
      <c r="CZ119" s="37">
        <f t="shared" si="1036"/>
        <v>10</v>
      </c>
      <c r="DA119" s="37">
        <f t="shared" si="1037"/>
        <v>10</v>
      </c>
      <c r="DB119" s="37">
        <f t="shared" si="1038"/>
        <v>10</v>
      </c>
      <c r="DE119" s="134"/>
      <c r="DF119" s="3">
        <v>10</v>
      </c>
    </row>
    <row r="120" spans="1:110" s="3" customFormat="1" x14ac:dyDescent="0.2">
      <c r="A120" s="3" t="s">
        <v>29</v>
      </c>
      <c r="B120" s="3" t="e">
        <f>B118/B119</f>
        <v>#DIV/0!</v>
      </c>
      <c r="C120" s="3" t="e">
        <f t="shared" ref="C120:W120" si="1041">C118/C119</f>
        <v>#DIV/0!</v>
      </c>
      <c r="D120" s="3" t="e">
        <f t="shared" si="1041"/>
        <v>#DIV/0!</v>
      </c>
      <c r="E120" s="3">
        <f t="shared" ca="1" si="1041"/>
        <v>4.3140000000000001</v>
      </c>
      <c r="F120" s="3">
        <f t="shared" ca="1" si="1041"/>
        <v>4.3140000000000001</v>
      </c>
      <c r="G120" s="3">
        <f t="shared" ca="1" si="1041"/>
        <v>4.3140000000000001</v>
      </c>
      <c r="H120" s="3">
        <f t="shared" ca="1" si="1041"/>
        <v>4.3140000000000001</v>
      </c>
      <c r="I120" s="3">
        <f t="shared" ca="1" si="1041"/>
        <v>4.3140000000000001</v>
      </c>
      <c r="J120" s="3">
        <f t="shared" ca="1" si="1041"/>
        <v>4.3140000000000001</v>
      </c>
      <c r="K120" s="3">
        <f t="shared" ca="1" si="1041"/>
        <v>4.3140000000000001</v>
      </c>
      <c r="L120" s="3">
        <f t="shared" ca="1" si="1041"/>
        <v>4.3140000000000001</v>
      </c>
      <c r="M120" s="3">
        <f t="shared" ca="1" si="1041"/>
        <v>4.3140000000000001</v>
      </c>
      <c r="N120" s="3">
        <f t="shared" ca="1" si="1041"/>
        <v>4.3140000000000001</v>
      </c>
      <c r="O120" s="3">
        <f t="shared" ca="1" si="1041"/>
        <v>4.3140000000000001</v>
      </c>
      <c r="P120" s="3">
        <f t="shared" ca="1" si="1041"/>
        <v>4.3140000000000001</v>
      </c>
      <c r="Q120" s="3">
        <f t="shared" ca="1" si="1041"/>
        <v>4.3140000000000001</v>
      </c>
      <c r="R120" s="3">
        <f t="shared" ca="1" si="1041"/>
        <v>4.3140000000000001</v>
      </c>
      <c r="S120" s="3">
        <f t="shared" ca="1" si="1041"/>
        <v>4.3140000000000001</v>
      </c>
      <c r="T120" s="3">
        <f t="shared" ca="1" si="1041"/>
        <v>4.3140000000000001</v>
      </c>
      <c r="U120" s="3">
        <f t="shared" ca="1" si="1041"/>
        <v>4.3140000000000001</v>
      </c>
      <c r="V120" s="3">
        <f ca="1">V118/V119</f>
        <v>4.3140000000000001</v>
      </c>
      <c r="W120" s="3">
        <f t="shared" ca="1" si="1041"/>
        <v>4.3140000000000001</v>
      </c>
      <c r="X120" s="3">
        <f t="shared" ref="X120:Y120" ca="1" si="1042">X118/X119</f>
        <v>4.3140000000000001</v>
      </c>
      <c r="Y120" s="3">
        <f t="shared" ca="1" si="1042"/>
        <v>4.3140000000000001</v>
      </c>
      <c r="Z120" s="3">
        <f t="shared" ref="Z120:AA120" ca="1" si="1043">Z118/Z119</f>
        <v>4.3140000000000001</v>
      </c>
      <c r="AA120" s="3">
        <f t="shared" ca="1" si="1043"/>
        <v>4.3140000000000001</v>
      </c>
      <c r="AB120" s="37">
        <f t="shared" ref="AA120:AD120" ca="1" si="1044">AB118/AB119</f>
        <v>4.3140000000000001</v>
      </c>
      <c r="AC120" s="37">
        <f t="shared" ca="1" si="1044"/>
        <v>4.3140000000000001</v>
      </c>
      <c r="AD120" s="37">
        <f t="shared" ca="1" si="1044"/>
        <v>4.3140000000000001</v>
      </c>
      <c r="AE120" s="37">
        <f t="shared" ref="AE120" ca="1" si="1045">AE118/AE119</f>
        <v>4.3140000000000001</v>
      </c>
      <c r="AI120" s="3">
        <f t="shared" ref="AI120" si="1046">AI118/AI119</f>
        <v>4.3140000000000001</v>
      </c>
      <c r="AJ120" s="3">
        <f t="shared" ref="AJ120" si="1047">AJ118/AJ119</f>
        <v>4.3140000000000001</v>
      </c>
      <c r="AK120" s="3">
        <f t="shared" ref="AK120:AM120" si="1048">AK118/AK119</f>
        <v>4.3140000000000001</v>
      </c>
      <c r="AL120" s="3">
        <f t="shared" si="1048"/>
        <v>4.3140000000000001</v>
      </c>
      <c r="AM120" s="3">
        <f t="shared" si="1048"/>
        <v>4.3140000000000001</v>
      </c>
      <c r="AN120" s="3">
        <f t="shared" ref="AN120:AO120" si="1049">AN118/AN119</f>
        <v>4.3140000000000001</v>
      </c>
      <c r="AO120" s="3">
        <f t="shared" si="1049"/>
        <v>4.3140000000000001</v>
      </c>
      <c r="AP120" s="3">
        <f t="shared" ref="AP120:CD120" si="1050">AP118/AP119</f>
        <v>4.3140000000000001</v>
      </c>
      <c r="AQ120" s="3">
        <f t="shared" si="1050"/>
        <v>4.3140000000000001</v>
      </c>
      <c r="AR120" s="3">
        <f t="shared" si="1050"/>
        <v>4.3140000000000001</v>
      </c>
      <c r="AS120" s="3">
        <f t="shared" si="1050"/>
        <v>4.3140000000000001</v>
      </c>
      <c r="AT120" s="3">
        <f t="shared" si="1050"/>
        <v>4.3140000000000001</v>
      </c>
      <c r="AU120" s="3">
        <f t="shared" si="1050"/>
        <v>4.3140000000000001</v>
      </c>
      <c r="AV120" s="3">
        <f t="shared" si="1050"/>
        <v>4.3140000000000001</v>
      </c>
      <c r="AW120" s="3">
        <f t="shared" si="1050"/>
        <v>4.3140000000000001</v>
      </c>
      <c r="AX120" s="3">
        <f t="shared" si="1050"/>
        <v>4.3140000000000001</v>
      </c>
      <c r="AY120" s="3">
        <f t="shared" si="1050"/>
        <v>4.3140000000000001</v>
      </c>
      <c r="AZ120" s="3">
        <f t="shared" si="1050"/>
        <v>4.3140000000000001</v>
      </c>
      <c r="BA120" s="3">
        <f t="shared" si="1050"/>
        <v>4.3140000000000001</v>
      </c>
      <c r="BB120" s="3">
        <f t="shared" si="1050"/>
        <v>4.3140000000000001</v>
      </c>
      <c r="BC120" s="3">
        <f t="shared" si="1050"/>
        <v>4.3140000000000001</v>
      </c>
      <c r="BD120" s="3">
        <f t="shared" si="1050"/>
        <v>4.3140000000000001</v>
      </c>
      <c r="BE120" s="3">
        <f t="shared" si="1050"/>
        <v>4.3140000000000001</v>
      </c>
      <c r="BF120" s="3">
        <f t="shared" si="1050"/>
        <v>4.3140000000000001</v>
      </c>
      <c r="BG120" s="3">
        <f t="shared" si="1050"/>
        <v>4.3140000000000001</v>
      </c>
      <c r="BH120" s="3">
        <f t="shared" si="1050"/>
        <v>4.3140000000000001</v>
      </c>
      <c r="BI120" s="3">
        <f t="shared" si="1050"/>
        <v>4.3140000000000001</v>
      </c>
      <c r="BJ120" s="3">
        <f t="shared" si="1050"/>
        <v>4.3140000000000001</v>
      </c>
      <c r="BK120" s="3">
        <f t="shared" si="1050"/>
        <v>4.3140000000000001</v>
      </c>
      <c r="BL120" s="3">
        <f t="shared" si="1050"/>
        <v>4.3140000000000001</v>
      </c>
      <c r="BM120" s="3">
        <f t="shared" si="1050"/>
        <v>4.3140000000000001</v>
      </c>
      <c r="BN120" s="3">
        <f t="shared" si="1050"/>
        <v>4.3140000000000001</v>
      </c>
      <c r="BO120" s="3">
        <f t="shared" si="1050"/>
        <v>4.3140000000000001</v>
      </c>
      <c r="BP120" s="3">
        <f t="shared" si="1050"/>
        <v>4.3140000000000001</v>
      </c>
      <c r="BQ120" s="3">
        <f t="shared" si="1050"/>
        <v>4.3140000000000001</v>
      </c>
      <c r="BR120" s="3">
        <f t="shared" si="1050"/>
        <v>4.3140000000000001</v>
      </c>
      <c r="BS120" s="3">
        <f t="shared" si="1050"/>
        <v>4.3140000000000001</v>
      </c>
      <c r="BT120" s="3">
        <f t="shared" si="1050"/>
        <v>4.3140000000000001</v>
      </c>
      <c r="BU120" s="3">
        <f t="shared" si="1050"/>
        <v>4.3140000000000001</v>
      </c>
      <c r="BV120" s="3">
        <f t="shared" si="1050"/>
        <v>4.3140000000000001</v>
      </c>
      <c r="BW120" s="3">
        <f t="shared" si="1050"/>
        <v>4.3140000000000001</v>
      </c>
      <c r="BX120" s="3">
        <f t="shared" si="1050"/>
        <v>4.3140000000000001</v>
      </c>
      <c r="BY120" s="3">
        <f t="shared" si="1050"/>
        <v>4.3140000000000001</v>
      </c>
      <c r="BZ120" s="3">
        <f t="shared" si="1050"/>
        <v>4.3140000000000001</v>
      </c>
      <c r="CA120" s="3">
        <f t="shared" si="1050"/>
        <v>4.3140000000000001</v>
      </c>
      <c r="CB120" s="3">
        <f t="shared" si="1050"/>
        <v>4.3140000000000001</v>
      </c>
      <c r="CC120" s="3">
        <f t="shared" si="1050"/>
        <v>4.3140000000000001</v>
      </c>
      <c r="CD120" s="3">
        <f t="shared" si="1050"/>
        <v>4.3140000000000001</v>
      </c>
      <c r="CE120" s="3">
        <f t="shared" ref="CE120:CF120" si="1051">CE118/CE119</f>
        <v>4.3140000000000001</v>
      </c>
      <c r="CF120" s="3">
        <f t="shared" si="1051"/>
        <v>4.3140000000000001</v>
      </c>
      <c r="CG120" s="3">
        <f t="shared" ref="CG120:CH120" si="1052">CG118/CG119</f>
        <v>4.3140000000000001</v>
      </c>
      <c r="CH120" s="3">
        <f t="shared" si="1052"/>
        <v>4.3140000000000001</v>
      </c>
      <c r="CI120" s="3">
        <f t="shared" ref="CI120:CJ120" si="1053">CI118/CI119</f>
        <v>4.3140000000000001</v>
      </c>
      <c r="CJ120" s="3">
        <f t="shared" si="1053"/>
        <v>4.3140000000000001</v>
      </c>
      <c r="CK120" s="3">
        <f t="shared" ref="CK120:CL120" si="1054">CK118/CK119</f>
        <v>4.3140000000000001</v>
      </c>
      <c r="CL120" s="3">
        <f t="shared" si="1054"/>
        <v>4.3140000000000001</v>
      </c>
      <c r="CM120" s="37">
        <f t="shared" ref="CM120:DB120" si="1055">CM118/CM119</f>
        <v>4.3140000000000001</v>
      </c>
      <c r="CN120" s="37">
        <f t="shared" si="1055"/>
        <v>4.3140000000000001</v>
      </c>
      <c r="CO120" s="37">
        <f t="shared" si="1055"/>
        <v>4.3140000000000001</v>
      </c>
      <c r="CP120" s="37">
        <f t="shared" si="1055"/>
        <v>4.3140000000000001</v>
      </c>
      <c r="CQ120" s="37">
        <f t="shared" si="1055"/>
        <v>4.3140000000000001</v>
      </c>
      <c r="CR120" s="37">
        <f t="shared" si="1055"/>
        <v>4.3140000000000001</v>
      </c>
      <c r="CS120" s="37">
        <f t="shared" si="1055"/>
        <v>4.3140000000000001</v>
      </c>
      <c r="CT120" s="37">
        <f t="shared" si="1055"/>
        <v>4.3140000000000001</v>
      </c>
      <c r="CU120" s="37">
        <f t="shared" si="1055"/>
        <v>4.3140000000000001</v>
      </c>
      <c r="CV120" s="37">
        <f t="shared" si="1055"/>
        <v>4.3140000000000001</v>
      </c>
      <c r="CW120" s="37">
        <f t="shared" si="1055"/>
        <v>4.3140000000000001</v>
      </c>
      <c r="CX120" s="37">
        <f t="shared" si="1055"/>
        <v>4.3140000000000001</v>
      </c>
      <c r="CY120" s="37">
        <f t="shared" si="1055"/>
        <v>4.3140000000000001</v>
      </c>
      <c r="CZ120" s="37">
        <f t="shared" si="1055"/>
        <v>4.3140000000000001</v>
      </c>
      <c r="DA120" s="37">
        <f t="shared" si="1055"/>
        <v>4.3140000000000001</v>
      </c>
      <c r="DB120" s="37">
        <f t="shared" si="1055"/>
        <v>4.3140000000000001</v>
      </c>
      <c r="DE120" s="134"/>
      <c r="DF120" s="3">
        <v>4.3140000000000001</v>
      </c>
    </row>
    <row r="121" spans="1:110" s="53" customFormat="1" x14ac:dyDescent="0.2">
      <c r="A121" s="53" t="s">
        <v>30</v>
      </c>
      <c r="B121" s="53" t="e">
        <f t="shared" ref="B121:AE121" si="1056">(B103-B102)/B120</f>
        <v>#DIV/0!</v>
      </c>
      <c r="C121" s="53" t="e">
        <f t="shared" si="1056"/>
        <v>#DIV/0!</v>
      </c>
      <c r="D121" s="53" t="e">
        <f t="shared" si="1056"/>
        <v>#DIV/0!</v>
      </c>
      <c r="E121" s="53">
        <f t="shared" ca="1" si="1056"/>
        <v>0</v>
      </c>
      <c r="F121" s="53">
        <f t="shared" ca="1" si="1056"/>
        <v>0</v>
      </c>
      <c r="G121" s="53">
        <f t="shared" ca="1" si="1056"/>
        <v>0</v>
      </c>
      <c r="H121" s="53">
        <f t="shared" ca="1" si="1056"/>
        <v>0</v>
      </c>
      <c r="I121" s="53">
        <f t="shared" ca="1" si="1056"/>
        <v>0</v>
      </c>
      <c r="J121" s="53">
        <f t="shared" ca="1" si="1056"/>
        <v>0</v>
      </c>
      <c r="K121" s="53">
        <f t="shared" ca="1" si="1056"/>
        <v>-6.4996372508113112</v>
      </c>
      <c r="L121" s="53">
        <f t="shared" ca="1" si="1056"/>
        <v>-5.1381968242929981</v>
      </c>
      <c r="M121" s="53">
        <f t="shared" ca="1" si="1056"/>
        <v>2.0507394529448008E-2</v>
      </c>
      <c r="N121" s="53">
        <f t="shared" ca="1" si="1056"/>
        <v>5.9934980296708353</v>
      </c>
      <c r="O121" s="53">
        <f t="shared" ca="1" si="1056"/>
        <v>6.853030806675954</v>
      </c>
      <c r="P121" s="53">
        <f t="shared" ca="1" si="1056"/>
        <v>8.0400070700046289</v>
      </c>
      <c r="Q121" s="53">
        <f t="shared" ca="1" si="1056"/>
        <v>15.572925359295335</v>
      </c>
      <c r="R121" s="53">
        <f t="shared" ca="1" si="1056"/>
        <v>15.424177097821055</v>
      </c>
      <c r="S121" s="53">
        <f t="shared" ca="1" si="1056"/>
        <v>36.039522484932775</v>
      </c>
      <c r="T121" s="53">
        <f t="shared" ca="1" si="1056"/>
        <v>42.375266573945325</v>
      </c>
      <c r="U121" s="53">
        <f t="shared" ca="1" si="1056"/>
        <v>25.961451089476125</v>
      </c>
      <c r="V121" s="53">
        <f t="shared" ca="1" si="1056"/>
        <v>23.374826147426962</v>
      </c>
      <c r="W121" s="53">
        <f t="shared" ca="1" si="1056"/>
        <v>58.596847473342599</v>
      </c>
      <c r="X121" s="53">
        <f t="shared" ca="1" si="1056"/>
        <v>81.893973110801966</v>
      </c>
      <c r="Y121" s="53">
        <f t="shared" ca="1" si="1056"/>
        <v>45.403337969401917</v>
      </c>
      <c r="Z121" s="53">
        <f t="shared" ca="1" si="1056"/>
        <v>82.913769123783013</v>
      </c>
      <c r="AA121" s="53">
        <f t="shared" ref="AA121" ca="1" si="1057">(AA103-AA102)/AA120</f>
        <v>82.913769123783013</v>
      </c>
      <c r="AB121" s="54">
        <f t="shared" ca="1" si="1056"/>
        <v>95.06492124411524</v>
      </c>
      <c r="AC121" s="54">
        <f t="shared" ca="1" si="1056"/>
        <v>146.7937531712962</v>
      </c>
      <c r="AD121" s="54">
        <f t="shared" ca="1" si="1056"/>
        <v>166.99023740766336</v>
      </c>
      <c r="AE121" s="54">
        <f t="shared" ca="1" si="1056"/>
        <v>188.83396873199518</v>
      </c>
      <c r="AI121" s="53">
        <f t="shared" ref="AI121:BN121" si="1058">(AI103-AI102)/AI120</f>
        <v>0</v>
      </c>
      <c r="AJ121" s="53">
        <f t="shared" si="1058"/>
        <v>0</v>
      </c>
      <c r="AK121" s="53">
        <f t="shared" si="1058"/>
        <v>0</v>
      </c>
      <c r="AL121" s="53">
        <f t="shared" si="1058"/>
        <v>0</v>
      </c>
      <c r="AM121" s="53">
        <f t="shared" si="1058"/>
        <v>0</v>
      </c>
      <c r="AN121" s="53">
        <f t="shared" si="1058"/>
        <v>0</v>
      </c>
      <c r="AO121" s="53">
        <f t="shared" si="1058"/>
        <v>0</v>
      </c>
      <c r="AP121" s="53">
        <f t="shared" si="1058"/>
        <v>0</v>
      </c>
      <c r="AQ121" s="53">
        <f t="shared" si="1058"/>
        <v>0</v>
      </c>
      <c r="AR121" s="53">
        <f t="shared" si="1058"/>
        <v>0</v>
      </c>
      <c r="AS121" s="53">
        <f t="shared" si="1058"/>
        <v>0</v>
      </c>
      <c r="AT121" s="53">
        <f t="shared" si="1058"/>
        <v>0</v>
      </c>
      <c r="AU121" s="53">
        <f t="shared" si="1058"/>
        <v>0</v>
      </c>
      <c r="AV121" s="53">
        <f t="shared" si="1058"/>
        <v>0</v>
      </c>
      <c r="AW121" s="53">
        <f t="shared" si="1058"/>
        <v>0</v>
      </c>
      <c r="AX121" s="53">
        <f t="shared" si="1058"/>
        <v>0</v>
      </c>
      <c r="AY121" s="53">
        <f t="shared" si="1058"/>
        <v>0</v>
      </c>
      <c r="AZ121" s="53">
        <f t="shared" si="1058"/>
        <v>0</v>
      </c>
      <c r="BA121" s="53">
        <f t="shared" si="1058"/>
        <v>0</v>
      </c>
      <c r="BB121" s="53">
        <f t="shared" si="1058"/>
        <v>0</v>
      </c>
      <c r="BC121" s="53">
        <f t="shared" si="1058"/>
        <v>0</v>
      </c>
      <c r="BD121" s="53">
        <f t="shared" si="1058"/>
        <v>0</v>
      </c>
      <c r="BE121" s="53">
        <f t="shared" si="1058"/>
        <v>0</v>
      </c>
      <c r="BF121" s="53">
        <f t="shared" si="1058"/>
        <v>0</v>
      </c>
      <c r="BG121" s="53">
        <f t="shared" si="1058"/>
        <v>0</v>
      </c>
      <c r="BH121" s="53">
        <f t="shared" si="1058"/>
        <v>0</v>
      </c>
      <c r="BI121" s="53">
        <f t="shared" si="1058"/>
        <v>0</v>
      </c>
      <c r="BJ121" s="53">
        <f t="shared" si="1058"/>
        <v>0</v>
      </c>
      <c r="BK121" s="53">
        <f t="shared" si="1058"/>
        <v>0</v>
      </c>
      <c r="BL121" s="53">
        <f t="shared" si="1058"/>
        <v>0</v>
      </c>
      <c r="BM121" s="53">
        <f t="shared" si="1058"/>
        <v>0</v>
      </c>
      <c r="BN121" s="53">
        <f t="shared" si="1058"/>
        <v>0</v>
      </c>
      <c r="BO121" s="53">
        <f t="shared" ref="BO121:CT121" si="1059">(BO103-BO102)/BO120</f>
        <v>4.1425591098748198</v>
      </c>
      <c r="BP121" s="53">
        <f t="shared" si="1059"/>
        <v>5.9413537320352372</v>
      </c>
      <c r="BQ121" s="53">
        <f t="shared" si="1059"/>
        <v>5.6963375057950856</v>
      </c>
      <c r="BR121" s="53">
        <f t="shared" si="1059"/>
        <v>7.5948076031525291</v>
      </c>
      <c r="BS121" s="53">
        <f t="shared" si="1059"/>
        <v>8.5665275846082505</v>
      </c>
      <c r="BT121" s="53">
        <f t="shared" si="1059"/>
        <v>10.89661566991191</v>
      </c>
      <c r="BU121" s="53">
        <f t="shared" si="1059"/>
        <v>16.164348632359751</v>
      </c>
      <c r="BV121" s="53">
        <f t="shared" si="1059"/>
        <v>22.96870653685674</v>
      </c>
      <c r="BW121" s="53">
        <f t="shared" si="1059"/>
        <v>24.986555401019949</v>
      </c>
      <c r="BX121" s="53">
        <f t="shared" si="1059"/>
        <v>21.226008344923489</v>
      </c>
      <c r="BY121" s="53">
        <f t="shared" si="1059"/>
        <v>17.89429763560501</v>
      </c>
      <c r="BZ121" s="53">
        <f t="shared" si="1059"/>
        <v>17.786740843764505</v>
      </c>
      <c r="CA121" s="53">
        <f t="shared" si="1059"/>
        <v>7.3041261010662888</v>
      </c>
      <c r="CB121" s="53">
        <f t="shared" si="1059"/>
        <v>8.8062123319425112</v>
      </c>
      <c r="CC121" s="53">
        <f t="shared" si="1059"/>
        <v>11.376912378303189</v>
      </c>
      <c r="CD121" s="53">
        <f t="shared" si="1059"/>
        <v>17.911451089476135</v>
      </c>
      <c r="CE121" s="53">
        <f t="shared" si="1059"/>
        <v>19.904960593416792</v>
      </c>
      <c r="CF121" s="53">
        <f t="shared" si="1059"/>
        <v>18.845618915159942</v>
      </c>
      <c r="CG121" s="53">
        <f t="shared" si="1059"/>
        <v>24.021789522484944</v>
      </c>
      <c r="CH121" s="53">
        <f t="shared" si="1059"/>
        <v>20.141400092721373</v>
      </c>
      <c r="CI121" s="53">
        <f t="shared" si="1059"/>
        <v>37.248493277700511</v>
      </c>
      <c r="CJ121" s="53">
        <f t="shared" si="1059"/>
        <v>11.872971719981457</v>
      </c>
      <c r="CK121" s="53">
        <f t="shared" ref="CK121:CL121" si="1060">(CK103-CK102)/CK120</f>
        <v>9.0658321743161938</v>
      </c>
      <c r="CL121" s="53">
        <f t="shared" si="1060"/>
        <v>18.764487714418156</v>
      </c>
      <c r="CM121" s="54">
        <f t="shared" si="1059"/>
        <v>19.072634876260832</v>
      </c>
      <c r="CN121" s="54">
        <f t="shared" si="1059"/>
        <v>24.59739562203033</v>
      </c>
      <c r="CO121" s="54">
        <f t="shared" si="1059"/>
        <v>24.443474118123323</v>
      </c>
      <c r="CP121" s="54">
        <f t="shared" si="1059"/>
        <v>26.951416627700755</v>
      </c>
      <c r="CQ121" s="54">
        <f t="shared" si="1059"/>
        <v>33.110612383672951</v>
      </c>
      <c r="CR121" s="54">
        <f t="shared" si="1059"/>
        <v>36.994552458178184</v>
      </c>
      <c r="CS121" s="54">
        <f t="shared" si="1059"/>
        <v>37.78203810760369</v>
      </c>
      <c r="CT121" s="54">
        <f t="shared" si="1059"/>
        <v>38.90655022184135</v>
      </c>
      <c r="CU121" s="54">
        <f t="shared" ref="CU121:DB121" si="1061">(CU103-CU102)/CU120</f>
        <v>39.922327967897914</v>
      </c>
      <c r="CV121" s="54">
        <f t="shared" si="1061"/>
        <v>41.122236034590571</v>
      </c>
      <c r="CW121" s="54">
        <f t="shared" si="1061"/>
        <v>42.34408834579618</v>
      </c>
      <c r="CX121" s="54">
        <f t="shared" si="1061"/>
        <v>43.601585059378714</v>
      </c>
      <c r="CY121" s="54">
        <f t="shared" si="1061"/>
        <v>45.17878331763356</v>
      </c>
      <c r="CZ121" s="54">
        <f t="shared" si="1061"/>
        <v>46.492973921953059</v>
      </c>
      <c r="DA121" s="54">
        <f t="shared" si="1061"/>
        <v>47.871637646571976</v>
      </c>
      <c r="DB121" s="54">
        <f t="shared" si="1061"/>
        <v>49.29057384583659</v>
      </c>
      <c r="DE121" s="132"/>
      <c r="DF121" s="53">
        <v>76.951784886416291</v>
      </c>
    </row>
    <row r="122" spans="1:110" s="3" customFormat="1" x14ac:dyDescent="0.2">
      <c r="A122" s="3" t="s">
        <v>31</v>
      </c>
      <c r="B122" s="3">
        <f>'Annual Raw'!C110</f>
        <v>0</v>
      </c>
      <c r="C122" s="3">
        <f>'Annual Raw'!D110</f>
        <v>0</v>
      </c>
      <c r="D122" s="3">
        <f>'Annual Raw'!E110</f>
        <v>0</v>
      </c>
      <c r="E122" s="3">
        <f>'Annual Raw'!F110</f>
        <v>0</v>
      </c>
      <c r="F122" s="3">
        <f>'Annual Raw'!G110</f>
        <v>0</v>
      </c>
      <c r="G122" s="3">
        <f>'Annual Raw'!H110</f>
        <v>0</v>
      </c>
      <c r="H122" s="3">
        <f>'Annual Raw'!I110</f>
        <v>0</v>
      </c>
      <c r="I122" s="3">
        <f>'Annual Raw'!J110</f>
        <v>0</v>
      </c>
      <c r="J122" s="3">
        <f>'Annual Raw'!K110</f>
        <v>0</v>
      </c>
      <c r="K122" s="3">
        <f>'Annual Raw'!L110</f>
        <v>0</v>
      </c>
      <c r="L122" s="3">
        <f>'Annual Raw'!M110</f>
        <v>0</v>
      </c>
      <c r="M122" s="3">
        <f>'Annual Raw'!N110</f>
        <v>0</v>
      </c>
      <c r="N122" s="3">
        <f>'Annual Raw'!O110</f>
        <v>0</v>
      </c>
      <c r="O122" s="3">
        <f>'Annual Raw'!P110</f>
        <v>0</v>
      </c>
      <c r="P122" s="3">
        <f>'Annual Raw'!Q110</f>
        <v>3.6</v>
      </c>
      <c r="Q122" s="3">
        <f>'Annual Raw'!R110</f>
        <v>0</v>
      </c>
      <c r="R122" s="3">
        <f>'Annual Raw'!S110</f>
        <v>0</v>
      </c>
      <c r="S122" s="3">
        <f>'Annual Raw'!T110</f>
        <v>0</v>
      </c>
      <c r="T122" s="3">
        <f>'Annual Raw'!U110</f>
        <v>0</v>
      </c>
      <c r="U122" s="3">
        <f>'Annual Raw'!V110</f>
        <v>0</v>
      </c>
      <c r="V122" s="3">
        <f>'Annual Raw'!W110</f>
        <v>0</v>
      </c>
      <c r="W122" s="3">
        <f>'Annual Raw'!X110</f>
        <v>0</v>
      </c>
      <c r="X122" s="3">
        <f>'Annual Raw'!Y110</f>
        <v>5</v>
      </c>
      <c r="Y122" s="3">
        <f>'Annual Raw'!Z110</f>
        <v>5</v>
      </c>
      <c r="Z122" s="3">
        <f>'Annual Raw'!AA110</f>
        <v>6</v>
      </c>
      <c r="AA122" s="3">
        <f>'Annual Raw'!AB110</f>
        <v>5</v>
      </c>
      <c r="AB122" s="37"/>
      <c r="AC122" s="37"/>
      <c r="AD122" s="37"/>
      <c r="AE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  <c r="DE122" s="134"/>
    </row>
    <row r="123" spans="1:110" s="3" customFormat="1" x14ac:dyDescent="0.2">
      <c r="A123" s="3" t="s">
        <v>32</v>
      </c>
      <c r="B123" s="3" t="e">
        <f>B122/B121</f>
        <v>#DIV/0!</v>
      </c>
      <c r="C123" s="3" t="e">
        <f t="shared" ref="C123:U123" si="1062">C122/C121</f>
        <v>#DIV/0!</v>
      </c>
      <c r="D123" s="3" t="e">
        <f t="shared" si="1062"/>
        <v>#DIV/0!</v>
      </c>
      <c r="E123" s="3" t="e">
        <f t="shared" ca="1" si="1062"/>
        <v>#DIV/0!</v>
      </c>
      <c r="F123" s="3" t="e">
        <f t="shared" ca="1" si="1062"/>
        <v>#DIV/0!</v>
      </c>
      <c r="G123" s="3" t="e">
        <f t="shared" ca="1" si="1062"/>
        <v>#DIV/0!</v>
      </c>
      <c r="H123" s="3" t="e">
        <f t="shared" ca="1" si="1062"/>
        <v>#DIV/0!</v>
      </c>
      <c r="I123" s="3" t="e">
        <f t="shared" ca="1" si="1062"/>
        <v>#DIV/0!</v>
      </c>
      <c r="J123" s="3" t="e">
        <f t="shared" ca="1" si="1062"/>
        <v>#DIV/0!</v>
      </c>
      <c r="K123" s="3">
        <f t="shared" ca="1" si="1062"/>
        <v>0</v>
      </c>
      <c r="L123" s="3">
        <f t="shared" ca="1" si="1062"/>
        <v>0</v>
      </c>
      <c r="M123" s="3">
        <f t="shared" ca="1" si="1062"/>
        <v>0</v>
      </c>
      <c r="N123" s="3">
        <f t="shared" ca="1" si="1062"/>
        <v>0</v>
      </c>
      <c r="O123" s="3">
        <f t="shared" ca="1" si="1062"/>
        <v>0</v>
      </c>
      <c r="P123" s="3">
        <f t="shared" ca="1" si="1062"/>
        <v>0.44776080028968523</v>
      </c>
      <c r="Q123" s="3">
        <f t="shared" ca="1" si="1062"/>
        <v>0</v>
      </c>
      <c r="R123" s="3">
        <f t="shared" ca="1" si="1062"/>
        <v>0</v>
      </c>
      <c r="S123" s="3">
        <f t="shared" ca="1" si="1062"/>
        <v>0</v>
      </c>
      <c r="T123" s="3">
        <f t="shared" ca="1" si="1062"/>
        <v>0</v>
      </c>
      <c r="U123" s="3">
        <f t="shared" ca="1" si="1062"/>
        <v>0</v>
      </c>
      <c r="V123" s="3">
        <f ca="1">V122/V121</f>
        <v>0</v>
      </c>
      <c r="W123" s="3">
        <f t="shared" ref="W123" ca="1" si="1063">W122/W121</f>
        <v>0</v>
      </c>
      <c r="X123" s="3">
        <f t="shared" ref="X123:Y123" ca="1" si="1064">X122/X121</f>
        <v>6.105455395643139E-2</v>
      </c>
      <c r="Y123" s="3">
        <f t="shared" ca="1" si="1064"/>
        <v>0.11012406187777615</v>
      </c>
      <c r="Z123" s="3">
        <f t="shared" ref="Z123:AA123" ca="1" si="1065">Z122/Z121</f>
        <v>7.2364337834437659E-2</v>
      </c>
      <c r="AA123" s="3">
        <f t="shared" ca="1" si="1065"/>
        <v>7.2364337834437659E-2</v>
      </c>
      <c r="AB123" s="37">
        <f t="shared" ref="AA123:AD123" ca="1" si="1066">AB122/AB121</f>
        <v>0</v>
      </c>
      <c r="AC123" s="37">
        <f t="shared" ca="1" si="1066"/>
        <v>0</v>
      </c>
      <c r="AD123" s="37">
        <f t="shared" ca="1" si="1066"/>
        <v>0</v>
      </c>
      <c r="AE123" s="37">
        <f t="shared" ref="AE123" ca="1" si="1067">AE122/AE121</f>
        <v>0</v>
      </c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E123" s="134"/>
      <c r="DF123" s="3">
        <v>0</v>
      </c>
    </row>
    <row r="124" spans="1:110" s="3" customFormat="1" x14ac:dyDescent="0.2">
      <c r="A124" s="3" t="s">
        <v>33</v>
      </c>
      <c r="B124" s="3" t="e">
        <f>+B121</f>
        <v>#DIV/0!</v>
      </c>
      <c r="C124" s="3" t="e">
        <f t="shared" ref="C124:U124" si="1068">+C121</f>
        <v>#DIV/0!</v>
      </c>
      <c r="D124" s="3" t="e">
        <f t="shared" si="1068"/>
        <v>#DIV/0!</v>
      </c>
      <c r="E124" s="3">
        <f t="shared" ca="1" si="1068"/>
        <v>0</v>
      </c>
      <c r="F124" s="3">
        <f t="shared" ca="1" si="1068"/>
        <v>0</v>
      </c>
      <c r="G124" s="3">
        <f t="shared" ca="1" si="1068"/>
        <v>0</v>
      </c>
      <c r="H124" s="3">
        <f t="shared" ca="1" si="1068"/>
        <v>0</v>
      </c>
      <c r="I124" s="3">
        <f t="shared" ca="1" si="1068"/>
        <v>0</v>
      </c>
      <c r="J124" s="3">
        <f t="shared" ca="1" si="1068"/>
        <v>0</v>
      </c>
      <c r="K124" s="3">
        <f t="shared" ca="1" si="1068"/>
        <v>-6.4996372508113112</v>
      </c>
      <c r="L124" s="3">
        <f t="shared" ca="1" si="1068"/>
        <v>-5.1381968242929981</v>
      </c>
      <c r="M124" s="3">
        <f t="shared" ca="1" si="1068"/>
        <v>2.0507394529448008E-2</v>
      </c>
      <c r="N124" s="3">
        <f t="shared" ca="1" si="1068"/>
        <v>5.9934980296708353</v>
      </c>
      <c r="O124" s="3">
        <f t="shared" ca="1" si="1068"/>
        <v>6.853030806675954</v>
      </c>
      <c r="P124" s="3">
        <f t="shared" ca="1" si="1068"/>
        <v>8.0400070700046289</v>
      </c>
      <c r="Q124" s="3">
        <f t="shared" ca="1" si="1068"/>
        <v>15.572925359295335</v>
      </c>
      <c r="R124" s="3">
        <f t="shared" ca="1" si="1068"/>
        <v>15.424177097821055</v>
      </c>
      <c r="S124" s="3">
        <f t="shared" ca="1" si="1068"/>
        <v>36.039522484932775</v>
      </c>
      <c r="T124" s="3">
        <f ca="1">+T121</f>
        <v>42.375266573945325</v>
      </c>
      <c r="U124" s="3">
        <f t="shared" ca="1" si="1068"/>
        <v>25.961451089476125</v>
      </c>
      <c r="V124" s="3">
        <f ca="1">+V121</f>
        <v>23.374826147426962</v>
      </c>
      <c r="W124" s="3">
        <f t="shared" ref="W124" ca="1" si="1069">+W121</f>
        <v>58.596847473342599</v>
      </c>
      <c r="X124" s="3">
        <f t="shared" ref="X124:Y124" ca="1" si="1070">+X121</f>
        <v>81.893973110801966</v>
      </c>
      <c r="Y124" s="3">
        <f t="shared" ca="1" si="1070"/>
        <v>45.403337969401917</v>
      </c>
      <c r="Z124" s="3">
        <f t="shared" ref="Z124:AA124" ca="1" si="1071">+Z121</f>
        <v>82.913769123783013</v>
      </c>
      <c r="AA124" s="3">
        <f t="shared" ca="1" si="1071"/>
        <v>82.913769123783013</v>
      </c>
      <c r="AB124" s="37">
        <f t="shared" ref="AA124:AD124" ca="1" si="1072">+AB121</f>
        <v>95.06492124411524</v>
      </c>
      <c r="AC124" s="37">
        <f t="shared" ca="1" si="1072"/>
        <v>146.7937531712962</v>
      </c>
      <c r="AD124" s="37">
        <f t="shared" ca="1" si="1072"/>
        <v>166.99023740766336</v>
      </c>
      <c r="AE124" s="37">
        <f t="shared" ref="AE124" ca="1" si="1073">+AE121</f>
        <v>188.83396873199518</v>
      </c>
      <c r="AL124" s="3">
        <f>SUM(AI121:AL121)</f>
        <v>0</v>
      </c>
      <c r="AM124" s="3">
        <f t="shared" ref="AM124" si="1074">SUM(AJ121:AM121)</f>
        <v>0</v>
      </c>
      <c r="AN124" s="3">
        <f t="shared" ref="AN124" si="1075">SUM(AK121:AN121)</f>
        <v>0</v>
      </c>
      <c r="AO124" s="3">
        <f t="shared" ref="AO124" si="1076">SUM(AL121:AO121)</f>
        <v>0</v>
      </c>
      <c r="AP124" s="3">
        <f t="shared" ref="AP124" si="1077">SUM(AM121:AP121)</f>
        <v>0</v>
      </c>
      <c r="AQ124" s="3">
        <f t="shared" ref="AQ124" si="1078">SUM(AN121:AQ121)</f>
        <v>0</v>
      </c>
      <c r="AR124" s="3">
        <f t="shared" ref="AR124" si="1079">SUM(AO121:AR121)</f>
        <v>0</v>
      </c>
      <c r="AS124" s="3">
        <f t="shared" ref="AS124" si="1080">SUM(AP121:AS121)</f>
        <v>0</v>
      </c>
      <c r="AT124" s="3">
        <f t="shared" ref="AT124" si="1081">SUM(AQ121:AT121)</f>
        <v>0</v>
      </c>
      <c r="AU124" s="3">
        <f t="shared" ref="AU124" si="1082">SUM(AR121:AU121)</f>
        <v>0</v>
      </c>
      <c r="AV124" s="3">
        <f t="shared" ref="AV124" si="1083">SUM(AS121:AV121)</f>
        <v>0</v>
      </c>
      <c r="AW124" s="3">
        <f t="shared" ref="AW124" si="1084">SUM(AT121:AW121)</f>
        <v>0</v>
      </c>
      <c r="AX124" s="3">
        <f t="shared" ref="AX124" si="1085">SUM(AU121:AX121)</f>
        <v>0</v>
      </c>
      <c r="AY124" s="3">
        <f t="shared" ref="AY124" si="1086">SUM(AV121:AY121)</f>
        <v>0</v>
      </c>
      <c r="AZ124" s="3">
        <f t="shared" ref="AZ124" si="1087">SUM(AW121:AZ121)</f>
        <v>0</v>
      </c>
      <c r="BA124" s="3">
        <f t="shared" ref="BA124" si="1088">SUM(AX121:BA121)</f>
        <v>0</v>
      </c>
      <c r="BB124" s="3">
        <f t="shared" ref="BB124" si="1089">SUM(AY121:BB121)</f>
        <v>0</v>
      </c>
      <c r="BC124" s="3">
        <f t="shared" ref="BC124" si="1090">SUM(AZ121:BC121)</f>
        <v>0</v>
      </c>
      <c r="BD124" s="3">
        <f t="shared" ref="BD124" si="1091">SUM(BA121:BD121)</f>
        <v>0</v>
      </c>
      <c r="BE124" s="3">
        <f t="shared" ref="BE124" si="1092">SUM(BB121:BE121)</f>
        <v>0</v>
      </c>
      <c r="BF124" s="3">
        <f t="shared" ref="BF124" si="1093">SUM(BC121:BF121)</f>
        <v>0</v>
      </c>
      <c r="BG124" s="3">
        <f t="shared" ref="BG124" si="1094">SUM(BD121:BG121)</f>
        <v>0</v>
      </c>
      <c r="BH124" s="3">
        <f t="shared" ref="BH124" si="1095">SUM(BE121:BH121)</f>
        <v>0</v>
      </c>
      <c r="BI124" s="3">
        <f t="shared" ref="BI124" si="1096">SUM(BF121:BI121)</f>
        <v>0</v>
      </c>
      <c r="BJ124" s="3">
        <f t="shared" ref="BJ124" si="1097">SUM(BG121:BJ121)</f>
        <v>0</v>
      </c>
      <c r="BK124" s="3">
        <f t="shared" ref="BK124" si="1098">SUM(BH121:BK121)</f>
        <v>0</v>
      </c>
      <c r="BL124" s="3">
        <f t="shared" ref="BL124" si="1099">SUM(BI121:BL121)</f>
        <v>0</v>
      </c>
      <c r="BM124" s="3">
        <f t="shared" ref="BM124" si="1100">SUM(BJ121:BM121)</f>
        <v>0</v>
      </c>
      <c r="BN124" s="3">
        <f t="shared" ref="BN124" si="1101">SUM(BK121:BN121)</f>
        <v>0</v>
      </c>
      <c r="BO124" s="3">
        <f t="shared" ref="BO124" si="1102">SUM(BL121:BO121)</f>
        <v>4.1425591098748198</v>
      </c>
      <c r="BP124" s="3">
        <f t="shared" ref="BP124" si="1103">SUM(BM121:BP121)</f>
        <v>10.083912841910056</v>
      </c>
      <c r="BQ124" s="3">
        <f t="shared" ref="BQ124" si="1104">SUM(BN121:BQ121)</f>
        <v>15.780250347705142</v>
      </c>
      <c r="BR124" s="3">
        <f t="shared" ref="BR124" si="1105">SUM(BO121:BR121)</f>
        <v>23.37505795085767</v>
      </c>
      <c r="BS124" s="3">
        <f t="shared" ref="BS124" si="1106">SUM(BP121:BS121)</f>
        <v>27.799026425591101</v>
      </c>
      <c r="BT124" s="3">
        <f t="shared" ref="BT124" si="1107">SUM(BQ121:BT121)</f>
        <v>32.754288363467772</v>
      </c>
      <c r="BU124" s="3">
        <f t="shared" ref="BU124" si="1108">SUM(BR121:BU121)</f>
        <v>43.222299490032441</v>
      </c>
      <c r="BV124" s="3">
        <f t="shared" ref="BV124" si="1109">SUM(BS121:BV121)</f>
        <v>58.596198423736652</v>
      </c>
      <c r="BW124" s="3">
        <f t="shared" ref="BW124" si="1110">SUM(BT121:BW121)</f>
        <v>75.016226240148342</v>
      </c>
      <c r="BX124" s="3">
        <f t="shared" ref="BX124" si="1111">SUM(BU121:BX121)</f>
        <v>85.345618915159918</v>
      </c>
      <c r="BY124" s="3">
        <f t="shared" ref="BY124" si="1112">SUM(BV121:BY121)</f>
        <v>87.075567918405184</v>
      </c>
      <c r="BZ124" s="3">
        <f t="shared" ref="BZ124" si="1113">SUM(BW121:BZ121)</f>
        <v>81.893602225312961</v>
      </c>
      <c r="CA124" s="3">
        <f t="shared" ref="CA124" si="1114">SUM(BX121:CA121)</f>
        <v>64.211172925359293</v>
      </c>
      <c r="CB124" s="3">
        <f t="shared" ref="CB124" si="1115">SUM(BY121:CB121)</f>
        <v>51.791376912378318</v>
      </c>
      <c r="CC124" s="3">
        <f t="shared" ref="CC124" si="1116">SUM(BZ121:CC121)</f>
        <v>45.273991655076493</v>
      </c>
      <c r="CD124" s="3">
        <f t="shared" ref="CD124" si="1117">SUM(CA121:CD121)</f>
        <v>45.398701900788126</v>
      </c>
      <c r="CE124" s="3">
        <f t="shared" ref="CE124" si="1118">SUM(CB121:CE121)</f>
        <v>57.999536393138627</v>
      </c>
      <c r="CF124" s="3">
        <f t="shared" ref="CF124" si="1119">SUM(CC121:CF121)</f>
        <v>68.038942976356054</v>
      </c>
      <c r="CG124" s="3">
        <f t="shared" ref="CG124" si="1120">SUM(CD121:CG121)</f>
        <v>80.683820120537803</v>
      </c>
      <c r="CH124" s="3">
        <f t="shared" ref="CH124:CL124" si="1121">SUM(CE121:CH121)</f>
        <v>82.913769123783055</v>
      </c>
      <c r="CI124" s="3">
        <f t="shared" si="1121"/>
        <v>100.25730180806676</v>
      </c>
      <c r="CJ124" s="3">
        <f t="shared" si="1121"/>
        <v>93.284654612888289</v>
      </c>
      <c r="CK124" s="3">
        <f t="shared" si="1121"/>
        <v>78.328697264719551</v>
      </c>
      <c r="CL124" s="3">
        <f t="shared" si="1121"/>
        <v>76.95178488641632</v>
      </c>
      <c r="CM124" s="37">
        <f t="shared" ref="CM124" si="1122">SUM(CJ121:CM121)</f>
        <v>58.775926484976637</v>
      </c>
      <c r="CN124" s="37">
        <f t="shared" ref="CN124" si="1123">SUM(CK121:CN121)</f>
        <v>71.50035038702552</v>
      </c>
      <c r="CO124" s="37">
        <f t="shared" ref="CO124" si="1124">SUM(CL121:CO121)</f>
        <v>86.87799233083264</v>
      </c>
      <c r="CP124" s="37">
        <f t="shared" ref="CP124" si="1125">SUM(CM121:CP121)</f>
        <v>95.06492124411524</v>
      </c>
      <c r="CQ124" s="37">
        <f t="shared" ref="CQ124" si="1126">SUM(CN121:CQ121)</f>
        <v>109.10289875152736</v>
      </c>
      <c r="CR124" s="37">
        <f t="shared" ref="CR124" si="1127">SUM(CO121:CR121)</f>
        <v>121.50005558767521</v>
      </c>
      <c r="CS124" s="37">
        <f t="shared" ref="CS124" si="1128">SUM(CP121:CS121)</f>
        <v>134.83861957715558</v>
      </c>
      <c r="CT124" s="37">
        <f t="shared" ref="CT124" si="1129">SUM(CQ121:CT121)</f>
        <v>146.79375317129617</v>
      </c>
      <c r="CU124" s="37">
        <f t="shared" ref="CU124" si="1130">SUM(CR121:CU121)</f>
        <v>153.60546875552114</v>
      </c>
      <c r="CV124" s="37">
        <f t="shared" ref="CV124" si="1131">SUM(CS121:CV121)</f>
        <v>157.73315233193352</v>
      </c>
      <c r="CW124" s="37">
        <f t="shared" ref="CW124" si="1132">SUM(CT121:CW121)</f>
        <v>162.29520257012604</v>
      </c>
      <c r="CX124" s="37">
        <f t="shared" ref="CX124" si="1133">SUM(CU121:CX121)</f>
        <v>166.99023740766339</v>
      </c>
      <c r="CY124" s="37">
        <f t="shared" ref="CY124" si="1134">SUM(CV121:CY121)</f>
        <v>172.24669275739902</v>
      </c>
      <c r="CZ124" s="37">
        <f t="shared" ref="CZ124" si="1135">SUM(CW121:CZ121)</f>
        <v>177.6174306447615</v>
      </c>
      <c r="DA124" s="37">
        <f t="shared" ref="DA124" si="1136">SUM(CX121:DA121)</f>
        <v>183.1449799455373</v>
      </c>
      <c r="DB124" s="37">
        <f t="shared" ref="DB124" si="1137">SUM(CY121:DB121)</f>
        <v>188.83396873199518</v>
      </c>
      <c r="DE124" s="134"/>
      <c r="DF124" s="3">
        <v>76.951784886416291</v>
      </c>
    </row>
    <row r="125" spans="1:110" s="97" customFormat="1" x14ac:dyDescent="0.2">
      <c r="A125" s="97" t="s">
        <v>425</v>
      </c>
      <c r="C125" s="101" t="e">
        <f t="shared" ref="C125:AA125" si="1138">+C124/B124-1</f>
        <v>#DIV/0!</v>
      </c>
      <c r="D125" s="101" t="e">
        <f t="shared" si="1138"/>
        <v>#DIV/0!</v>
      </c>
      <c r="E125" s="101" t="e">
        <f t="shared" ca="1" si="1138"/>
        <v>#DIV/0!</v>
      </c>
      <c r="F125" s="101" t="e">
        <f t="shared" ca="1" si="1138"/>
        <v>#DIV/0!</v>
      </c>
      <c r="G125" s="101" t="e">
        <f t="shared" ca="1" si="1138"/>
        <v>#DIV/0!</v>
      </c>
      <c r="H125" s="101" t="e">
        <f t="shared" ca="1" si="1138"/>
        <v>#DIV/0!</v>
      </c>
      <c r="I125" s="101" t="e">
        <f t="shared" ca="1" si="1138"/>
        <v>#DIV/0!</v>
      </c>
      <c r="J125" s="101" t="e">
        <f t="shared" ca="1" si="1138"/>
        <v>#DIV/0!</v>
      </c>
      <c r="K125" s="101" t="e">
        <f t="shared" ca="1" si="1138"/>
        <v>#DIV/0!</v>
      </c>
      <c r="L125" s="101">
        <f t="shared" ca="1" si="1138"/>
        <v>-0.20946406299034193</v>
      </c>
      <c r="M125" s="101">
        <f t="shared" ca="1" si="1138"/>
        <v>-1.0039911656230238</v>
      </c>
      <c r="N125" s="101">
        <f t="shared" ca="1" si="1138"/>
        <v>291.26033668315841</v>
      </c>
      <c r="O125" s="101">
        <f t="shared" ca="1" si="1138"/>
        <v>0.1434108717063054</v>
      </c>
      <c r="P125" s="101">
        <f t="shared" ca="1" si="1138"/>
        <v>0.17320457135146228</v>
      </c>
      <c r="Q125" s="101">
        <f t="shared" ca="1" si="1138"/>
        <v>0.93692931159155912</v>
      </c>
      <c r="R125" s="101">
        <f t="shared" ca="1" si="1138"/>
        <v>-9.5517224954457802E-3</v>
      </c>
      <c r="S125" s="101">
        <f t="shared" ca="1" si="1138"/>
        <v>1.3365604697331963</v>
      </c>
      <c r="T125" s="101">
        <f t="shared" ca="1" si="1138"/>
        <v>0.17579989001411889</v>
      </c>
      <c r="U125" s="101">
        <f t="shared" ca="1" si="1138"/>
        <v>-0.38734424138257406</v>
      </c>
      <c r="V125" s="101">
        <f t="shared" ca="1" si="1138"/>
        <v>-9.9633296040901653E-2</v>
      </c>
      <c r="W125" s="101">
        <f t="shared" ca="1" si="1138"/>
        <v>1.5068356489056831</v>
      </c>
      <c r="X125" s="101">
        <f t="shared" ca="1" si="1138"/>
        <v>0.39758325988540433</v>
      </c>
      <c r="Y125" s="101">
        <f t="shared" ca="1" si="1138"/>
        <v>-0.44558389042901214</v>
      </c>
      <c r="Z125" s="101">
        <f t="shared" ca="1" si="1138"/>
        <v>0.82616020830142523</v>
      </c>
      <c r="AA125" s="101">
        <f t="shared" ca="1" si="1138"/>
        <v>0.82616020830142523</v>
      </c>
      <c r="AB125" s="173">
        <f t="shared" ref="AB125" ca="1" si="1139">+AB124/AA124-1</f>
        <v>0.23538292691241169</v>
      </c>
      <c r="AC125" s="173">
        <f t="shared" ref="AC125" ca="1" si="1140">+AC124/AB124-1</f>
        <v>0.544142163588897</v>
      </c>
      <c r="AD125" s="173">
        <f t="shared" ref="AD125" ca="1" si="1141">+AD124/AC124-1</f>
        <v>0.13758408515381126</v>
      </c>
      <c r="AE125" s="173">
        <f t="shared" ref="AE125" ca="1" si="1142">+AE124/AD124-1</f>
        <v>0.13080843325592761</v>
      </c>
      <c r="AL125" s="175"/>
      <c r="AM125" s="175"/>
      <c r="AN125" s="175"/>
      <c r="AO125" s="175"/>
      <c r="AP125" s="175" t="e">
        <f t="shared" ref="AP125:CL125" si="1143">+IF(AL124&lt;0,1-AP124/AL124,AP124/AL124-1)</f>
        <v>#DIV/0!</v>
      </c>
      <c r="AQ125" s="175" t="e">
        <f t="shared" si="1143"/>
        <v>#DIV/0!</v>
      </c>
      <c r="AR125" s="175" t="e">
        <f t="shared" si="1143"/>
        <v>#DIV/0!</v>
      </c>
      <c r="AS125" s="175" t="e">
        <f t="shared" si="1143"/>
        <v>#DIV/0!</v>
      </c>
      <c r="AT125" s="175" t="e">
        <f t="shared" si="1143"/>
        <v>#DIV/0!</v>
      </c>
      <c r="AU125" s="175" t="e">
        <f t="shared" si="1143"/>
        <v>#DIV/0!</v>
      </c>
      <c r="AV125" s="175" t="e">
        <f t="shared" si="1143"/>
        <v>#DIV/0!</v>
      </c>
      <c r="AW125" s="175" t="e">
        <f t="shared" si="1143"/>
        <v>#DIV/0!</v>
      </c>
      <c r="AX125" s="175" t="e">
        <f t="shared" si="1143"/>
        <v>#DIV/0!</v>
      </c>
      <c r="AY125" s="175" t="e">
        <f t="shared" si="1143"/>
        <v>#DIV/0!</v>
      </c>
      <c r="AZ125" s="175" t="e">
        <f t="shared" si="1143"/>
        <v>#DIV/0!</v>
      </c>
      <c r="BA125" s="175" t="e">
        <f t="shared" si="1143"/>
        <v>#DIV/0!</v>
      </c>
      <c r="BB125" s="175" t="e">
        <f t="shared" si="1143"/>
        <v>#DIV/0!</v>
      </c>
      <c r="BC125" s="175" t="e">
        <f t="shared" si="1143"/>
        <v>#DIV/0!</v>
      </c>
      <c r="BD125" s="175" t="e">
        <f t="shared" si="1143"/>
        <v>#DIV/0!</v>
      </c>
      <c r="BE125" s="175" t="e">
        <f t="shared" si="1143"/>
        <v>#DIV/0!</v>
      </c>
      <c r="BF125" s="175" t="e">
        <f t="shared" si="1143"/>
        <v>#DIV/0!</v>
      </c>
      <c r="BG125" s="175" t="e">
        <f t="shared" si="1143"/>
        <v>#DIV/0!</v>
      </c>
      <c r="BH125" s="175" t="e">
        <f t="shared" si="1143"/>
        <v>#DIV/0!</v>
      </c>
      <c r="BI125" s="175" t="e">
        <f t="shared" si="1143"/>
        <v>#DIV/0!</v>
      </c>
      <c r="BJ125" s="175" t="e">
        <f t="shared" si="1143"/>
        <v>#DIV/0!</v>
      </c>
      <c r="BK125" s="175" t="e">
        <f t="shared" si="1143"/>
        <v>#DIV/0!</v>
      </c>
      <c r="BL125" s="175" t="e">
        <f t="shared" si="1143"/>
        <v>#DIV/0!</v>
      </c>
      <c r="BM125" s="175" t="e">
        <f t="shared" si="1143"/>
        <v>#DIV/0!</v>
      </c>
      <c r="BN125" s="175" t="e">
        <f t="shared" si="1143"/>
        <v>#DIV/0!</v>
      </c>
      <c r="BO125" s="175" t="e">
        <f t="shared" si="1143"/>
        <v>#DIV/0!</v>
      </c>
      <c r="BP125" s="175" t="e">
        <f t="shared" si="1143"/>
        <v>#DIV/0!</v>
      </c>
      <c r="BQ125" s="175" t="e">
        <f t="shared" si="1143"/>
        <v>#DIV/0!</v>
      </c>
      <c r="BR125" s="175" t="e">
        <f t="shared" si="1143"/>
        <v>#DIV/0!</v>
      </c>
      <c r="BS125" s="175">
        <f t="shared" si="1143"/>
        <v>5.7105925801578081</v>
      </c>
      <c r="BT125" s="175">
        <f t="shared" si="1143"/>
        <v>2.248172497816193</v>
      </c>
      <c r="BU125" s="175">
        <f t="shared" si="1143"/>
        <v>1.7390122803925023</v>
      </c>
      <c r="BV125" s="175">
        <f t="shared" si="1143"/>
        <v>1.5067830226100747</v>
      </c>
      <c r="BW125" s="175">
        <f t="shared" si="1143"/>
        <v>1.6985199082760052</v>
      </c>
      <c r="BX125" s="175">
        <f t="shared" si="1143"/>
        <v>1.6056319089609485</v>
      </c>
      <c r="BY125" s="175">
        <f t="shared" si="1143"/>
        <v>1.0145982269750782</v>
      </c>
      <c r="BZ125" s="175">
        <f t="shared" si="1143"/>
        <v>0.39759241091208386</v>
      </c>
      <c r="CA125" s="175">
        <f t="shared" si="1143"/>
        <v>-0.14403621531425737</v>
      </c>
      <c r="CB125" s="175">
        <f t="shared" si="1143"/>
        <v>-0.39315716997889594</v>
      </c>
      <c r="CC125" s="175">
        <f t="shared" si="1143"/>
        <v>-0.48006090873273632</v>
      </c>
      <c r="CD125" s="175">
        <f t="shared" si="1143"/>
        <v>-0.44563799042710106</v>
      </c>
      <c r="CE125" s="175">
        <f t="shared" si="1143"/>
        <v>-9.6737627568978191E-2</v>
      </c>
      <c r="CF125" s="175">
        <f t="shared" si="1143"/>
        <v>0.31371179977442365</v>
      </c>
      <c r="CG125" s="175">
        <f t="shared" si="1143"/>
        <v>0.78212296223478384</v>
      </c>
      <c r="CH125" s="175">
        <f t="shared" si="1143"/>
        <v>0.82634669389839233</v>
      </c>
      <c r="CI125" s="175">
        <f t="shared" si="1143"/>
        <v>0.72858798609168263</v>
      </c>
      <c r="CJ125" s="175">
        <f t="shared" si="1143"/>
        <v>0.37104796947397123</v>
      </c>
      <c r="CK125" s="175">
        <f t="shared" si="1143"/>
        <v>-2.9189530841497224E-2</v>
      </c>
      <c r="CL125" s="175">
        <f t="shared" si="1143"/>
        <v>-7.1905840252733055E-2</v>
      </c>
      <c r="CM125" s="102">
        <f t="shared" ref="CM125:DB125" si="1144">+IF(CI124&lt;0,1-CM124/CI124,CM124/CI124-1)</f>
        <v>-0.41374916913784832</v>
      </c>
      <c r="CN125" s="102">
        <f t="shared" si="1144"/>
        <v>-0.2335250563585517</v>
      </c>
      <c r="CO125" s="102">
        <f t="shared" si="1144"/>
        <v>0.10914639671868787</v>
      </c>
      <c r="CP125" s="102">
        <f t="shared" si="1144"/>
        <v>0.23538292691241125</v>
      </c>
      <c r="CQ125" s="102">
        <f t="shared" si="1144"/>
        <v>0.85625144980767764</v>
      </c>
      <c r="CR125" s="102">
        <f t="shared" si="1144"/>
        <v>0.69929314933430953</v>
      </c>
      <c r="CS125" s="102">
        <f t="shared" si="1144"/>
        <v>0.55204575934130928</v>
      </c>
      <c r="CT125" s="102">
        <f t="shared" si="1144"/>
        <v>0.54414216358889678</v>
      </c>
      <c r="CU125" s="102">
        <f t="shared" si="1144"/>
        <v>0.40789539520251084</v>
      </c>
      <c r="CV125" s="102">
        <f t="shared" si="1144"/>
        <v>0.29821465158188576</v>
      </c>
      <c r="CW125" s="102">
        <f t="shared" si="1144"/>
        <v>0.20362551232779125</v>
      </c>
      <c r="CX125" s="102">
        <f t="shared" si="1144"/>
        <v>0.13758408515381149</v>
      </c>
      <c r="CY125" s="102">
        <f t="shared" si="1144"/>
        <v>0.12135781462017659</v>
      </c>
      <c r="CZ125" s="102">
        <f t="shared" si="1144"/>
        <v>0.12606277132522847</v>
      </c>
      <c r="DA125" s="102">
        <f t="shared" si="1144"/>
        <v>0.12846822977655359</v>
      </c>
      <c r="DB125" s="102">
        <f t="shared" si="1144"/>
        <v>0.13080843325592739</v>
      </c>
      <c r="DE125" s="135"/>
      <c r="DF125" s="97">
        <v>-7.1905840252732944E-2</v>
      </c>
    </row>
    <row r="126" spans="1:110" s="144" customFormat="1" x14ac:dyDescent="0.2">
      <c r="A126" s="144" t="s">
        <v>424</v>
      </c>
      <c r="AB126" s="145"/>
      <c r="AC126" s="145"/>
      <c r="AD126" s="145"/>
      <c r="AE126" s="145"/>
      <c r="CM126" s="145"/>
      <c r="CN126" s="145"/>
      <c r="CO126" s="145"/>
      <c r="CP126" s="145"/>
      <c r="CQ126" s="145"/>
      <c r="CR126" s="145"/>
      <c r="CS126" s="145"/>
      <c r="CT126" s="145"/>
      <c r="CU126" s="145"/>
      <c r="CV126" s="145"/>
      <c r="CW126" s="145"/>
      <c r="CX126" s="145"/>
      <c r="CY126" s="145"/>
      <c r="CZ126" s="145"/>
      <c r="DA126" s="145"/>
      <c r="DB126" s="145"/>
      <c r="DE126" s="146"/>
    </row>
    <row r="127" spans="1:110" s="144" customFormat="1" x14ac:dyDescent="0.2">
      <c r="A127" s="144" t="s">
        <v>436</v>
      </c>
      <c r="AB127" s="145"/>
      <c r="AC127" s="145"/>
      <c r="AD127" s="145"/>
      <c r="AE127" s="145"/>
      <c r="CM127" s="145"/>
      <c r="CN127" s="145"/>
      <c r="CO127" s="145"/>
      <c r="CP127" s="145"/>
      <c r="CQ127" s="145"/>
      <c r="CR127" s="145"/>
      <c r="CS127" s="145"/>
      <c r="CT127" s="145"/>
      <c r="CU127" s="145"/>
      <c r="CV127" s="145"/>
      <c r="CW127" s="145"/>
      <c r="CX127" s="145"/>
      <c r="CY127" s="145"/>
      <c r="CZ127" s="145"/>
      <c r="DA127" s="145"/>
      <c r="DB127" s="145"/>
      <c r="DE127" s="146"/>
    </row>
    <row r="128" spans="1:110" s="3" customFormat="1" x14ac:dyDescent="0.2">
      <c r="A128" s="3" t="s">
        <v>34</v>
      </c>
      <c r="B128" s="3">
        <f>'Annual Raw'!C112</f>
        <v>0</v>
      </c>
      <c r="C128" s="3">
        <f>'Annual Raw'!D112</f>
        <v>0</v>
      </c>
      <c r="D128" s="3">
        <f>'Annual Raw'!E112</f>
        <v>0</v>
      </c>
      <c r="E128" s="3">
        <f>'Annual Raw'!F112</f>
        <v>0</v>
      </c>
      <c r="F128" s="3">
        <f>'Annual Raw'!G112</f>
        <v>0</v>
      </c>
      <c r="G128" s="3">
        <f>'Annual Raw'!H112</f>
        <v>0</v>
      </c>
      <c r="H128" s="3">
        <f>'Annual Raw'!I112</f>
        <v>0</v>
      </c>
      <c r="I128" s="3">
        <f>'Annual Raw'!J112</f>
        <v>0</v>
      </c>
      <c r="J128" s="3">
        <f>'Annual Raw'!K112</f>
        <v>0</v>
      </c>
      <c r="K128" s="3">
        <f>'Annual Raw'!L112</f>
        <v>0</v>
      </c>
      <c r="L128" s="3">
        <f>'Annual Raw'!M112</f>
        <v>0</v>
      </c>
      <c r="M128" s="3">
        <f>'Annual Raw'!N112</f>
        <v>0</v>
      </c>
      <c r="N128" s="3">
        <f>'Annual Raw'!O112</f>
        <v>82.13</v>
      </c>
      <c r="O128" s="3">
        <f>'Annual Raw'!P112</f>
        <v>82.13</v>
      </c>
      <c r="P128" s="3">
        <f>'Annual Raw'!Q112</f>
        <v>0</v>
      </c>
      <c r="Q128" s="3">
        <f>'Annual Raw'!R112</f>
        <v>0</v>
      </c>
      <c r="R128" s="3">
        <f>'Annual Raw'!S112</f>
        <v>0</v>
      </c>
      <c r="S128" s="3">
        <f>'Annual Raw'!T112</f>
        <v>0</v>
      </c>
      <c r="T128" s="3">
        <f>'Annual Raw'!U112</f>
        <v>0</v>
      </c>
      <c r="U128" s="3">
        <f>'Annual Raw'!V112</f>
        <v>0</v>
      </c>
      <c r="V128" s="3">
        <f>'Annual Raw'!W112</f>
        <v>0</v>
      </c>
      <c r="W128" s="3">
        <f>'Annual Raw'!X112</f>
        <v>71.180000000000007</v>
      </c>
      <c r="X128" s="3">
        <f>'Annual Raw'!Y112</f>
        <v>71.34</v>
      </c>
      <c r="Y128" s="3">
        <f>'Annual Raw'!Z112</f>
        <v>71.489999999999995</v>
      </c>
      <c r="Z128" s="3">
        <f>'Annual Raw'!AA112</f>
        <v>68.95</v>
      </c>
      <c r="AA128" s="3">
        <f>'Annual Raw'!AB112</f>
        <v>68.83</v>
      </c>
      <c r="AB128" s="37"/>
      <c r="AC128" s="37"/>
      <c r="AD128" s="37"/>
      <c r="AE128" s="37"/>
      <c r="AI128" s="3">
        <f>'QTR Raw'!C49</f>
        <v>0</v>
      </c>
      <c r="AJ128" s="3">
        <f>'QTR Raw'!D49</f>
        <v>0</v>
      </c>
      <c r="AK128" s="3">
        <f>'QTR Raw'!E49</f>
        <v>0</v>
      </c>
      <c r="AL128" s="3">
        <f>'QTR Raw'!F49</f>
        <v>0</v>
      </c>
      <c r="AM128" s="3">
        <f>'QTR Raw'!G49</f>
        <v>0</v>
      </c>
      <c r="AN128" s="3">
        <f>'QTR Raw'!H49</f>
        <v>0</v>
      </c>
      <c r="AO128" s="3">
        <f>'QTR Raw'!I49</f>
        <v>0</v>
      </c>
      <c r="AP128" s="3">
        <f>'QTR Raw'!J49</f>
        <v>0</v>
      </c>
      <c r="AQ128" s="3">
        <f>'QTR Raw'!K49</f>
        <v>0</v>
      </c>
      <c r="AR128" s="3">
        <f>'QTR Raw'!L49</f>
        <v>0</v>
      </c>
      <c r="AS128" s="3">
        <f>'QTR Raw'!M49</f>
        <v>0</v>
      </c>
      <c r="AT128" s="3">
        <f>'QTR Raw'!N49</f>
        <v>0</v>
      </c>
      <c r="AU128" s="3">
        <f>'QTR Raw'!O49</f>
        <v>0</v>
      </c>
      <c r="AV128" s="3">
        <f>'QTR Raw'!P49</f>
        <v>0</v>
      </c>
      <c r="AW128" s="3">
        <f>'QTR Raw'!Q49</f>
        <v>0</v>
      </c>
      <c r="AX128" s="3">
        <f>'QTR Raw'!R49</f>
        <v>0</v>
      </c>
      <c r="AY128" s="3">
        <f>'QTR Raw'!S49</f>
        <v>0</v>
      </c>
      <c r="AZ128" s="3">
        <f>'QTR Raw'!T49</f>
        <v>0</v>
      </c>
      <c r="BA128" s="3">
        <f>'QTR Raw'!U49</f>
        <v>0</v>
      </c>
      <c r="BB128" s="3">
        <f>'QTR Raw'!V49</f>
        <v>0</v>
      </c>
      <c r="BC128" s="3">
        <f>'QTR Raw'!W49</f>
        <v>0</v>
      </c>
      <c r="BD128" s="3">
        <f>'QTR Raw'!X49</f>
        <v>0</v>
      </c>
      <c r="BE128" s="3">
        <f>'QTR Raw'!Y49</f>
        <v>0</v>
      </c>
      <c r="BF128" s="3">
        <f>'QTR Raw'!Z49</f>
        <v>0</v>
      </c>
      <c r="BG128" s="3">
        <f>'QTR Raw'!AA49</f>
        <v>0</v>
      </c>
      <c r="BH128" s="3">
        <f>'QTR Raw'!AB49</f>
        <v>0</v>
      </c>
      <c r="BI128" s="3">
        <f>'QTR Raw'!AC49</f>
        <v>0</v>
      </c>
      <c r="BJ128" s="3">
        <f>'QTR Raw'!AD49</f>
        <v>0</v>
      </c>
      <c r="BK128" s="3">
        <f>'QTR Raw'!AE49</f>
        <v>0</v>
      </c>
      <c r="BL128" s="3">
        <f>'QTR Raw'!AF49</f>
        <v>0</v>
      </c>
      <c r="BM128" s="3">
        <f>'QTR Raw'!AG49</f>
        <v>0</v>
      </c>
      <c r="BN128" s="3">
        <f>'QTR Raw'!AH49</f>
        <v>0</v>
      </c>
      <c r="BO128" s="3">
        <f>'QTR Raw'!AI49</f>
        <v>0</v>
      </c>
      <c r="BP128" s="3">
        <f>'QTR Raw'!AJ49</f>
        <v>0</v>
      </c>
      <c r="BQ128" s="3">
        <f>'QTR Raw'!AK49</f>
        <v>0</v>
      </c>
      <c r="BR128" s="3">
        <f>'QTR Raw'!AL49</f>
        <v>0</v>
      </c>
      <c r="BS128" s="3">
        <f>'QTR Raw'!AM49</f>
        <v>0</v>
      </c>
      <c r="BT128" s="3">
        <f>'QTR Raw'!AN49</f>
        <v>72.62</v>
      </c>
      <c r="BU128" s="3">
        <f>'QTR Raw'!AO49</f>
        <v>71.19</v>
      </c>
      <c r="BV128" s="3">
        <f>'QTR Raw'!AP49</f>
        <v>71.180000000000007</v>
      </c>
      <c r="BW128" s="3">
        <f>'QTR Raw'!AQ49</f>
        <v>71.11</v>
      </c>
      <c r="BX128" s="3">
        <f>'QTR Raw'!AR49</f>
        <v>71.12</v>
      </c>
      <c r="BY128" s="3">
        <f>'QTR Raw'!AS49</f>
        <v>71.209999999999994</v>
      </c>
      <c r="BZ128" s="3">
        <f>'QTR Raw'!AT49</f>
        <v>71.34</v>
      </c>
      <c r="CA128" s="3">
        <f>'QTR Raw'!AU49</f>
        <v>71.37</v>
      </c>
      <c r="CB128" s="3">
        <f>'QTR Raw'!AV49</f>
        <v>71.38</v>
      </c>
      <c r="CC128" s="3">
        <f>'QTR Raw'!AW49</f>
        <v>71.38</v>
      </c>
      <c r="CD128" s="3">
        <f>'QTR Raw'!AX49</f>
        <v>71.489999999999995</v>
      </c>
      <c r="CE128" s="3">
        <f>'QTR Raw'!AY49</f>
        <v>71.58</v>
      </c>
      <c r="CF128" s="3">
        <f>'QTR Raw'!AZ49</f>
        <v>71.58</v>
      </c>
      <c r="CG128" s="3">
        <f>'QTR Raw'!BA49</f>
        <v>68.94</v>
      </c>
      <c r="CH128" s="3">
        <f>'QTR Raw'!BB49</f>
        <v>68.95</v>
      </c>
      <c r="CI128" s="3">
        <f>'QTR Raw'!BC49</f>
        <v>68.83</v>
      </c>
      <c r="CJ128" s="3">
        <f>'QTR Raw'!BD49</f>
        <v>68.83</v>
      </c>
      <c r="CK128" s="3">
        <f>'QTR Raw'!BE49</f>
        <v>68.83</v>
      </c>
      <c r="CL128" s="3">
        <f>'QTR Raw'!BF49</f>
        <v>68.83</v>
      </c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E128" s="134"/>
    </row>
    <row r="129" spans="1:110" s="3" customFormat="1" x14ac:dyDescent="0.2">
      <c r="A129" s="3" t="s">
        <v>35</v>
      </c>
      <c r="B129" s="3">
        <f>'Annual Raw'!C113</f>
        <v>0</v>
      </c>
      <c r="C129" s="3">
        <f>'Annual Raw'!D113</f>
        <v>0</v>
      </c>
      <c r="D129" s="3">
        <f>'Annual Raw'!E113</f>
        <v>0</v>
      </c>
      <c r="E129" s="3">
        <f>'Annual Raw'!F113</f>
        <v>0</v>
      </c>
      <c r="F129" s="3">
        <f>'Annual Raw'!G113</f>
        <v>0</v>
      </c>
      <c r="G129" s="3">
        <f>'Annual Raw'!H113</f>
        <v>0</v>
      </c>
      <c r="H129" s="3">
        <f>'Annual Raw'!I113</f>
        <v>0</v>
      </c>
      <c r="I129" s="3">
        <f>'Annual Raw'!J113</f>
        <v>0</v>
      </c>
      <c r="J129" s="3">
        <f>'Annual Raw'!K113</f>
        <v>0</v>
      </c>
      <c r="K129" s="3">
        <f>'Annual Raw'!L113</f>
        <v>0</v>
      </c>
      <c r="L129" s="3">
        <f>'Annual Raw'!M113</f>
        <v>0</v>
      </c>
      <c r="M129" s="3">
        <f>'Annual Raw'!N113</f>
        <v>0</v>
      </c>
      <c r="N129" s="3">
        <f>'Annual Raw'!O113</f>
        <v>0</v>
      </c>
      <c r="O129" s="3">
        <f>'Annual Raw'!P113</f>
        <v>0</v>
      </c>
      <c r="P129" s="3">
        <f>'Annual Raw'!Q113</f>
        <v>0</v>
      </c>
      <c r="Q129" s="3">
        <f>'Annual Raw'!R113</f>
        <v>0</v>
      </c>
      <c r="R129" s="3">
        <f>'Annual Raw'!S113</f>
        <v>0</v>
      </c>
      <c r="S129" s="3">
        <f>'Annual Raw'!T113</f>
        <v>0</v>
      </c>
      <c r="T129" s="3">
        <f>'Annual Raw'!U113</f>
        <v>0</v>
      </c>
      <c r="U129" s="3">
        <f>'Annual Raw'!V113</f>
        <v>0</v>
      </c>
      <c r="V129" s="3">
        <f>'Annual Raw'!W113</f>
        <v>0</v>
      </c>
      <c r="W129" s="3">
        <f>'Annual Raw'!X113</f>
        <v>0</v>
      </c>
      <c r="X129" s="3">
        <f>'Annual Raw'!Y113</f>
        <v>0</v>
      </c>
      <c r="Y129" s="3">
        <f>'Annual Raw'!Z113</f>
        <v>0</v>
      </c>
      <c r="Z129" s="3">
        <f>'Annual Raw'!AA113</f>
        <v>0</v>
      </c>
      <c r="AA129" s="3">
        <f>'Annual Raw'!AB113</f>
        <v>0</v>
      </c>
      <c r="AB129" s="37"/>
      <c r="AC129" s="37"/>
      <c r="AD129" s="37"/>
      <c r="AE129" s="37"/>
      <c r="AI129" s="3">
        <f>'QTR Raw'!C50</f>
        <v>0</v>
      </c>
      <c r="AJ129" s="3">
        <f>'QTR Raw'!D50</f>
        <v>0</v>
      </c>
      <c r="AK129" s="3">
        <f>'QTR Raw'!E50</f>
        <v>0</v>
      </c>
      <c r="AL129" s="3">
        <f>'QTR Raw'!F50</f>
        <v>0</v>
      </c>
      <c r="AM129" s="3">
        <f>'QTR Raw'!G50</f>
        <v>0</v>
      </c>
      <c r="AN129" s="3">
        <f>'QTR Raw'!H50</f>
        <v>0</v>
      </c>
      <c r="AO129" s="3">
        <f>'QTR Raw'!I50</f>
        <v>0</v>
      </c>
      <c r="AP129" s="3">
        <f>'QTR Raw'!J50</f>
        <v>0</v>
      </c>
      <c r="AQ129" s="3">
        <f>'QTR Raw'!K50</f>
        <v>0</v>
      </c>
      <c r="AR129" s="3">
        <f>'QTR Raw'!L50</f>
        <v>0</v>
      </c>
      <c r="AS129" s="3">
        <f>'QTR Raw'!M50</f>
        <v>0</v>
      </c>
      <c r="AT129" s="3">
        <f>'QTR Raw'!N50</f>
        <v>0</v>
      </c>
      <c r="AU129" s="3">
        <f>'QTR Raw'!O50</f>
        <v>0</v>
      </c>
      <c r="AV129" s="3">
        <f>'QTR Raw'!P50</f>
        <v>0</v>
      </c>
      <c r="AW129" s="3">
        <f>'QTR Raw'!Q50</f>
        <v>0</v>
      </c>
      <c r="AX129" s="3">
        <f>'QTR Raw'!R50</f>
        <v>0</v>
      </c>
      <c r="AY129" s="3">
        <f>'QTR Raw'!S50</f>
        <v>0</v>
      </c>
      <c r="AZ129" s="3">
        <f>'QTR Raw'!T50</f>
        <v>0</v>
      </c>
      <c r="BA129" s="3">
        <f>'QTR Raw'!U50</f>
        <v>0</v>
      </c>
      <c r="BB129" s="3">
        <f>'QTR Raw'!V50</f>
        <v>0</v>
      </c>
      <c r="BC129" s="3">
        <f>'QTR Raw'!W50</f>
        <v>0</v>
      </c>
      <c r="BD129" s="3">
        <f>'QTR Raw'!X50</f>
        <v>0</v>
      </c>
      <c r="BE129" s="3">
        <f>'QTR Raw'!Y50</f>
        <v>0</v>
      </c>
      <c r="BF129" s="3">
        <f>'QTR Raw'!Z50</f>
        <v>0</v>
      </c>
      <c r="BG129" s="3">
        <f>'QTR Raw'!AA50</f>
        <v>0</v>
      </c>
      <c r="BH129" s="3">
        <f>'QTR Raw'!AB50</f>
        <v>0</v>
      </c>
      <c r="BI129" s="3">
        <f>'QTR Raw'!AC50</f>
        <v>0</v>
      </c>
      <c r="BJ129" s="3">
        <f>'QTR Raw'!AD50</f>
        <v>0</v>
      </c>
      <c r="BK129" s="3">
        <f>'QTR Raw'!AE50</f>
        <v>0</v>
      </c>
      <c r="BL129" s="3">
        <f>'QTR Raw'!AF50</f>
        <v>0</v>
      </c>
      <c r="BM129" s="3">
        <f>'QTR Raw'!AG50</f>
        <v>0</v>
      </c>
      <c r="BN129" s="3">
        <f>'QTR Raw'!AH50</f>
        <v>0</v>
      </c>
      <c r="BO129" s="3">
        <f>'QTR Raw'!AI50</f>
        <v>0</v>
      </c>
      <c r="BP129" s="3">
        <f>'QTR Raw'!AJ50</f>
        <v>0</v>
      </c>
      <c r="BQ129" s="3">
        <f>'QTR Raw'!AK50</f>
        <v>0</v>
      </c>
      <c r="BR129" s="3">
        <f>'QTR Raw'!AL50</f>
        <v>0</v>
      </c>
      <c r="BS129" s="3">
        <f>'QTR Raw'!AM50</f>
        <v>0</v>
      </c>
      <c r="BT129" s="3">
        <f>'QTR Raw'!AN50</f>
        <v>0</v>
      </c>
      <c r="BU129" s="3">
        <f>'QTR Raw'!AO50</f>
        <v>0</v>
      </c>
      <c r="BV129" s="3">
        <f>'QTR Raw'!AP50</f>
        <v>0</v>
      </c>
      <c r="BW129" s="3">
        <f>'QTR Raw'!AQ50</f>
        <v>0</v>
      </c>
      <c r="BX129" s="3">
        <f>'QTR Raw'!AR50</f>
        <v>0</v>
      </c>
      <c r="BY129" s="3">
        <f>'QTR Raw'!AS50</f>
        <v>0</v>
      </c>
      <c r="BZ129" s="3">
        <f>'QTR Raw'!AT50</f>
        <v>0</v>
      </c>
      <c r="CA129" s="3">
        <f>'QTR Raw'!AU50</f>
        <v>0</v>
      </c>
      <c r="CB129" s="3">
        <f>'QTR Raw'!AV50</f>
        <v>0</v>
      </c>
      <c r="CC129" s="3">
        <f>'QTR Raw'!AW50</f>
        <v>0</v>
      </c>
      <c r="CD129" s="3">
        <f>'QTR Raw'!AX50</f>
        <v>0</v>
      </c>
      <c r="CE129" s="3">
        <f>'QTR Raw'!AY50</f>
        <v>0</v>
      </c>
      <c r="CF129" s="3">
        <f>'QTR Raw'!AZ50</f>
        <v>0</v>
      </c>
      <c r="CG129" s="3">
        <f>'QTR Raw'!BA50</f>
        <v>0</v>
      </c>
      <c r="CH129" s="3">
        <f>'QTR Raw'!BB50</f>
        <v>0</v>
      </c>
      <c r="CI129" s="3">
        <f>'QTR Raw'!BC50</f>
        <v>0</v>
      </c>
      <c r="CJ129" s="3">
        <f>'QTR Raw'!BD50</f>
        <v>0</v>
      </c>
      <c r="CK129" s="3">
        <f>'QTR Raw'!BE50</f>
        <v>0</v>
      </c>
      <c r="CL129" s="3">
        <f>'QTR Raw'!BF50</f>
        <v>0</v>
      </c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E129" s="134"/>
    </row>
    <row r="130" spans="1:110" s="3" customFormat="1" x14ac:dyDescent="0.2">
      <c r="AB130" s="37"/>
      <c r="AC130" s="37"/>
      <c r="AD130" s="37"/>
      <c r="AE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E130" s="134"/>
    </row>
    <row r="131" spans="1:110" s="13" customFormat="1" x14ac:dyDescent="0.2">
      <c r="A131" s="13" t="s">
        <v>36</v>
      </c>
      <c r="AB131" s="37"/>
      <c r="AC131" s="37"/>
      <c r="AD131" s="37"/>
      <c r="AE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E131" s="134"/>
    </row>
    <row r="132" spans="1:110" s="13" customFormat="1" x14ac:dyDescent="0.2">
      <c r="A132" s="13" t="s">
        <v>457</v>
      </c>
      <c r="B132" s="13">
        <f>'Annual Raw'!C106</f>
        <v>0</v>
      </c>
      <c r="C132" s="13">
        <f>'Annual Raw'!D106</f>
        <v>0</v>
      </c>
      <c r="D132" s="13">
        <f>'Annual Raw'!E106</f>
        <v>0</v>
      </c>
      <c r="E132" s="13">
        <f>'Annual Raw'!F106</f>
        <v>0</v>
      </c>
      <c r="F132" s="13">
        <f>'Annual Raw'!G106</f>
        <v>0</v>
      </c>
      <c r="G132" s="13">
        <f>'Annual Raw'!H106</f>
        <v>0</v>
      </c>
      <c r="H132" s="13">
        <f>'Annual Raw'!I106</f>
        <v>0</v>
      </c>
      <c r="I132" s="13">
        <f>'Annual Raw'!J106</f>
        <v>0</v>
      </c>
      <c r="J132" s="13">
        <f>'Annual Raw'!K106</f>
        <v>0</v>
      </c>
      <c r="K132" s="13">
        <f>'Annual Raw'!L106</f>
        <v>0</v>
      </c>
      <c r="L132" s="13">
        <f>'Annual Raw'!M106</f>
        <v>0</v>
      </c>
      <c r="M132" s="13">
        <f>'Annual Raw'!N106</f>
        <v>0</v>
      </c>
      <c r="N132" s="13">
        <f>'Annual Raw'!O106</f>
        <v>0</v>
      </c>
      <c r="O132" s="13">
        <f>'Annual Raw'!P106</f>
        <v>0</v>
      </c>
      <c r="P132" s="13">
        <f>'Annual Raw'!Q106</f>
        <v>0</v>
      </c>
      <c r="Q132" s="13">
        <f>'Annual Raw'!R106</f>
        <v>0</v>
      </c>
      <c r="R132" s="13">
        <f>'Annual Raw'!S106</f>
        <v>0</v>
      </c>
      <c r="S132" s="13">
        <f>'Annual Raw'!T106</f>
        <v>0</v>
      </c>
      <c r="T132" s="13">
        <f>'Annual Raw'!U106</f>
        <v>0</v>
      </c>
      <c r="U132" s="13">
        <f>'Annual Raw'!V106</f>
        <v>0</v>
      </c>
      <c r="V132" s="13">
        <f>'Annual Raw'!W106</f>
        <v>0</v>
      </c>
      <c r="W132" s="13">
        <f>'Annual Raw'!X106</f>
        <v>973.75</v>
      </c>
      <c r="X132" s="13">
        <f>'Annual Raw'!Y106</f>
        <v>943.3</v>
      </c>
      <c r="Y132" s="13">
        <f>'Annual Raw'!Z106</f>
        <v>1095.95</v>
      </c>
      <c r="Z132" s="13">
        <f>'Annual Raw'!AA106</f>
        <v>1898.8</v>
      </c>
      <c r="AA132" s="13">
        <f>'Annual Raw'!AB106</f>
        <v>809.55</v>
      </c>
      <c r="AB132" s="37">
        <f>+CP132</f>
        <v>1330</v>
      </c>
      <c r="AC132" s="37">
        <f>+CT132</f>
        <v>1330</v>
      </c>
      <c r="AD132" s="37">
        <f>+CX132</f>
        <v>1330</v>
      </c>
      <c r="AE132" s="37">
        <f>+DB132</f>
        <v>1330</v>
      </c>
      <c r="AJ132" s="13">
        <f>'QTR Share Price'!HP21</f>
        <v>0</v>
      </c>
      <c r="AK132" s="13">
        <f>'QTR Share Price'!HQ21</f>
        <v>0</v>
      </c>
      <c r="AL132" s="13">
        <f>'QTR Share Price'!HR21</f>
        <v>0</v>
      </c>
      <c r="AM132" s="13">
        <f>'QTR Share Price'!HS21</f>
        <v>0</v>
      </c>
      <c r="AN132" s="13">
        <f>'QTR Share Price'!HT21</f>
        <v>0</v>
      </c>
      <c r="AO132" s="13">
        <f>'QTR Share Price'!HU21</f>
        <v>0</v>
      </c>
      <c r="AP132" s="13">
        <f>'QTR Share Price'!HV21</f>
        <v>0</v>
      </c>
      <c r="AQ132" s="13">
        <f>'QTR Share Price'!HW21</f>
        <v>0</v>
      </c>
      <c r="AR132" s="13">
        <f>'QTR Share Price'!HX21</f>
        <v>0</v>
      </c>
      <c r="AS132" s="13">
        <f>'QTR Share Price'!HY21</f>
        <v>0</v>
      </c>
      <c r="AT132" s="13">
        <f>'QTR Share Price'!HZ21</f>
        <v>0</v>
      </c>
      <c r="AU132" s="13">
        <f>'QTR Share Price'!IA21</f>
        <v>0</v>
      </c>
      <c r="AV132" s="13">
        <f>'QTR Share Price'!IB21</f>
        <v>0</v>
      </c>
      <c r="AW132" s="13">
        <f>'QTR Share Price'!IC21</f>
        <v>0</v>
      </c>
      <c r="AX132" s="13">
        <f>'QTR Share Price'!ID21</f>
        <v>0</v>
      </c>
      <c r="AY132" s="13">
        <f>'QTR Share Price'!IE21</f>
        <v>0</v>
      </c>
      <c r="AZ132" s="13">
        <f>'QTR Share Price'!IF21</f>
        <v>0</v>
      </c>
      <c r="BA132" s="13">
        <f>'QTR Share Price'!IG21</f>
        <v>0</v>
      </c>
      <c r="BB132" s="13">
        <f>'QTR Share Price'!IH21</f>
        <v>0</v>
      </c>
      <c r="BC132" s="13">
        <f>'QTR Share Price'!II21</f>
        <v>0</v>
      </c>
      <c r="BD132" s="13">
        <f>'QTR Share Price'!IJ21</f>
        <v>0</v>
      </c>
      <c r="BE132" s="13">
        <f>'QTR Share Price'!IK21</f>
        <v>0</v>
      </c>
      <c r="BF132" s="13">
        <f>'QTR Share Price'!IL21</f>
        <v>0</v>
      </c>
      <c r="BG132" s="13">
        <f>'QTR Share Price'!IM21</f>
        <v>0</v>
      </c>
      <c r="BH132" s="13">
        <f>'QTR Share Price'!IN21</f>
        <v>0</v>
      </c>
      <c r="BI132" s="13">
        <f>'QTR Share Price'!IO21</f>
        <v>0</v>
      </c>
      <c r="BJ132" s="13">
        <f>'QTR Share Price'!IP21</f>
        <v>0</v>
      </c>
      <c r="BK132" s="13">
        <f>'QTR Share Price'!IQ21</f>
        <v>0</v>
      </c>
      <c r="BL132" s="13">
        <f>'QTR Share Price'!IR21</f>
        <v>0</v>
      </c>
      <c r="BM132" s="13">
        <f>'QTR Share Price'!IS21</f>
        <v>0</v>
      </c>
      <c r="BN132" s="13">
        <f>'QTR Share Price'!IT21</f>
        <v>0</v>
      </c>
      <c r="BO132" s="13">
        <f>'QTR Share Price'!IU21</f>
        <v>0</v>
      </c>
      <c r="BP132" s="13">
        <f>'QTR Share Price'!IV21</f>
        <v>0</v>
      </c>
      <c r="BQ132" s="13">
        <f>'QTR Share Price'!IW21</f>
        <v>0</v>
      </c>
      <c r="BR132" s="13">
        <f>'QTR Share Price'!IX21</f>
        <v>0</v>
      </c>
      <c r="BS132" s="13">
        <f>'QTR Share Price'!IY21</f>
        <v>0</v>
      </c>
      <c r="BT132" s="13">
        <f>'QTR Share Price'!IZ21</f>
        <v>779.65</v>
      </c>
      <c r="BU132" s="13">
        <f>'QTR Share Price'!JA21</f>
        <v>755.1</v>
      </c>
      <c r="BV132" s="13">
        <f>'QTR Share Price'!JB21</f>
        <v>973.75</v>
      </c>
      <c r="BW132" s="13">
        <f>'QTR Share Price'!JC21</f>
        <v>1268.9000000000001</v>
      </c>
      <c r="BX132" s="13">
        <f>'QTR Share Price'!JD21</f>
        <v>1419.45</v>
      </c>
      <c r="BY132" s="13">
        <f>'QTR Share Price'!JE21</f>
        <v>1245.8</v>
      </c>
      <c r="BZ132" s="13">
        <f>'QTR Share Price'!JF21</f>
        <v>943.3</v>
      </c>
      <c r="CA132" s="13">
        <f>'QTR Share Price'!JG21</f>
        <v>1113.5999999999999</v>
      </c>
      <c r="CB132" s="13">
        <f>'QTR Share Price'!JH21</f>
        <v>990.25</v>
      </c>
      <c r="CC132" s="13">
        <f>'QTR Share Price'!JI21</f>
        <v>976.1</v>
      </c>
      <c r="CD132" s="13">
        <f>'QTR Share Price'!JJ21</f>
        <v>1095.95</v>
      </c>
      <c r="CE132" s="13">
        <f>'QTR Share Price'!JK21</f>
        <v>1325.45</v>
      </c>
      <c r="CF132" s="13">
        <f>'QTR Share Price'!JL21</f>
        <v>2284.6</v>
      </c>
      <c r="CG132" s="13">
        <f>'QTR Share Price'!JM21</f>
        <v>1897.1</v>
      </c>
      <c r="CH132" s="13">
        <f>'QTR Share Price'!JN21</f>
        <v>1898.8</v>
      </c>
      <c r="CI132" s="13">
        <f>'QTR Share Price'!JO21</f>
        <v>1808.65</v>
      </c>
      <c r="CJ132" s="13">
        <f>'QTR Share Price'!JP21</f>
        <v>1693.25</v>
      </c>
      <c r="CK132" s="13">
        <f>'QTR Share Price'!JQ21</f>
        <v>1219.3</v>
      </c>
      <c r="CL132" s="13">
        <f>'QTR Share Price'!JR21</f>
        <v>809.55</v>
      </c>
      <c r="CM132" s="37">
        <v>1330</v>
      </c>
      <c r="CN132" s="37">
        <f t="shared" ref="CN132" si="1145">+CM132</f>
        <v>1330</v>
      </c>
      <c r="CO132" s="37">
        <f t="shared" ref="CO132" si="1146">+CN132</f>
        <v>1330</v>
      </c>
      <c r="CP132" s="37">
        <f t="shared" ref="CP132" si="1147">+CO132</f>
        <v>1330</v>
      </c>
      <c r="CQ132" s="37">
        <f t="shared" ref="CQ132" si="1148">+CP132</f>
        <v>1330</v>
      </c>
      <c r="CR132" s="37">
        <f t="shared" ref="CR132" si="1149">+CQ132</f>
        <v>1330</v>
      </c>
      <c r="CS132" s="37">
        <f t="shared" ref="CS132" si="1150">+CR132</f>
        <v>1330</v>
      </c>
      <c r="CT132" s="37">
        <f t="shared" ref="CT132" si="1151">+CS132</f>
        <v>1330</v>
      </c>
      <c r="CU132" s="37">
        <f t="shared" ref="CU132" si="1152">+CT132</f>
        <v>1330</v>
      </c>
      <c r="CV132" s="37">
        <f t="shared" ref="CV132" si="1153">+CU132</f>
        <v>1330</v>
      </c>
      <c r="CW132" s="37">
        <f t="shared" ref="CW132" si="1154">+CV132</f>
        <v>1330</v>
      </c>
      <c r="CX132" s="37">
        <f t="shared" ref="CX132" si="1155">+CW132</f>
        <v>1330</v>
      </c>
      <c r="CY132" s="37">
        <f t="shared" ref="CY132" si="1156">+CX132</f>
        <v>1330</v>
      </c>
      <c r="CZ132" s="37">
        <f t="shared" ref="CZ132" si="1157">+CY132</f>
        <v>1330</v>
      </c>
      <c r="DA132" s="37">
        <f t="shared" ref="DA132" si="1158">+CZ132</f>
        <v>1330</v>
      </c>
      <c r="DB132" s="37">
        <f t="shared" ref="DB132" si="1159">+DA132</f>
        <v>1330</v>
      </c>
      <c r="DE132" s="134"/>
      <c r="DF132" s="13">
        <v>809.55</v>
      </c>
    </row>
    <row r="133" spans="1:110" s="13" customFormat="1" x14ac:dyDescent="0.2">
      <c r="A133" s="13" t="s">
        <v>458</v>
      </c>
      <c r="B133" s="13">
        <f>'Annual Raw'!C107</f>
        <v>0</v>
      </c>
      <c r="C133" s="13">
        <f>'Annual Raw'!D107</f>
        <v>0</v>
      </c>
      <c r="D133" s="13">
        <f>'Annual Raw'!E107</f>
        <v>0</v>
      </c>
      <c r="E133" s="13">
        <f>'Annual Raw'!F107</f>
        <v>0</v>
      </c>
      <c r="F133" s="13">
        <f>'Annual Raw'!G107</f>
        <v>0</v>
      </c>
      <c r="G133" s="13">
        <f>'Annual Raw'!H107</f>
        <v>0</v>
      </c>
      <c r="H133" s="13">
        <f>'Annual Raw'!I107</f>
        <v>0</v>
      </c>
      <c r="I133" s="13">
        <f>'Annual Raw'!J107</f>
        <v>0</v>
      </c>
      <c r="J133" s="13">
        <f>'Annual Raw'!K107</f>
        <v>0</v>
      </c>
      <c r="K133" s="13">
        <f>'Annual Raw'!L107</f>
        <v>0</v>
      </c>
      <c r="L133" s="13">
        <f>'Annual Raw'!M107</f>
        <v>0</v>
      </c>
      <c r="M133" s="13">
        <f>'Annual Raw'!N107</f>
        <v>0</v>
      </c>
      <c r="N133" s="13">
        <f>'Annual Raw'!O107</f>
        <v>0</v>
      </c>
      <c r="O133" s="13">
        <f>'Annual Raw'!P107</f>
        <v>0</v>
      </c>
      <c r="P133" s="13">
        <f>'Annual Raw'!Q107</f>
        <v>0</v>
      </c>
      <c r="Q133" s="13">
        <f>'Annual Raw'!R107</f>
        <v>0</v>
      </c>
      <c r="R133" s="13">
        <f>'Annual Raw'!S107</f>
        <v>0</v>
      </c>
      <c r="S133" s="13">
        <f>'Annual Raw'!T107</f>
        <v>0</v>
      </c>
      <c r="T133" s="13">
        <f>'Annual Raw'!U107</f>
        <v>0</v>
      </c>
      <c r="U133" s="13">
        <f>'Annual Raw'!V107</f>
        <v>0</v>
      </c>
      <c r="V133" s="13">
        <f>'Annual Raw'!W107</f>
        <v>0</v>
      </c>
      <c r="W133" s="13">
        <f>'Annual Raw'!X107</f>
        <v>1064</v>
      </c>
      <c r="X133" s="13">
        <f>'Annual Raw'!Y107</f>
        <v>1736.6</v>
      </c>
      <c r="Y133" s="13">
        <f>'Annual Raw'!Z107</f>
        <v>1284.75</v>
      </c>
      <c r="Z133" s="13">
        <f>'Annual Raw'!AA107</f>
        <v>2408.35</v>
      </c>
      <c r="AA133" s="13">
        <f>'Annual Raw'!AB107</f>
        <v>2114.3000000000002</v>
      </c>
      <c r="AB133" s="37">
        <f>+MAX(CM133:CP133)</f>
        <v>1901.2984248823047</v>
      </c>
      <c r="AC133" s="37">
        <f>+MAX(CQ133:CT133)</f>
        <v>2935.8750634259236</v>
      </c>
      <c r="AD133" s="37">
        <f>+MAX(CU133:CX133)</f>
        <v>3339.8047481532676</v>
      </c>
      <c r="AE133" s="37">
        <f>+MAX(CY133:DB133)</f>
        <v>3776.6793746399035</v>
      </c>
      <c r="AJ133" s="13">
        <f>'QTR Share Price'!HP19</f>
        <v>0</v>
      </c>
      <c r="AK133" s="13">
        <f>'QTR Share Price'!HQ19</f>
        <v>0</v>
      </c>
      <c r="AL133" s="13">
        <f>'QTR Share Price'!HR19</f>
        <v>0</v>
      </c>
      <c r="AM133" s="13">
        <f>'QTR Share Price'!HS19</f>
        <v>0</v>
      </c>
      <c r="AN133" s="13">
        <f>'QTR Share Price'!HT19</f>
        <v>0</v>
      </c>
      <c r="AO133" s="13">
        <f>'QTR Share Price'!HU19</f>
        <v>0</v>
      </c>
      <c r="AP133" s="13">
        <f>'QTR Share Price'!HV19</f>
        <v>0</v>
      </c>
      <c r="AQ133" s="13">
        <f>'QTR Share Price'!HW19</f>
        <v>0</v>
      </c>
      <c r="AR133" s="13">
        <f>'QTR Share Price'!HX19</f>
        <v>0</v>
      </c>
      <c r="AS133" s="13">
        <f>'QTR Share Price'!HY19</f>
        <v>0</v>
      </c>
      <c r="AT133" s="13">
        <f>'QTR Share Price'!HZ19</f>
        <v>0</v>
      </c>
      <c r="AU133" s="13">
        <f>'QTR Share Price'!IA19</f>
        <v>0</v>
      </c>
      <c r="AV133" s="13">
        <f>'QTR Share Price'!IB19</f>
        <v>0</v>
      </c>
      <c r="AW133" s="13">
        <f>'QTR Share Price'!IC19</f>
        <v>0</v>
      </c>
      <c r="AX133" s="13">
        <f>'QTR Share Price'!ID19</f>
        <v>0</v>
      </c>
      <c r="AY133" s="13">
        <f>'QTR Share Price'!IE19</f>
        <v>0</v>
      </c>
      <c r="AZ133" s="13">
        <f>'QTR Share Price'!IF19</f>
        <v>0</v>
      </c>
      <c r="BA133" s="13">
        <f>'QTR Share Price'!IG19</f>
        <v>0</v>
      </c>
      <c r="BB133" s="13">
        <f>'QTR Share Price'!IH19</f>
        <v>0</v>
      </c>
      <c r="BC133" s="13">
        <f>'QTR Share Price'!II19</f>
        <v>0</v>
      </c>
      <c r="BD133" s="13">
        <f>'QTR Share Price'!IJ19</f>
        <v>0</v>
      </c>
      <c r="BE133" s="13">
        <f>'QTR Share Price'!IK19</f>
        <v>0</v>
      </c>
      <c r="BF133" s="13">
        <f>'QTR Share Price'!IL19</f>
        <v>0</v>
      </c>
      <c r="BG133" s="13">
        <f>'QTR Share Price'!IM19</f>
        <v>0</v>
      </c>
      <c r="BH133" s="13">
        <f>'QTR Share Price'!IN19</f>
        <v>0</v>
      </c>
      <c r="BI133" s="13">
        <f>'QTR Share Price'!IO19</f>
        <v>0</v>
      </c>
      <c r="BJ133" s="13">
        <f>'QTR Share Price'!IP19</f>
        <v>0</v>
      </c>
      <c r="BK133" s="13">
        <f>'QTR Share Price'!IQ19</f>
        <v>0</v>
      </c>
      <c r="BL133" s="13">
        <f>'QTR Share Price'!IR19</f>
        <v>0</v>
      </c>
      <c r="BM133" s="13">
        <f>'QTR Share Price'!IS19</f>
        <v>0</v>
      </c>
      <c r="BN133" s="13">
        <f>'QTR Share Price'!IT19</f>
        <v>0</v>
      </c>
      <c r="BO133" s="13">
        <f>'QTR Share Price'!IU19</f>
        <v>0</v>
      </c>
      <c r="BP133" s="13">
        <f>'QTR Share Price'!IV19</f>
        <v>0</v>
      </c>
      <c r="BQ133" s="13">
        <f>'QTR Share Price'!IW19</f>
        <v>0</v>
      </c>
      <c r="BR133" s="13">
        <f>'QTR Share Price'!IX19</f>
        <v>0</v>
      </c>
      <c r="BS133" s="13">
        <f>'QTR Share Price'!IY19</f>
        <v>0</v>
      </c>
      <c r="BT133" s="13">
        <f>'QTR Share Price'!IZ19</f>
        <v>854</v>
      </c>
      <c r="BU133" s="13">
        <f>'QTR Share Price'!JA19</f>
        <v>1040</v>
      </c>
      <c r="BV133" s="13">
        <f>'QTR Share Price'!JB19</f>
        <v>1064</v>
      </c>
      <c r="BW133" s="13">
        <f>'QTR Share Price'!JC19</f>
        <v>1576</v>
      </c>
      <c r="BX133" s="13">
        <f>'QTR Share Price'!JD19</f>
        <v>1736.6</v>
      </c>
      <c r="BY133" s="13">
        <f>'QTR Share Price'!JE19</f>
        <v>1694</v>
      </c>
      <c r="BZ133" s="13">
        <f>'QTR Share Price'!JF19</f>
        <v>1257.05</v>
      </c>
      <c r="CA133" s="13">
        <f>'QTR Share Price'!JG19</f>
        <v>1182.5999999999999</v>
      </c>
      <c r="CB133" s="13">
        <f>'QTR Share Price'!JH19</f>
        <v>1140.95</v>
      </c>
      <c r="CC133" s="13">
        <f>'QTR Share Price'!JI19</f>
        <v>1010.25</v>
      </c>
      <c r="CD133" s="13">
        <f>'QTR Share Price'!JJ19</f>
        <v>1284.75</v>
      </c>
      <c r="CE133" s="13">
        <f>'QTR Share Price'!JK19</f>
        <v>1438.75</v>
      </c>
      <c r="CF133" s="13">
        <f>'QTR Share Price'!JL19</f>
        <v>2368.15</v>
      </c>
      <c r="CG133" s="13">
        <f>'QTR Share Price'!JM19</f>
        <v>2408.35</v>
      </c>
      <c r="CH133" s="13">
        <f>'QTR Share Price'!JN19</f>
        <v>2064.35</v>
      </c>
      <c r="CI133" s="13">
        <f>'QTR Share Price'!JO19</f>
        <v>1979</v>
      </c>
      <c r="CJ133" s="13">
        <f>'QTR Share Price'!JP19</f>
        <v>2114.3000000000002</v>
      </c>
      <c r="CK133" s="13">
        <f>'QTR Share Price'!JQ19</f>
        <v>1767.05</v>
      </c>
      <c r="CL133" s="13">
        <f>'QTR Share Price'!JR19</f>
        <v>1268.3499999999999</v>
      </c>
      <c r="CM133" s="37">
        <f t="shared" ref="CM133:DB133" si="1160">+CM124*CM141</f>
        <v>1175.5185296995328</v>
      </c>
      <c r="CN133" s="37">
        <f t="shared" si="1160"/>
        <v>1430.0070077405103</v>
      </c>
      <c r="CO133" s="37">
        <f t="shared" si="1160"/>
        <v>1737.5598466166527</v>
      </c>
      <c r="CP133" s="37">
        <f t="shared" si="1160"/>
        <v>1901.2984248823047</v>
      </c>
      <c r="CQ133" s="37">
        <f t="shared" si="1160"/>
        <v>2182.0579750305474</v>
      </c>
      <c r="CR133" s="37">
        <f t="shared" si="1160"/>
        <v>2430.0011117535041</v>
      </c>
      <c r="CS133" s="37">
        <f t="shared" si="1160"/>
        <v>2696.7723915431116</v>
      </c>
      <c r="CT133" s="37">
        <f t="shared" si="1160"/>
        <v>2935.8750634259236</v>
      </c>
      <c r="CU133" s="37">
        <f t="shared" si="1160"/>
        <v>3072.1093751104227</v>
      </c>
      <c r="CV133" s="37">
        <f t="shared" si="1160"/>
        <v>3154.6630466386705</v>
      </c>
      <c r="CW133" s="37">
        <f t="shared" si="1160"/>
        <v>3245.904051402521</v>
      </c>
      <c r="CX133" s="37">
        <f t="shared" si="1160"/>
        <v>3339.8047481532676</v>
      </c>
      <c r="CY133" s="37">
        <f t="shared" si="1160"/>
        <v>3444.9338551479805</v>
      </c>
      <c r="CZ133" s="37">
        <f t="shared" si="1160"/>
        <v>3552.34861289523</v>
      </c>
      <c r="DA133" s="37">
        <f t="shared" si="1160"/>
        <v>3662.8995989107461</v>
      </c>
      <c r="DB133" s="37">
        <f t="shared" si="1160"/>
        <v>3776.6793746399035</v>
      </c>
      <c r="DE133" s="134"/>
      <c r="DF133" s="13">
        <v>2114.3000000000002</v>
      </c>
    </row>
    <row r="134" spans="1:110" s="13" customFormat="1" x14ac:dyDescent="0.2">
      <c r="A134" s="13" t="s">
        <v>459</v>
      </c>
      <c r="B134" s="13">
        <f>'Annual Raw'!C108</f>
        <v>0</v>
      </c>
      <c r="C134" s="13">
        <f>'Annual Raw'!D108</f>
        <v>0</v>
      </c>
      <c r="D134" s="13">
        <f>'Annual Raw'!E108</f>
        <v>0</v>
      </c>
      <c r="E134" s="13">
        <f>'Annual Raw'!F108</f>
        <v>0</v>
      </c>
      <c r="F134" s="13">
        <f>'Annual Raw'!G108</f>
        <v>0</v>
      </c>
      <c r="G134" s="13">
        <f>'Annual Raw'!H108</f>
        <v>0</v>
      </c>
      <c r="H134" s="13">
        <f>'Annual Raw'!I108</f>
        <v>0</v>
      </c>
      <c r="I134" s="13">
        <f>'Annual Raw'!J108</f>
        <v>0</v>
      </c>
      <c r="J134" s="13">
        <f>'Annual Raw'!K108</f>
        <v>0</v>
      </c>
      <c r="K134" s="13">
        <f>'Annual Raw'!L108</f>
        <v>0</v>
      </c>
      <c r="L134" s="13">
        <f>'Annual Raw'!M108</f>
        <v>0</v>
      </c>
      <c r="M134" s="13">
        <f>'Annual Raw'!N108</f>
        <v>0</v>
      </c>
      <c r="N134" s="13">
        <f>'Annual Raw'!O108</f>
        <v>0</v>
      </c>
      <c r="O134" s="13">
        <f>'Annual Raw'!P108</f>
        <v>0</v>
      </c>
      <c r="P134" s="13">
        <f>'Annual Raw'!Q108</f>
        <v>0</v>
      </c>
      <c r="Q134" s="13">
        <f>'Annual Raw'!R108</f>
        <v>0</v>
      </c>
      <c r="R134" s="13">
        <f>'Annual Raw'!S108</f>
        <v>0</v>
      </c>
      <c r="S134" s="13">
        <f>'Annual Raw'!T108</f>
        <v>0</v>
      </c>
      <c r="T134" s="13">
        <f>'Annual Raw'!U108</f>
        <v>0</v>
      </c>
      <c r="U134" s="13">
        <f>'Annual Raw'!V108</f>
        <v>0</v>
      </c>
      <c r="V134" s="13">
        <f>'Annual Raw'!W108</f>
        <v>0</v>
      </c>
      <c r="W134" s="13">
        <f>'Annual Raw'!X108</f>
        <v>386.35</v>
      </c>
      <c r="X134" s="13">
        <f>'Annual Raw'!Y108</f>
        <v>810.6</v>
      </c>
      <c r="Y134" s="13">
        <f>'Annual Raw'!Z108</f>
        <v>870</v>
      </c>
      <c r="Z134" s="13">
        <f>'Annual Raw'!AA108</f>
        <v>1107.45</v>
      </c>
      <c r="AA134" s="13">
        <f>'Annual Raw'!AB108</f>
        <v>806.2</v>
      </c>
      <c r="AB134" s="37">
        <f>+MIN(CM134:CP134)</f>
        <v>615.77716491086471</v>
      </c>
      <c r="AC134" s="37">
        <f>+MIN(CQ134:CT134)</f>
        <v>1143.037255124254</v>
      </c>
      <c r="AD134" s="37">
        <f>+MIN(CU134:CX134)</f>
        <v>1609.2768880343549</v>
      </c>
      <c r="AE134" s="37">
        <f>+MIN(CY134:DB134)</f>
        <v>1804.5752142849628</v>
      </c>
      <c r="AJ134" s="13">
        <f>+'QTR Share Price'!HP20</f>
        <v>0</v>
      </c>
      <c r="AK134" s="13">
        <f>+'QTR Share Price'!HQ20</f>
        <v>0</v>
      </c>
      <c r="AL134" s="13">
        <f>+'QTR Share Price'!HR20</f>
        <v>0</v>
      </c>
      <c r="AM134" s="13">
        <f>+'QTR Share Price'!HS20</f>
        <v>0</v>
      </c>
      <c r="AN134" s="13">
        <f>+'QTR Share Price'!HT20</f>
        <v>0</v>
      </c>
      <c r="AO134" s="13">
        <f>+'QTR Share Price'!HU20</f>
        <v>0</v>
      </c>
      <c r="AP134" s="13">
        <f>+'QTR Share Price'!HV20</f>
        <v>0</v>
      </c>
      <c r="AQ134" s="13">
        <f>+'QTR Share Price'!HW20</f>
        <v>0</v>
      </c>
      <c r="AR134" s="13">
        <f>+'QTR Share Price'!HX20</f>
        <v>0</v>
      </c>
      <c r="AS134" s="13">
        <f>+'QTR Share Price'!HY20</f>
        <v>0</v>
      </c>
      <c r="AT134" s="13">
        <f>+'QTR Share Price'!HZ20</f>
        <v>0</v>
      </c>
      <c r="AU134" s="13">
        <f>+'QTR Share Price'!IA20</f>
        <v>0</v>
      </c>
      <c r="AV134" s="13">
        <f>+'QTR Share Price'!IB20</f>
        <v>0</v>
      </c>
      <c r="AW134" s="13">
        <f>+'QTR Share Price'!IC20</f>
        <v>0</v>
      </c>
      <c r="AX134" s="13">
        <f>+'QTR Share Price'!ID20</f>
        <v>0</v>
      </c>
      <c r="AY134" s="13">
        <f>+'QTR Share Price'!IE20</f>
        <v>0</v>
      </c>
      <c r="AZ134" s="13">
        <f>+'QTR Share Price'!IF20</f>
        <v>0</v>
      </c>
      <c r="BA134" s="13">
        <f>+'QTR Share Price'!IG20</f>
        <v>0</v>
      </c>
      <c r="BB134" s="13">
        <f>+'QTR Share Price'!IH20</f>
        <v>0</v>
      </c>
      <c r="BC134" s="13">
        <f>+'QTR Share Price'!II20</f>
        <v>0</v>
      </c>
      <c r="BD134" s="13">
        <f>+'QTR Share Price'!IJ20</f>
        <v>0</v>
      </c>
      <c r="BE134" s="13">
        <f>+'QTR Share Price'!IK20</f>
        <v>0</v>
      </c>
      <c r="BF134" s="13">
        <f>+'QTR Share Price'!IL20</f>
        <v>0</v>
      </c>
      <c r="BG134" s="13">
        <f>+'QTR Share Price'!IM20</f>
        <v>0</v>
      </c>
      <c r="BH134" s="13">
        <f>+'QTR Share Price'!IN20</f>
        <v>0</v>
      </c>
      <c r="BI134" s="13">
        <f>+'QTR Share Price'!IO20</f>
        <v>0</v>
      </c>
      <c r="BJ134" s="13">
        <f>+'QTR Share Price'!IP20</f>
        <v>0</v>
      </c>
      <c r="BK134" s="13">
        <f>+'QTR Share Price'!IQ20</f>
        <v>0</v>
      </c>
      <c r="BL134" s="13">
        <f>+'QTR Share Price'!IR20</f>
        <v>0</v>
      </c>
      <c r="BM134" s="13">
        <f>+'QTR Share Price'!IS20</f>
        <v>0</v>
      </c>
      <c r="BN134" s="13">
        <f>+'QTR Share Price'!IT20</f>
        <v>0</v>
      </c>
      <c r="BO134" s="13">
        <f>+'QTR Share Price'!IU20</f>
        <v>0</v>
      </c>
      <c r="BP134" s="13">
        <f>+'QTR Share Price'!IV20</f>
        <v>0</v>
      </c>
      <c r="BQ134" s="13">
        <f>+'QTR Share Price'!IW20</f>
        <v>0</v>
      </c>
      <c r="BR134" s="13">
        <f>+'QTR Share Price'!IX20</f>
        <v>0</v>
      </c>
      <c r="BS134" s="13">
        <f>+'QTR Share Price'!IY20</f>
        <v>0</v>
      </c>
      <c r="BT134" s="13">
        <f>+'QTR Share Price'!IZ20</f>
        <v>0</v>
      </c>
      <c r="BU134" s="13">
        <f>+'QTR Share Price'!JA20</f>
        <v>651.04999999999995</v>
      </c>
      <c r="BV134" s="13">
        <f>+'QTR Share Price'!JB20</f>
        <v>741.1</v>
      </c>
      <c r="BW134" s="13">
        <f>+'QTR Share Price'!JC20</f>
        <v>972.75</v>
      </c>
      <c r="BX134" s="13">
        <f>+'QTR Share Price'!JD20</f>
        <v>1147</v>
      </c>
      <c r="BY134" s="13">
        <f>+'QTR Share Price'!JE20</f>
        <v>1175.45</v>
      </c>
      <c r="BZ134" s="13">
        <f>+'QTR Share Price'!JF20</f>
        <v>810.6</v>
      </c>
      <c r="CA134" s="13">
        <f>+'QTR Share Price'!JG20</f>
        <v>904.1</v>
      </c>
      <c r="CB134" s="13">
        <f>+'QTR Share Price'!JH20</f>
        <v>870</v>
      </c>
      <c r="CC134" s="13">
        <f>+'QTR Share Price'!JI20</f>
        <v>874.15</v>
      </c>
      <c r="CD134" s="13">
        <f>+'QTR Share Price'!JJ20</f>
        <v>940</v>
      </c>
      <c r="CE134" s="13">
        <f>+'QTR Share Price'!JK20</f>
        <v>1107.45</v>
      </c>
      <c r="CF134" s="13">
        <f>+'QTR Share Price'!JL20</f>
        <v>1341</v>
      </c>
      <c r="CG134" s="13">
        <f>+'QTR Share Price'!JM20</f>
        <v>1812.55</v>
      </c>
      <c r="CH134" s="13">
        <f>+'QTR Share Price'!JN20</f>
        <v>1506.6</v>
      </c>
      <c r="CI134" s="13">
        <f>+'QTR Share Price'!JO20</f>
        <v>1533.1</v>
      </c>
      <c r="CJ134" s="13">
        <f>+'QTR Share Price'!JP20</f>
        <v>1637.7</v>
      </c>
      <c r="CK134" s="13">
        <f>+'QTR Share Price'!JQ20</f>
        <v>1212.55</v>
      </c>
      <c r="CL134" s="13">
        <f>+'QTR Share Price'!JR20</f>
        <v>806.2</v>
      </c>
      <c r="CM134" s="37">
        <f t="shared" ref="CM134:DB134" si="1161">+CM142*CM124</f>
        <v>615.77716491086471</v>
      </c>
      <c r="CN134" s="37">
        <f t="shared" si="1161"/>
        <v>749.0870103546531</v>
      </c>
      <c r="CO134" s="37">
        <f t="shared" si="1161"/>
        <v>910.19379888979108</v>
      </c>
      <c r="CP134" s="37">
        <f t="shared" si="1161"/>
        <v>995.96571567678598</v>
      </c>
      <c r="CQ134" s="37">
        <f t="shared" si="1161"/>
        <v>1143.037255124254</v>
      </c>
      <c r="CR134" s="37">
        <f t="shared" si="1161"/>
        <v>1272.9184249509808</v>
      </c>
      <c r="CS134" s="37">
        <f t="shared" si="1161"/>
        <v>1412.6624257456567</v>
      </c>
      <c r="CT134" s="37">
        <f t="shared" si="1161"/>
        <v>1537.9126550655162</v>
      </c>
      <c r="CU134" s="37">
        <f t="shared" si="1161"/>
        <v>1609.2768880343549</v>
      </c>
      <c r="CV134" s="37">
        <f t="shared" si="1161"/>
        <v>1652.5213495399005</v>
      </c>
      <c r="CW134" s="37">
        <f t="shared" si="1161"/>
        <v>1700.3165359343363</v>
      </c>
      <c r="CX134" s="37">
        <f t="shared" si="1161"/>
        <v>1749.5049607591745</v>
      </c>
      <c r="CY134" s="37">
        <f t="shared" si="1161"/>
        <v>1804.5752142849628</v>
      </c>
      <c r="CZ134" s="37">
        <f t="shared" si="1161"/>
        <v>1860.842770537007</v>
      </c>
      <c r="DA134" s="37">
        <f t="shared" si="1161"/>
        <v>1918.7531913656223</v>
      </c>
      <c r="DB134" s="37">
        <f t="shared" si="1161"/>
        <v>1978.354963649555</v>
      </c>
      <c r="DE134" s="134"/>
      <c r="DF134" s="13">
        <v>806.2</v>
      </c>
    </row>
    <row r="135" spans="1:110" s="14" customFormat="1" x14ac:dyDescent="0.2">
      <c r="AB135" s="16"/>
      <c r="AC135" s="16"/>
      <c r="AD135" s="16"/>
      <c r="AE135" s="16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E135" s="134"/>
    </row>
    <row r="136" spans="1:110" s="51" customFormat="1" x14ac:dyDescent="0.2">
      <c r="A136" s="51" t="s">
        <v>346</v>
      </c>
      <c r="AB136" s="48">
        <f t="shared" ref="AB136:AD136" si="1162">+AB133/AB132-1</f>
        <v>0.42954768788143216</v>
      </c>
      <c r="AC136" s="48">
        <f t="shared" si="1162"/>
        <v>1.2074248597187394</v>
      </c>
      <c r="AD136" s="48">
        <f t="shared" si="1162"/>
        <v>1.5111313895889231</v>
      </c>
      <c r="AE136" s="48">
        <f t="shared" ref="AE136" si="1163">+AE133/AE132-1</f>
        <v>1.8396085523608297</v>
      </c>
      <c r="CM136" s="48">
        <f t="shared" ref="CM136:DB136" si="1164">+CM133/CM132-1</f>
        <v>-0.11615148142892273</v>
      </c>
      <c r="CN136" s="48">
        <f t="shared" si="1164"/>
        <v>7.5193238902639292E-2</v>
      </c>
      <c r="CO136" s="48">
        <f t="shared" si="1164"/>
        <v>0.30643597489973895</v>
      </c>
      <c r="CP136" s="48">
        <f t="shared" si="1164"/>
        <v>0.42954768788143216</v>
      </c>
      <c r="CQ136" s="48">
        <f t="shared" si="1164"/>
        <v>0.64064509400793046</v>
      </c>
      <c r="CR136" s="48">
        <f t="shared" si="1164"/>
        <v>0.82706850507782259</v>
      </c>
      <c r="CS136" s="48">
        <f t="shared" si="1164"/>
        <v>1.027648414694069</v>
      </c>
      <c r="CT136" s="48">
        <f t="shared" si="1164"/>
        <v>1.2074248597187394</v>
      </c>
      <c r="CU136" s="48">
        <f t="shared" si="1164"/>
        <v>1.3098566730153554</v>
      </c>
      <c r="CV136" s="48">
        <f t="shared" si="1164"/>
        <v>1.3719271027358424</v>
      </c>
      <c r="CW136" s="48">
        <f t="shared" si="1164"/>
        <v>1.4405293619567825</v>
      </c>
      <c r="CX136" s="48">
        <f t="shared" si="1164"/>
        <v>1.5111313895889231</v>
      </c>
      <c r="CY136" s="48">
        <f t="shared" si="1164"/>
        <v>1.5901758309383314</v>
      </c>
      <c r="CZ136" s="48">
        <f t="shared" si="1164"/>
        <v>1.670938806688143</v>
      </c>
      <c r="DA136" s="48">
        <f t="shared" si="1164"/>
        <v>1.7540598488050723</v>
      </c>
      <c r="DB136" s="48">
        <f t="shared" si="1164"/>
        <v>1.8396085523608297</v>
      </c>
      <c r="DE136" s="129"/>
      <c r="DF136" s="51">
        <v>1.6116978568340441</v>
      </c>
    </row>
    <row r="137" spans="1:110" s="51" customFormat="1" x14ac:dyDescent="0.2">
      <c r="A137" s="51" t="s">
        <v>347</v>
      </c>
      <c r="AB137" s="48">
        <f t="shared" ref="AB137:AD137" si="1165">+AB134/AB132-1</f>
        <v>-0.5370096504429589</v>
      </c>
      <c r="AC137" s="48">
        <f t="shared" si="1165"/>
        <v>-0.14057349238777894</v>
      </c>
      <c r="AD137" s="48">
        <f t="shared" si="1165"/>
        <v>0.20998262258222167</v>
      </c>
      <c r="AE137" s="48">
        <f t="shared" ref="AE137" si="1166">+AE134/AE132-1</f>
        <v>0.35682346938719012</v>
      </c>
      <c r="CM137" s="48">
        <f t="shared" ref="CM137:DB137" si="1167">+CM134/CM132-1</f>
        <v>-0.5370096504429589</v>
      </c>
      <c r="CN137" s="48">
        <f t="shared" si="1167"/>
        <v>-0.43677668394386981</v>
      </c>
      <c r="CO137" s="48">
        <f t="shared" si="1167"/>
        <v>-0.31564376023323981</v>
      </c>
      <c r="CP137" s="48">
        <f t="shared" si="1167"/>
        <v>-0.25115359723549924</v>
      </c>
      <c r="CQ137" s="48">
        <f t="shared" si="1167"/>
        <v>-0.14057349238777894</v>
      </c>
      <c r="CR137" s="48">
        <f t="shared" si="1167"/>
        <v>-4.2918477480465511E-2</v>
      </c>
      <c r="CS137" s="48">
        <f t="shared" si="1167"/>
        <v>6.2152199808764408E-2</v>
      </c>
      <c r="CT137" s="48">
        <f t="shared" si="1167"/>
        <v>0.15632530456053861</v>
      </c>
      <c r="CU137" s="48">
        <f t="shared" si="1167"/>
        <v>0.20998262258222167</v>
      </c>
      <c r="CV137" s="48">
        <f t="shared" si="1167"/>
        <v>0.24249725529315835</v>
      </c>
      <c r="CW137" s="48">
        <f t="shared" si="1167"/>
        <v>0.27843348566491444</v>
      </c>
      <c r="CX137" s="48">
        <f t="shared" si="1167"/>
        <v>0.31541726372870271</v>
      </c>
      <c r="CY137" s="48">
        <f t="shared" si="1167"/>
        <v>0.35682346938719012</v>
      </c>
      <c r="CZ137" s="48">
        <f t="shared" si="1167"/>
        <v>0.39912990265940373</v>
      </c>
      <c r="DA137" s="48">
        <f t="shared" si="1167"/>
        <v>0.44267157245535516</v>
      </c>
      <c r="DB137" s="48">
        <f t="shared" si="1167"/>
        <v>0.48748493507485335</v>
      </c>
      <c r="DE137" s="129"/>
      <c r="DF137" s="51">
        <v>-4.1381014143658801E-3</v>
      </c>
    </row>
    <row r="138" spans="1:110" s="14" customFormat="1" x14ac:dyDescent="0.2">
      <c r="AB138" s="16"/>
      <c r="AC138" s="16"/>
      <c r="AD138" s="16"/>
      <c r="AE138" s="16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E138" s="134"/>
    </row>
    <row r="139" spans="1:110" s="13" customFormat="1" x14ac:dyDescent="0.2">
      <c r="A139" s="13" t="s">
        <v>40</v>
      </c>
      <c r="AB139" s="37"/>
      <c r="AC139" s="37"/>
      <c r="AD139" s="37"/>
      <c r="AE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E139" s="134"/>
    </row>
    <row r="140" spans="1:110" s="13" customFormat="1" x14ac:dyDescent="0.2">
      <c r="A140" s="13" t="s">
        <v>460</v>
      </c>
      <c r="B140" s="13" t="e">
        <f t="shared" ref="B140:D140" si="1168">+B132/B124</f>
        <v>#DIV/0!</v>
      </c>
      <c r="C140" s="13" t="e">
        <f t="shared" si="1168"/>
        <v>#DIV/0!</v>
      </c>
      <c r="D140" s="13" t="e">
        <f t="shared" si="1168"/>
        <v>#DIV/0!</v>
      </c>
      <c r="E140" s="13" t="e">
        <f t="shared" ref="E140:AE140" ca="1" si="1169">+E132/E124</f>
        <v>#DIV/0!</v>
      </c>
      <c r="F140" s="13" t="e">
        <f t="shared" ca="1" si="1169"/>
        <v>#DIV/0!</v>
      </c>
      <c r="G140" s="13" t="e">
        <f t="shared" ca="1" si="1169"/>
        <v>#DIV/0!</v>
      </c>
      <c r="H140" s="13" t="e">
        <f t="shared" ca="1" si="1169"/>
        <v>#DIV/0!</v>
      </c>
      <c r="I140" s="13" t="e">
        <f t="shared" ca="1" si="1169"/>
        <v>#DIV/0!</v>
      </c>
      <c r="J140" s="13" t="e">
        <f t="shared" ca="1" si="1169"/>
        <v>#DIV/0!</v>
      </c>
      <c r="K140" s="13">
        <f t="shared" ca="1" si="1169"/>
        <v>0</v>
      </c>
      <c r="L140" s="13">
        <f t="shared" ca="1" si="1169"/>
        <v>0</v>
      </c>
      <c r="M140" s="13">
        <f t="shared" ca="1" si="1169"/>
        <v>0</v>
      </c>
      <c r="N140" s="13">
        <f t="shared" ca="1" si="1169"/>
        <v>0</v>
      </c>
      <c r="O140" s="13">
        <f t="shared" ca="1" si="1169"/>
        <v>0</v>
      </c>
      <c r="P140" s="13">
        <f t="shared" ca="1" si="1169"/>
        <v>0</v>
      </c>
      <c r="Q140" s="13">
        <f t="shared" ca="1" si="1169"/>
        <v>0</v>
      </c>
      <c r="R140" s="13">
        <f t="shared" ca="1" si="1169"/>
        <v>0</v>
      </c>
      <c r="S140" s="13">
        <f t="shared" ca="1" si="1169"/>
        <v>0</v>
      </c>
      <c r="T140" s="13">
        <f t="shared" ca="1" si="1169"/>
        <v>0</v>
      </c>
      <c r="U140" s="13">
        <f t="shared" ca="1" si="1169"/>
        <v>0</v>
      </c>
      <c r="V140" s="13">
        <f t="shared" ca="1" si="1169"/>
        <v>0</v>
      </c>
      <c r="W140" s="13">
        <f t="shared" ca="1" si="1169"/>
        <v>16.617788191472023</v>
      </c>
      <c r="X140" s="13">
        <f t="shared" ca="1" si="1169"/>
        <v>11.518552149420346</v>
      </c>
      <c r="Y140" s="13">
        <f t="shared" ca="1" si="1169"/>
        <v>24.138093122989755</v>
      </c>
      <c r="Z140" s="13">
        <f t="shared" ref="Z140:AA140" ca="1" si="1170">+Z132/Z124</f>
        <v>22.900900780005038</v>
      </c>
      <c r="AA140" s="13">
        <f t="shared" ca="1" si="1170"/>
        <v>22.900900780005038</v>
      </c>
      <c r="AB140" s="37">
        <f t="shared" ca="1" si="1169"/>
        <v>13.990439192441137</v>
      </c>
      <c r="AC140" s="37">
        <f t="shared" ca="1" si="1169"/>
        <v>9.0603310513356767</v>
      </c>
      <c r="AD140" s="37">
        <f t="shared" ca="1" si="1169"/>
        <v>7.9645374522892016</v>
      </c>
      <c r="AE140" s="37">
        <f t="shared" ca="1" si="1169"/>
        <v>7.0432243146232762</v>
      </c>
      <c r="AL140" s="13" t="e">
        <f t="shared" ref="AL140:BQ140" si="1171">+AL132/AL124</f>
        <v>#DIV/0!</v>
      </c>
      <c r="AM140" s="13" t="e">
        <f t="shared" si="1171"/>
        <v>#DIV/0!</v>
      </c>
      <c r="AN140" s="13" t="e">
        <f t="shared" si="1171"/>
        <v>#DIV/0!</v>
      </c>
      <c r="AO140" s="13" t="e">
        <f t="shared" si="1171"/>
        <v>#DIV/0!</v>
      </c>
      <c r="AP140" s="13" t="e">
        <f t="shared" si="1171"/>
        <v>#DIV/0!</v>
      </c>
      <c r="AQ140" s="13" t="e">
        <f t="shared" si="1171"/>
        <v>#DIV/0!</v>
      </c>
      <c r="AR140" s="13" t="e">
        <f t="shared" si="1171"/>
        <v>#DIV/0!</v>
      </c>
      <c r="AS140" s="13" t="e">
        <f t="shared" si="1171"/>
        <v>#DIV/0!</v>
      </c>
      <c r="AT140" s="13" t="e">
        <f t="shared" si="1171"/>
        <v>#DIV/0!</v>
      </c>
      <c r="AU140" s="13" t="e">
        <f t="shared" si="1171"/>
        <v>#DIV/0!</v>
      </c>
      <c r="AV140" s="13" t="e">
        <f t="shared" si="1171"/>
        <v>#DIV/0!</v>
      </c>
      <c r="AW140" s="13" t="e">
        <f t="shared" si="1171"/>
        <v>#DIV/0!</v>
      </c>
      <c r="AX140" s="13" t="e">
        <f t="shared" si="1171"/>
        <v>#DIV/0!</v>
      </c>
      <c r="AY140" s="13" t="e">
        <f t="shared" si="1171"/>
        <v>#DIV/0!</v>
      </c>
      <c r="AZ140" s="13" t="e">
        <f t="shared" si="1171"/>
        <v>#DIV/0!</v>
      </c>
      <c r="BA140" s="13" t="e">
        <f t="shared" si="1171"/>
        <v>#DIV/0!</v>
      </c>
      <c r="BB140" s="13" t="e">
        <f t="shared" si="1171"/>
        <v>#DIV/0!</v>
      </c>
      <c r="BC140" s="13" t="e">
        <f t="shared" si="1171"/>
        <v>#DIV/0!</v>
      </c>
      <c r="BD140" s="13" t="e">
        <f t="shared" si="1171"/>
        <v>#DIV/0!</v>
      </c>
      <c r="BE140" s="13" t="e">
        <f t="shared" si="1171"/>
        <v>#DIV/0!</v>
      </c>
      <c r="BF140" s="13" t="e">
        <f t="shared" si="1171"/>
        <v>#DIV/0!</v>
      </c>
      <c r="BG140" s="13" t="e">
        <f t="shared" si="1171"/>
        <v>#DIV/0!</v>
      </c>
      <c r="BH140" s="13" t="e">
        <f t="shared" si="1171"/>
        <v>#DIV/0!</v>
      </c>
      <c r="BI140" s="13" t="e">
        <f t="shared" si="1171"/>
        <v>#DIV/0!</v>
      </c>
      <c r="BJ140" s="13" t="e">
        <f t="shared" si="1171"/>
        <v>#DIV/0!</v>
      </c>
      <c r="BK140" s="13" t="e">
        <f t="shared" si="1171"/>
        <v>#DIV/0!</v>
      </c>
      <c r="BL140" s="13" t="e">
        <f t="shared" si="1171"/>
        <v>#DIV/0!</v>
      </c>
      <c r="BM140" s="13" t="e">
        <f t="shared" si="1171"/>
        <v>#DIV/0!</v>
      </c>
      <c r="BN140" s="13" t="e">
        <f t="shared" si="1171"/>
        <v>#DIV/0!</v>
      </c>
      <c r="BO140" s="13">
        <f t="shared" si="1171"/>
        <v>0</v>
      </c>
      <c r="BP140" s="13">
        <f t="shared" si="1171"/>
        <v>0</v>
      </c>
      <c r="BQ140" s="13">
        <f t="shared" si="1171"/>
        <v>0</v>
      </c>
      <c r="BR140" s="13">
        <f t="shared" ref="BR140:DB140" si="1172">+BR132/BR124</f>
        <v>0</v>
      </c>
      <c r="BS140" s="13">
        <f t="shared" si="1172"/>
        <v>0</v>
      </c>
      <c r="BT140" s="13">
        <f t="shared" si="1172"/>
        <v>23.80299004968083</v>
      </c>
      <c r="BU140" s="13">
        <f t="shared" si="1172"/>
        <v>17.47014871742617</v>
      </c>
      <c r="BV140" s="13">
        <f t="shared" si="1172"/>
        <v>16.617972260902594</v>
      </c>
      <c r="BW140" s="13">
        <f t="shared" si="1172"/>
        <v>16.915007107100926</v>
      </c>
      <c r="BX140" s="13">
        <f t="shared" si="1172"/>
        <v>16.631785181744853</v>
      </c>
      <c r="BY140" s="13">
        <f t="shared" si="1172"/>
        <v>14.307113117739137</v>
      </c>
      <c r="BZ140" s="13">
        <f t="shared" si="1172"/>
        <v>11.518604315447122</v>
      </c>
      <c r="CA140" s="13">
        <f t="shared" si="1172"/>
        <v>17.342776175331309</v>
      </c>
      <c r="CB140" s="13">
        <f t="shared" si="1172"/>
        <v>19.119978248026204</v>
      </c>
      <c r="CC140" s="13">
        <f t="shared" si="1172"/>
        <v>21.559839641189484</v>
      </c>
      <c r="CD140" s="13">
        <f t="shared" si="1172"/>
        <v>24.140558080163395</v>
      </c>
      <c r="CE140" s="13">
        <f t="shared" si="1172"/>
        <v>22.852768874145717</v>
      </c>
      <c r="CF140" s="13">
        <f t="shared" si="1172"/>
        <v>33.577829108748972</v>
      </c>
      <c r="CG140" s="13">
        <f t="shared" si="1172"/>
        <v>23.512768695951959</v>
      </c>
      <c r="CH140" s="13">
        <f t="shared" si="1172"/>
        <v>22.900900780005024</v>
      </c>
      <c r="CI140" s="13">
        <f t="shared" ref="CI140:CJ140" si="1173">+CI132/CI124</f>
        <v>18.040082541444129</v>
      </c>
      <c r="CJ140" s="13">
        <f t="shared" si="1173"/>
        <v>18.151431304823195</v>
      </c>
      <c r="CK140" s="13">
        <f t="shared" ref="CK140:CL140" si="1174">+CK132/CK124</f>
        <v>15.566453197596987</v>
      </c>
      <c r="CL140" s="13">
        <f t="shared" si="1174"/>
        <v>10.520223815405005</v>
      </c>
      <c r="CM140" s="37">
        <f t="shared" si="1172"/>
        <v>22.628311955915375</v>
      </c>
      <c r="CN140" s="37">
        <f t="shared" si="1172"/>
        <v>18.601307445359627</v>
      </c>
      <c r="CO140" s="37">
        <f t="shared" si="1172"/>
        <v>15.308825219341406</v>
      </c>
      <c r="CP140" s="37">
        <f t="shared" si="1172"/>
        <v>13.990439192441137</v>
      </c>
      <c r="CQ140" s="37">
        <f t="shared" si="1172"/>
        <v>12.190326886079927</v>
      </c>
      <c r="CR140" s="37">
        <f t="shared" si="1172"/>
        <v>10.946497049462366</v>
      </c>
      <c r="CS140" s="37">
        <f t="shared" si="1172"/>
        <v>9.8636429545985145</v>
      </c>
      <c r="CT140" s="37">
        <f t="shared" si="1172"/>
        <v>9.0603310513356785</v>
      </c>
      <c r="CU140" s="37">
        <f t="shared" si="1172"/>
        <v>8.6585458888630544</v>
      </c>
      <c r="CV140" s="37">
        <f t="shared" si="1172"/>
        <v>8.4319623385269633</v>
      </c>
      <c r="CW140" s="37">
        <f t="shared" si="1172"/>
        <v>8.194943405214465</v>
      </c>
      <c r="CX140" s="37">
        <f t="shared" si="1172"/>
        <v>7.9645374522891998</v>
      </c>
      <c r="CY140" s="37">
        <f t="shared" si="1172"/>
        <v>7.721483522898402</v>
      </c>
      <c r="CZ140" s="37">
        <f t="shared" si="1172"/>
        <v>7.4880038246923366</v>
      </c>
      <c r="DA140" s="37">
        <f t="shared" si="1172"/>
        <v>7.262006309949137</v>
      </c>
      <c r="DB140" s="37">
        <f t="shared" si="1172"/>
        <v>7.0432243146232762</v>
      </c>
      <c r="DE140" s="134"/>
      <c r="DF140" s="13">
        <v>10.520223815405009</v>
      </c>
    </row>
    <row r="141" spans="1:110" s="13" customFormat="1" x14ac:dyDescent="0.2">
      <c r="A141" s="13" t="s">
        <v>461</v>
      </c>
      <c r="B141" s="13" t="e">
        <f t="shared" ref="B141:D141" si="1175">+B133/B124</f>
        <v>#DIV/0!</v>
      </c>
      <c r="C141" s="13" t="e">
        <f t="shared" si="1175"/>
        <v>#DIV/0!</v>
      </c>
      <c r="D141" s="13" t="e">
        <f t="shared" si="1175"/>
        <v>#DIV/0!</v>
      </c>
      <c r="E141" s="13" t="e">
        <f t="shared" ref="E141:AE141" ca="1" si="1176">+E133/E124</f>
        <v>#DIV/0!</v>
      </c>
      <c r="F141" s="13" t="e">
        <f t="shared" ca="1" si="1176"/>
        <v>#DIV/0!</v>
      </c>
      <c r="G141" s="13" t="e">
        <f t="shared" ca="1" si="1176"/>
        <v>#DIV/0!</v>
      </c>
      <c r="H141" s="13" t="e">
        <f t="shared" ca="1" si="1176"/>
        <v>#DIV/0!</v>
      </c>
      <c r="I141" s="13" t="e">
        <f t="shared" ca="1" si="1176"/>
        <v>#DIV/0!</v>
      </c>
      <c r="J141" s="13" t="e">
        <f t="shared" ca="1" si="1176"/>
        <v>#DIV/0!</v>
      </c>
      <c r="K141" s="13">
        <f t="shared" ca="1" si="1176"/>
        <v>0</v>
      </c>
      <c r="L141" s="13">
        <f t="shared" ca="1" si="1176"/>
        <v>0</v>
      </c>
      <c r="M141" s="13">
        <f t="shared" ca="1" si="1176"/>
        <v>0</v>
      </c>
      <c r="N141" s="13">
        <f t="shared" ca="1" si="1176"/>
        <v>0</v>
      </c>
      <c r="O141" s="13">
        <f t="shared" ca="1" si="1176"/>
        <v>0</v>
      </c>
      <c r="P141" s="13">
        <f t="shared" ca="1" si="1176"/>
        <v>0</v>
      </c>
      <c r="Q141" s="13">
        <f t="shared" ca="1" si="1176"/>
        <v>0</v>
      </c>
      <c r="R141" s="13">
        <f t="shared" ca="1" si="1176"/>
        <v>0</v>
      </c>
      <c r="S141" s="13">
        <f t="shared" ca="1" si="1176"/>
        <v>0</v>
      </c>
      <c r="T141" s="13">
        <f t="shared" ca="1" si="1176"/>
        <v>0</v>
      </c>
      <c r="U141" s="13">
        <f t="shared" ca="1" si="1176"/>
        <v>0</v>
      </c>
      <c r="V141" s="13">
        <f t="shared" ca="1" si="1176"/>
        <v>0</v>
      </c>
      <c r="W141" s="13">
        <f t="shared" ca="1" si="1176"/>
        <v>18.157973438486504</v>
      </c>
      <c r="X141" s="13">
        <f t="shared" ca="1" si="1176"/>
        <v>21.205467680147748</v>
      </c>
      <c r="Y141" s="13">
        <f t="shared" ca="1" si="1176"/>
        <v>28.296377699494581</v>
      </c>
      <c r="Z141" s="13">
        <f t="shared" ref="Z141:AA141" ca="1" si="1177">+Z133/Z124</f>
        <v>29.046442170594656</v>
      </c>
      <c r="AA141" s="13">
        <f t="shared" ca="1" si="1177"/>
        <v>29.046442170594656</v>
      </c>
      <c r="AB141" s="60">
        <f t="shared" ca="1" si="1176"/>
        <v>20</v>
      </c>
      <c r="AC141" s="60">
        <f t="shared" ca="1" si="1176"/>
        <v>19.999999999999996</v>
      </c>
      <c r="AD141" s="60">
        <f t="shared" ca="1" si="1176"/>
        <v>20.000000000000007</v>
      </c>
      <c r="AE141" s="60">
        <f t="shared" ca="1" si="1176"/>
        <v>20</v>
      </c>
      <c r="AL141" s="13" t="e">
        <f t="shared" ref="AL141:BQ141" si="1178">+AL133/AL124</f>
        <v>#DIV/0!</v>
      </c>
      <c r="AM141" s="13" t="e">
        <f t="shared" si="1178"/>
        <v>#DIV/0!</v>
      </c>
      <c r="AN141" s="13" t="e">
        <f t="shared" si="1178"/>
        <v>#DIV/0!</v>
      </c>
      <c r="AO141" s="13" t="e">
        <f t="shared" si="1178"/>
        <v>#DIV/0!</v>
      </c>
      <c r="AP141" s="13" t="e">
        <f t="shared" si="1178"/>
        <v>#DIV/0!</v>
      </c>
      <c r="AQ141" s="13" t="e">
        <f t="shared" si="1178"/>
        <v>#DIV/0!</v>
      </c>
      <c r="AR141" s="13" t="e">
        <f t="shared" si="1178"/>
        <v>#DIV/0!</v>
      </c>
      <c r="AS141" s="13" t="e">
        <f t="shared" si="1178"/>
        <v>#DIV/0!</v>
      </c>
      <c r="AT141" s="13" t="e">
        <f t="shared" si="1178"/>
        <v>#DIV/0!</v>
      </c>
      <c r="AU141" s="13" t="e">
        <f t="shared" si="1178"/>
        <v>#DIV/0!</v>
      </c>
      <c r="AV141" s="13" t="e">
        <f t="shared" si="1178"/>
        <v>#DIV/0!</v>
      </c>
      <c r="AW141" s="13" t="e">
        <f t="shared" si="1178"/>
        <v>#DIV/0!</v>
      </c>
      <c r="AX141" s="13" t="e">
        <f t="shared" si="1178"/>
        <v>#DIV/0!</v>
      </c>
      <c r="AY141" s="13" t="e">
        <f t="shared" si="1178"/>
        <v>#DIV/0!</v>
      </c>
      <c r="AZ141" s="13" t="e">
        <f t="shared" si="1178"/>
        <v>#DIV/0!</v>
      </c>
      <c r="BA141" s="13" t="e">
        <f t="shared" si="1178"/>
        <v>#DIV/0!</v>
      </c>
      <c r="BB141" s="13" t="e">
        <f t="shared" si="1178"/>
        <v>#DIV/0!</v>
      </c>
      <c r="BC141" s="13" t="e">
        <f t="shared" si="1178"/>
        <v>#DIV/0!</v>
      </c>
      <c r="BD141" s="13" t="e">
        <f t="shared" si="1178"/>
        <v>#DIV/0!</v>
      </c>
      <c r="BE141" s="13" t="e">
        <f t="shared" si="1178"/>
        <v>#DIV/0!</v>
      </c>
      <c r="BF141" s="13" t="e">
        <f t="shared" si="1178"/>
        <v>#DIV/0!</v>
      </c>
      <c r="BG141" s="13" t="e">
        <f t="shared" si="1178"/>
        <v>#DIV/0!</v>
      </c>
      <c r="BH141" s="13" t="e">
        <f t="shared" si="1178"/>
        <v>#DIV/0!</v>
      </c>
      <c r="BI141" s="13" t="e">
        <f t="shared" si="1178"/>
        <v>#DIV/0!</v>
      </c>
      <c r="BJ141" s="13" t="e">
        <f t="shared" si="1178"/>
        <v>#DIV/0!</v>
      </c>
      <c r="BK141" s="13" t="e">
        <f t="shared" si="1178"/>
        <v>#DIV/0!</v>
      </c>
      <c r="BL141" s="13" t="e">
        <f t="shared" si="1178"/>
        <v>#DIV/0!</v>
      </c>
      <c r="BM141" s="13" t="e">
        <f t="shared" si="1178"/>
        <v>#DIV/0!</v>
      </c>
      <c r="BN141" s="13" t="e">
        <f t="shared" si="1178"/>
        <v>#DIV/0!</v>
      </c>
      <c r="BO141" s="13">
        <f t="shared" si="1178"/>
        <v>0</v>
      </c>
      <c r="BP141" s="13">
        <f t="shared" si="1178"/>
        <v>0</v>
      </c>
      <c r="BQ141" s="13">
        <f t="shared" si="1178"/>
        <v>0</v>
      </c>
      <c r="BR141" s="13">
        <f t="shared" ref="BR141:CH141" si="1179">+BR133/BR124</f>
        <v>0</v>
      </c>
      <c r="BS141" s="13">
        <f t="shared" si="1179"/>
        <v>0</v>
      </c>
      <c r="BT141" s="13">
        <f t="shared" si="1179"/>
        <v>26.072921827008823</v>
      </c>
      <c r="BU141" s="13">
        <f t="shared" si="1179"/>
        <v>24.061653643389242</v>
      </c>
      <c r="BV141" s="13">
        <f t="shared" si="1179"/>
        <v>18.15817456801064</v>
      </c>
      <c r="BW141" s="13">
        <f t="shared" si="1179"/>
        <v>21.008788084790808</v>
      </c>
      <c r="BX141" s="13">
        <f t="shared" si="1179"/>
        <v>20.347851735966827</v>
      </c>
      <c r="BY141" s="13">
        <f t="shared" si="1179"/>
        <v>19.454366368157086</v>
      </c>
      <c r="BZ141" s="13">
        <f t="shared" si="1179"/>
        <v>15.349794927099339</v>
      </c>
      <c r="CA141" s="13">
        <f t="shared" si="1179"/>
        <v>18.4173555180916</v>
      </c>
      <c r="CB141" s="13">
        <f t="shared" si="1179"/>
        <v>22.029729040227718</v>
      </c>
      <c r="CC141" s="13">
        <f t="shared" si="1179"/>
        <v>22.314135844187764</v>
      </c>
      <c r="CD141" s="13">
        <f t="shared" si="1179"/>
        <v>28.299267296400309</v>
      </c>
      <c r="CE141" s="13">
        <f t="shared" si="1179"/>
        <v>24.806232764477834</v>
      </c>
      <c r="CF141" s="13">
        <f t="shared" si="1179"/>
        <v>34.80580233033524</v>
      </c>
      <c r="CG141" s="13">
        <f t="shared" si="1179"/>
        <v>29.849231189128616</v>
      </c>
      <c r="CH141" s="13">
        <f t="shared" si="1179"/>
        <v>24.897553468086883</v>
      </c>
      <c r="CI141" s="13">
        <f t="shared" ref="CI141:CJ141" si="1180">+CI133/CI124</f>
        <v>19.739210654088922</v>
      </c>
      <c r="CJ141" s="13">
        <f t="shared" si="1180"/>
        <v>22.665035409884947</v>
      </c>
      <c r="CK141" s="13">
        <f t="shared" ref="CK141:CL141" si="1181">+CK133/CK124</f>
        <v>22.559420259832489</v>
      </c>
      <c r="CL141" s="13">
        <f t="shared" si="1181"/>
        <v>16.482398710726873</v>
      </c>
      <c r="CM141" s="60">
        <v>20</v>
      </c>
      <c r="CN141" s="60">
        <f t="shared" ref="CN141:CN142" si="1182">+CM141</f>
        <v>20</v>
      </c>
      <c r="CO141" s="60">
        <f t="shared" ref="CO141:CO142" si="1183">+CN141</f>
        <v>20</v>
      </c>
      <c r="CP141" s="60">
        <f t="shared" ref="CP141:CP142" si="1184">+CO141</f>
        <v>20</v>
      </c>
      <c r="CQ141" s="60">
        <f t="shared" ref="CQ141:CQ142" si="1185">+CP141</f>
        <v>20</v>
      </c>
      <c r="CR141" s="60">
        <f t="shared" ref="CR141:CR142" si="1186">+CQ141</f>
        <v>20</v>
      </c>
      <c r="CS141" s="60">
        <f t="shared" ref="CS141:CS142" si="1187">+CR141</f>
        <v>20</v>
      </c>
      <c r="CT141" s="60">
        <f t="shared" ref="CT141:CT142" si="1188">+CS141</f>
        <v>20</v>
      </c>
      <c r="CU141" s="60">
        <f t="shared" ref="CU141:CU142" si="1189">+CT141</f>
        <v>20</v>
      </c>
      <c r="CV141" s="60">
        <f t="shared" ref="CV141:CV142" si="1190">+CU141</f>
        <v>20</v>
      </c>
      <c r="CW141" s="60">
        <f t="shared" ref="CW141:CW142" si="1191">+CV141</f>
        <v>20</v>
      </c>
      <c r="CX141" s="60">
        <f t="shared" ref="CX141:CX142" si="1192">+CW141</f>
        <v>20</v>
      </c>
      <c r="CY141" s="60">
        <f t="shared" ref="CY141:CY142" si="1193">+CX141</f>
        <v>20</v>
      </c>
      <c r="CZ141" s="60">
        <f t="shared" ref="CZ141:CZ142" si="1194">+CY141</f>
        <v>20</v>
      </c>
      <c r="DA141" s="60">
        <f t="shared" ref="DA141:DA142" si="1195">+CZ141</f>
        <v>20</v>
      </c>
      <c r="DB141" s="60">
        <f t="shared" ref="DB141:DB142" si="1196">+DA141</f>
        <v>20</v>
      </c>
      <c r="DE141" s="136"/>
      <c r="DF141" s="13">
        <v>27.475645992107733</v>
      </c>
    </row>
    <row r="142" spans="1:110" s="13" customFormat="1" x14ac:dyDescent="0.2">
      <c r="A142" s="13" t="s">
        <v>462</v>
      </c>
      <c r="B142" s="13" t="e">
        <f t="shared" ref="B142:D142" si="1197">+B134/B124</f>
        <v>#DIV/0!</v>
      </c>
      <c r="C142" s="13" t="e">
        <f t="shared" si="1197"/>
        <v>#DIV/0!</v>
      </c>
      <c r="D142" s="13" t="e">
        <f t="shared" si="1197"/>
        <v>#DIV/0!</v>
      </c>
      <c r="E142" s="13" t="e">
        <f t="shared" ref="E142:AE142" ca="1" si="1198">+E134/E124</f>
        <v>#DIV/0!</v>
      </c>
      <c r="F142" s="13" t="e">
        <f t="shared" ca="1" si="1198"/>
        <v>#DIV/0!</v>
      </c>
      <c r="G142" s="13" t="e">
        <f t="shared" ca="1" si="1198"/>
        <v>#DIV/0!</v>
      </c>
      <c r="H142" s="13" t="e">
        <f t="shared" ca="1" si="1198"/>
        <v>#DIV/0!</v>
      </c>
      <c r="I142" s="13" t="e">
        <f t="shared" ca="1" si="1198"/>
        <v>#DIV/0!</v>
      </c>
      <c r="J142" s="13" t="e">
        <f t="shared" ca="1" si="1198"/>
        <v>#DIV/0!</v>
      </c>
      <c r="K142" s="13">
        <f t="shared" ca="1" si="1198"/>
        <v>0</v>
      </c>
      <c r="L142" s="13">
        <f t="shared" ca="1" si="1198"/>
        <v>0</v>
      </c>
      <c r="M142" s="13">
        <f t="shared" ca="1" si="1198"/>
        <v>0</v>
      </c>
      <c r="N142" s="13">
        <f t="shared" ca="1" si="1198"/>
        <v>0</v>
      </c>
      <c r="O142" s="13">
        <f t="shared" ca="1" si="1198"/>
        <v>0</v>
      </c>
      <c r="P142" s="13">
        <f t="shared" ca="1" si="1198"/>
        <v>0</v>
      </c>
      <c r="Q142" s="13">
        <f t="shared" ca="1" si="1198"/>
        <v>0</v>
      </c>
      <c r="R142" s="13">
        <f t="shared" ca="1" si="1198"/>
        <v>0</v>
      </c>
      <c r="S142" s="13">
        <f t="shared" ca="1" si="1198"/>
        <v>0</v>
      </c>
      <c r="T142" s="13">
        <f t="shared" ca="1" si="1198"/>
        <v>0</v>
      </c>
      <c r="U142" s="13">
        <f t="shared" ca="1" si="1198"/>
        <v>0</v>
      </c>
      <c r="V142" s="13">
        <f t="shared" ca="1" si="1198"/>
        <v>0</v>
      </c>
      <c r="W142" s="13">
        <f t="shared" ca="1" si="1198"/>
        <v>6.5933581183827643</v>
      </c>
      <c r="X142" s="13">
        <f t="shared" ca="1" si="1198"/>
        <v>9.8981642874166571</v>
      </c>
      <c r="Y142" s="13">
        <f t="shared" ca="1" si="1198"/>
        <v>19.161586766733048</v>
      </c>
      <c r="Z142" s="13">
        <f t="shared" ref="Z142:AA142" ca="1" si="1199">+Z134/Z124</f>
        <v>13.356647655791331</v>
      </c>
      <c r="AA142" s="13">
        <f t="shared" ca="1" si="1199"/>
        <v>13.356647655791331</v>
      </c>
      <c r="AB142" s="60">
        <f t="shared" ca="1" si="1198"/>
        <v>6.4774383321648505</v>
      </c>
      <c r="AC142" s="60">
        <f t="shared" ca="1" si="1198"/>
        <v>7.7866886732599836</v>
      </c>
      <c r="AD142" s="60">
        <f t="shared" ca="1" si="1198"/>
        <v>9.6369519141752136</v>
      </c>
      <c r="AE142" s="60">
        <f t="shared" ca="1" si="1198"/>
        <v>9.5564120502393699</v>
      </c>
      <c r="AL142" s="13" t="e">
        <f t="shared" ref="AL142:BQ142" si="1200">+AL134/AL124</f>
        <v>#DIV/0!</v>
      </c>
      <c r="AM142" s="13" t="e">
        <f t="shared" si="1200"/>
        <v>#DIV/0!</v>
      </c>
      <c r="AN142" s="13" t="e">
        <f t="shared" si="1200"/>
        <v>#DIV/0!</v>
      </c>
      <c r="AO142" s="13" t="e">
        <f t="shared" si="1200"/>
        <v>#DIV/0!</v>
      </c>
      <c r="AP142" s="13" t="e">
        <f t="shared" si="1200"/>
        <v>#DIV/0!</v>
      </c>
      <c r="AQ142" s="13" t="e">
        <f t="shared" si="1200"/>
        <v>#DIV/0!</v>
      </c>
      <c r="AR142" s="13" t="e">
        <f t="shared" si="1200"/>
        <v>#DIV/0!</v>
      </c>
      <c r="AS142" s="13" t="e">
        <f t="shared" si="1200"/>
        <v>#DIV/0!</v>
      </c>
      <c r="AT142" s="13" t="e">
        <f t="shared" si="1200"/>
        <v>#DIV/0!</v>
      </c>
      <c r="AU142" s="13" t="e">
        <f t="shared" si="1200"/>
        <v>#DIV/0!</v>
      </c>
      <c r="AV142" s="13" t="e">
        <f t="shared" si="1200"/>
        <v>#DIV/0!</v>
      </c>
      <c r="AW142" s="13" t="e">
        <f t="shared" si="1200"/>
        <v>#DIV/0!</v>
      </c>
      <c r="AX142" s="13" t="e">
        <f t="shared" si="1200"/>
        <v>#DIV/0!</v>
      </c>
      <c r="AY142" s="13" t="e">
        <f t="shared" si="1200"/>
        <v>#DIV/0!</v>
      </c>
      <c r="AZ142" s="13" t="e">
        <f t="shared" si="1200"/>
        <v>#DIV/0!</v>
      </c>
      <c r="BA142" s="13" t="e">
        <f t="shared" si="1200"/>
        <v>#DIV/0!</v>
      </c>
      <c r="BB142" s="13" t="e">
        <f t="shared" si="1200"/>
        <v>#DIV/0!</v>
      </c>
      <c r="BC142" s="13" t="e">
        <f t="shared" si="1200"/>
        <v>#DIV/0!</v>
      </c>
      <c r="BD142" s="13" t="e">
        <f t="shared" si="1200"/>
        <v>#DIV/0!</v>
      </c>
      <c r="BE142" s="13" t="e">
        <f t="shared" si="1200"/>
        <v>#DIV/0!</v>
      </c>
      <c r="BF142" s="13" t="e">
        <f t="shared" si="1200"/>
        <v>#DIV/0!</v>
      </c>
      <c r="BG142" s="13" t="e">
        <f t="shared" si="1200"/>
        <v>#DIV/0!</v>
      </c>
      <c r="BH142" s="13" t="e">
        <f t="shared" si="1200"/>
        <v>#DIV/0!</v>
      </c>
      <c r="BI142" s="13" t="e">
        <f t="shared" si="1200"/>
        <v>#DIV/0!</v>
      </c>
      <c r="BJ142" s="13" t="e">
        <f t="shared" si="1200"/>
        <v>#DIV/0!</v>
      </c>
      <c r="BK142" s="13" t="e">
        <f t="shared" si="1200"/>
        <v>#DIV/0!</v>
      </c>
      <c r="BL142" s="13" t="e">
        <f t="shared" si="1200"/>
        <v>#DIV/0!</v>
      </c>
      <c r="BM142" s="13" t="e">
        <f t="shared" si="1200"/>
        <v>#DIV/0!</v>
      </c>
      <c r="BN142" s="13" t="e">
        <f t="shared" si="1200"/>
        <v>#DIV/0!</v>
      </c>
      <c r="BO142" s="13">
        <f t="shared" si="1200"/>
        <v>0</v>
      </c>
      <c r="BP142" s="13">
        <f t="shared" si="1200"/>
        <v>0</v>
      </c>
      <c r="BQ142" s="13">
        <f t="shared" si="1200"/>
        <v>0</v>
      </c>
      <c r="BR142" s="13">
        <f t="shared" ref="BR142:CH142" si="1201">+BR134/BR124</f>
        <v>0</v>
      </c>
      <c r="BS142" s="13">
        <f t="shared" si="1201"/>
        <v>0</v>
      </c>
      <c r="BT142" s="13">
        <f t="shared" si="1201"/>
        <v>0</v>
      </c>
      <c r="BU142" s="13">
        <f t="shared" si="1201"/>
        <v>15.062826542815927</v>
      </c>
      <c r="BV142" s="13">
        <f t="shared" si="1201"/>
        <v>12.647578169504403</v>
      </c>
      <c r="BW142" s="13">
        <f t="shared" si="1201"/>
        <v>12.967194549162601</v>
      </c>
      <c r="BX142" s="13">
        <f t="shared" si="1201"/>
        <v>13.439471346973368</v>
      </c>
      <c r="BY142" s="13">
        <f t="shared" si="1201"/>
        <v>13.499194183854929</v>
      </c>
      <c r="BZ142" s="13">
        <f t="shared" si="1201"/>
        <v>9.8982091149172469</v>
      </c>
      <c r="CA142" s="13">
        <f t="shared" si="1201"/>
        <v>14.080104112892455</v>
      </c>
      <c r="CB142" s="13">
        <f t="shared" si="1201"/>
        <v>16.798163166657709</v>
      </c>
      <c r="CC142" s="13">
        <f t="shared" si="1201"/>
        <v>19.307994900466944</v>
      </c>
      <c r="CD142" s="13">
        <f t="shared" si="1201"/>
        <v>20.70543783507787</v>
      </c>
      <c r="CE142" s="13">
        <f t="shared" si="1201"/>
        <v>19.094118140761758</v>
      </c>
      <c r="CF142" s="13">
        <f t="shared" si="1201"/>
        <v>19.709300899427635</v>
      </c>
      <c r="CG142" s="13">
        <f t="shared" si="1201"/>
        <v>22.464851035711202</v>
      </c>
      <c r="CH142" s="13">
        <f t="shared" si="1201"/>
        <v>18.170685230227285</v>
      </c>
      <c r="CI142" s="13">
        <f t="shared" ref="CI142:CJ142" si="1202">+CI134/CI124</f>
        <v>15.291654297010473</v>
      </c>
      <c r="CJ142" s="13">
        <f t="shared" si="1202"/>
        <v>17.55594215143006</v>
      </c>
      <c r="CK142" s="13">
        <f t="shared" ref="CK142:CL142" si="1203">+CK134/CK124</f>
        <v>15.480277884643833</v>
      </c>
      <c r="CL142" s="13">
        <f t="shared" si="1203"/>
        <v>10.476690062355033</v>
      </c>
      <c r="CM142" s="60">
        <f t="shared" ref="CM142" si="1204">+CL142</f>
        <v>10.476690062355033</v>
      </c>
      <c r="CN142" s="60">
        <f t="shared" si="1182"/>
        <v>10.476690062355033</v>
      </c>
      <c r="CO142" s="60">
        <f t="shared" si="1183"/>
        <v>10.476690062355033</v>
      </c>
      <c r="CP142" s="60">
        <f t="shared" si="1184"/>
        <v>10.476690062355033</v>
      </c>
      <c r="CQ142" s="60">
        <f t="shared" si="1185"/>
        <v>10.476690062355033</v>
      </c>
      <c r="CR142" s="60">
        <f t="shared" si="1186"/>
        <v>10.476690062355033</v>
      </c>
      <c r="CS142" s="60">
        <f t="shared" si="1187"/>
        <v>10.476690062355033</v>
      </c>
      <c r="CT142" s="60">
        <f t="shared" si="1188"/>
        <v>10.476690062355033</v>
      </c>
      <c r="CU142" s="60">
        <f t="shared" si="1189"/>
        <v>10.476690062355033</v>
      </c>
      <c r="CV142" s="60">
        <f t="shared" si="1190"/>
        <v>10.476690062355033</v>
      </c>
      <c r="CW142" s="60">
        <f t="shared" si="1191"/>
        <v>10.476690062355033</v>
      </c>
      <c r="CX142" s="60">
        <f t="shared" si="1192"/>
        <v>10.476690062355033</v>
      </c>
      <c r="CY142" s="60">
        <f t="shared" si="1193"/>
        <v>10.476690062355033</v>
      </c>
      <c r="CZ142" s="60">
        <f t="shared" si="1194"/>
        <v>10.476690062355033</v>
      </c>
      <c r="DA142" s="60">
        <f t="shared" si="1195"/>
        <v>10.476690062355033</v>
      </c>
      <c r="DB142" s="60">
        <f t="shared" si="1196"/>
        <v>10.476690062355033</v>
      </c>
      <c r="DE142" s="136"/>
      <c r="DF142" s="13">
        <v>10.476690062355036</v>
      </c>
    </row>
    <row r="143" spans="1:110" s="13" customFormat="1" x14ac:dyDescent="0.2">
      <c r="AB143" s="60"/>
      <c r="AC143" s="60"/>
      <c r="AD143" s="60"/>
      <c r="AE143" s="60"/>
      <c r="CM143" s="60"/>
      <c r="CN143" s="60"/>
      <c r="CO143" s="60"/>
      <c r="CP143" s="60"/>
      <c r="CQ143" s="60"/>
      <c r="CR143" s="60"/>
      <c r="CS143" s="60"/>
      <c r="CT143" s="60"/>
      <c r="CU143" s="60"/>
      <c r="CV143" s="60"/>
      <c r="CW143" s="60"/>
      <c r="CX143" s="60"/>
      <c r="CY143" s="60"/>
      <c r="CZ143" s="60"/>
      <c r="DA143" s="60"/>
      <c r="DB143" s="60"/>
      <c r="DE143" s="136"/>
    </row>
    <row r="144" spans="1:110" s="13" customFormat="1" x14ac:dyDescent="0.2">
      <c r="A144" s="13" t="s">
        <v>463</v>
      </c>
      <c r="B144" s="13" t="e">
        <f t="shared" ref="B144:AD144" si="1205">+B133/C124</f>
        <v>#DIV/0!</v>
      </c>
      <c r="C144" s="13" t="e">
        <f t="shared" si="1205"/>
        <v>#DIV/0!</v>
      </c>
      <c r="D144" s="13" t="e">
        <f t="shared" ca="1" si="1205"/>
        <v>#DIV/0!</v>
      </c>
      <c r="E144" s="13" t="e">
        <f t="shared" ca="1" si="1205"/>
        <v>#DIV/0!</v>
      </c>
      <c r="F144" s="13" t="e">
        <f t="shared" ca="1" si="1205"/>
        <v>#DIV/0!</v>
      </c>
      <c r="G144" s="13" t="e">
        <f t="shared" ca="1" si="1205"/>
        <v>#DIV/0!</v>
      </c>
      <c r="H144" s="13" t="e">
        <f t="shared" ca="1" si="1205"/>
        <v>#DIV/0!</v>
      </c>
      <c r="I144" s="13" t="e">
        <f t="shared" ca="1" si="1205"/>
        <v>#DIV/0!</v>
      </c>
      <c r="J144" s="13">
        <f t="shared" ca="1" si="1205"/>
        <v>0</v>
      </c>
      <c r="K144" s="13">
        <f t="shared" ca="1" si="1205"/>
        <v>0</v>
      </c>
      <c r="L144" s="13">
        <f t="shared" ca="1" si="1205"/>
        <v>0</v>
      </c>
      <c r="M144" s="13">
        <f t="shared" ca="1" si="1205"/>
        <v>0</v>
      </c>
      <c r="N144" s="13">
        <f t="shared" ca="1" si="1205"/>
        <v>0</v>
      </c>
      <c r="O144" s="13">
        <f t="shared" ca="1" si="1205"/>
        <v>0</v>
      </c>
      <c r="P144" s="13">
        <f t="shared" ca="1" si="1205"/>
        <v>0</v>
      </c>
      <c r="Q144" s="13">
        <f t="shared" ca="1" si="1205"/>
        <v>0</v>
      </c>
      <c r="R144" s="13">
        <f t="shared" ca="1" si="1205"/>
        <v>0</v>
      </c>
      <c r="S144" s="13">
        <f t="shared" ca="1" si="1205"/>
        <v>0</v>
      </c>
      <c r="T144" s="13">
        <f t="shared" ca="1" si="1205"/>
        <v>0</v>
      </c>
      <c r="U144" s="13">
        <f t="shared" ca="1" si="1205"/>
        <v>0</v>
      </c>
      <c r="V144" s="13">
        <f t="shared" ca="1" si="1205"/>
        <v>0</v>
      </c>
      <c r="W144" s="13">
        <f t="shared" ca="1" si="1205"/>
        <v>12.992409081928599</v>
      </c>
      <c r="X144" s="13">
        <f t="shared" ca="1" si="1205"/>
        <v>38.24828917138921</v>
      </c>
      <c r="Y144" s="13">
        <f t="shared" ca="1" si="1205"/>
        <v>15.495013838798963</v>
      </c>
      <c r="Z144" s="13">
        <f t="shared" ref="Z144:AA144" ca="1" si="1206">+Z133/AA124</f>
        <v>31.296869897882349</v>
      </c>
      <c r="AA144" s="13">
        <f t="shared" ca="1" si="1206"/>
        <v>31.296869897882349</v>
      </c>
      <c r="AB144" s="37">
        <f t="shared" ca="1" si="1205"/>
        <v>12.952175305877262</v>
      </c>
      <c r="AC144" s="37">
        <f t="shared" ca="1" si="1205"/>
        <v>17.581117968344138</v>
      </c>
      <c r="AD144" s="37">
        <f t="shared" ca="1" si="1205"/>
        <v>17.686461660366444</v>
      </c>
      <c r="AE144" s="37"/>
      <c r="AL144" s="13" t="e">
        <f t="shared" ref="AL144:BQ144" si="1207">+AL133/AP124</f>
        <v>#DIV/0!</v>
      </c>
      <c r="AM144" s="13" t="e">
        <f t="shared" si="1207"/>
        <v>#DIV/0!</v>
      </c>
      <c r="AN144" s="13" t="e">
        <f t="shared" si="1207"/>
        <v>#DIV/0!</v>
      </c>
      <c r="AO144" s="13" t="e">
        <f t="shared" si="1207"/>
        <v>#DIV/0!</v>
      </c>
      <c r="AP144" s="13" t="e">
        <f t="shared" si="1207"/>
        <v>#DIV/0!</v>
      </c>
      <c r="AQ144" s="13" t="e">
        <f t="shared" si="1207"/>
        <v>#DIV/0!</v>
      </c>
      <c r="AR144" s="13" t="e">
        <f t="shared" si="1207"/>
        <v>#DIV/0!</v>
      </c>
      <c r="AS144" s="13" t="e">
        <f t="shared" si="1207"/>
        <v>#DIV/0!</v>
      </c>
      <c r="AT144" s="13" t="e">
        <f t="shared" si="1207"/>
        <v>#DIV/0!</v>
      </c>
      <c r="AU144" s="13" t="e">
        <f t="shared" si="1207"/>
        <v>#DIV/0!</v>
      </c>
      <c r="AV144" s="13" t="e">
        <f t="shared" si="1207"/>
        <v>#DIV/0!</v>
      </c>
      <c r="AW144" s="13" t="e">
        <f t="shared" si="1207"/>
        <v>#DIV/0!</v>
      </c>
      <c r="AX144" s="13" t="e">
        <f t="shared" si="1207"/>
        <v>#DIV/0!</v>
      </c>
      <c r="AY144" s="13" t="e">
        <f t="shared" si="1207"/>
        <v>#DIV/0!</v>
      </c>
      <c r="AZ144" s="13" t="e">
        <f t="shared" si="1207"/>
        <v>#DIV/0!</v>
      </c>
      <c r="BA144" s="13" t="e">
        <f t="shared" si="1207"/>
        <v>#DIV/0!</v>
      </c>
      <c r="BB144" s="13" t="e">
        <f t="shared" si="1207"/>
        <v>#DIV/0!</v>
      </c>
      <c r="BC144" s="13" t="e">
        <f t="shared" si="1207"/>
        <v>#DIV/0!</v>
      </c>
      <c r="BD144" s="13" t="e">
        <f t="shared" si="1207"/>
        <v>#DIV/0!</v>
      </c>
      <c r="BE144" s="13" t="e">
        <f t="shared" si="1207"/>
        <v>#DIV/0!</v>
      </c>
      <c r="BF144" s="13" t="e">
        <f t="shared" si="1207"/>
        <v>#DIV/0!</v>
      </c>
      <c r="BG144" s="13" t="e">
        <f t="shared" si="1207"/>
        <v>#DIV/0!</v>
      </c>
      <c r="BH144" s="13" t="e">
        <f t="shared" si="1207"/>
        <v>#DIV/0!</v>
      </c>
      <c r="BI144" s="13" t="e">
        <f t="shared" si="1207"/>
        <v>#DIV/0!</v>
      </c>
      <c r="BJ144" s="13" t="e">
        <f t="shared" si="1207"/>
        <v>#DIV/0!</v>
      </c>
      <c r="BK144" s="13">
        <f t="shared" si="1207"/>
        <v>0</v>
      </c>
      <c r="BL144" s="13">
        <f t="shared" si="1207"/>
        <v>0</v>
      </c>
      <c r="BM144" s="13">
        <f t="shared" si="1207"/>
        <v>0</v>
      </c>
      <c r="BN144" s="13">
        <f t="shared" si="1207"/>
        <v>0</v>
      </c>
      <c r="BO144" s="13">
        <f t="shared" si="1207"/>
        <v>0</v>
      </c>
      <c r="BP144" s="13">
        <f t="shared" si="1207"/>
        <v>0</v>
      </c>
      <c r="BQ144" s="13">
        <f t="shared" si="1207"/>
        <v>0</v>
      </c>
      <c r="BR144" s="13">
        <f t="shared" ref="BR144:CL144" si="1208">+BR133/BV124</f>
        <v>0</v>
      </c>
      <c r="BS144" s="13">
        <f t="shared" si="1208"/>
        <v>0</v>
      </c>
      <c r="BT144" s="13">
        <f t="shared" si="1208"/>
        <v>10.006371866011557</v>
      </c>
      <c r="BU144" s="13">
        <f t="shared" si="1208"/>
        <v>11.943648773839062</v>
      </c>
      <c r="BV144" s="13">
        <f t="shared" si="1208"/>
        <v>12.992467922862016</v>
      </c>
      <c r="BW144" s="13">
        <f t="shared" si="1208"/>
        <v>24.544015133191582</v>
      </c>
      <c r="BX144" s="13">
        <f t="shared" si="1208"/>
        <v>33.530678339330777</v>
      </c>
      <c r="BY144" s="13">
        <f t="shared" si="1208"/>
        <v>37.41662570656181</v>
      </c>
      <c r="BZ144" s="13">
        <f t="shared" si="1208"/>
        <v>27.689117692111314</v>
      </c>
      <c r="CA144" s="13">
        <f t="shared" si="1208"/>
        <v>20.389818152751683</v>
      </c>
      <c r="CB144" s="13">
        <f t="shared" si="1208"/>
        <v>16.769072976287816</v>
      </c>
      <c r="CC144" s="13">
        <f t="shared" si="1208"/>
        <v>12.521097767690405</v>
      </c>
      <c r="CD144" s="13">
        <f t="shared" si="1208"/>
        <v>15.495013838798956</v>
      </c>
      <c r="CE144" s="13">
        <f t="shared" si="1208"/>
        <v>14.350575709232157</v>
      </c>
      <c r="CF144" s="13">
        <f t="shared" si="1208"/>
        <v>25.386276122555472</v>
      </c>
      <c r="CG144" s="13">
        <f t="shared" si="1208"/>
        <v>30.746713326033547</v>
      </c>
      <c r="CH144" s="13">
        <f t="shared" si="1208"/>
        <v>26.826538241407356</v>
      </c>
      <c r="CI144" s="13">
        <f t="shared" si="1208"/>
        <v>33.670247639666563</v>
      </c>
      <c r="CJ144" s="13">
        <f t="shared" si="1208"/>
        <v>29.570484459942755</v>
      </c>
      <c r="CK144" s="13">
        <f t="shared" si="1208"/>
        <v>20.339443311155812</v>
      </c>
      <c r="CL144" s="13">
        <f t="shared" si="1208"/>
        <v>13.341934999799035</v>
      </c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E144" s="134"/>
      <c r="DF144" s="13">
        <v>22.240590665096466</v>
      </c>
    </row>
    <row r="145" spans="1:110" s="98" customFormat="1" x14ac:dyDescent="0.2">
      <c r="A145" s="98" t="s">
        <v>426</v>
      </c>
      <c r="AB145" s="99"/>
      <c r="AC145" s="99"/>
      <c r="AD145" s="99"/>
      <c r="AE145" s="99"/>
      <c r="AL145" s="174"/>
      <c r="AM145" s="174"/>
      <c r="AN145" s="174"/>
      <c r="AO145" s="174" t="e">
        <f t="shared" ref="AO145:CI145" si="1209">+CORREL(AL124:AO124,AL141:AO141)</f>
        <v>#DIV/0!</v>
      </c>
      <c r="AP145" s="174" t="e">
        <f t="shared" si="1209"/>
        <v>#DIV/0!</v>
      </c>
      <c r="AQ145" s="174" t="e">
        <f t="shared" si="1209"/>
        <v>#DIV/0!</v>
      </c>
      <c r="AR145" s="174" t="e">
        <f t="shared" si="1209"/>
        <v>#DIV/0!</v>
      </c>
      <c r="AS145" s="174" t="e">
        <f t="shared" si="1209"/>
        <v>#DIV/0!</v>
      </c>
      <c r="AT145" s="174" t="e">
        <f t="shared" si="1209"/>
        <v>#DIV/0!</v>
      </c>
      <c r="AU145" s="174" t="e">
        <f t="shared" si="1209"/>
        <v>#DIV/0!</v>
      </c>
      <c r="AV145" s="174" t="e">
        <f t="shared" si="1209"/>
        <v>#DIV/0!</v>
      </c>
      <c r="AW145" s="174" t="e">
        <f t="shared" si="1209"/>
        <v>#DIV/0!</v>
      </c>
      <c r="AX145" s="174" t="e">
        <f t="shared" si="1209"/>
        <v>#DIV/0!</v>
      </c>
      <c r="AY145" s="174" t="e">
        <f t="shared" si="1209"/>
        <v>#DIV/0!</v>
      </c>
      <c r="AZ145" s="174" t="e">
        <f t="shared" si="1209"/>
        <v>#DIV/0!</v>
      </c>
      <c r="BA145" s="174" t="e">
        <f t="shared" si="1209"/>
        <v>#DIV/0!</v>
      </c>
      <c r="BB145" s="174" t="e">
        <f t="shared" si="1209"/>
        <v>#DIV/0!</v>
      </c>
      <c r="BC145" s="174" t="e">
        <f t="shared" si="1209"/>
        <v>#DIV/0!</v>
      </c>
      <c r="BD145" s="174" t="e">
        <f t="shared" si="1209"/>
        <v>#DIV/0!</v>
      </c>
      <c r="BE145" s="174" t="e">
        <f t="shared" si="1209"/>
        <v>#DIV/0!</v>
      </c>
      <c r="BF145" s="174" t="e">
        <f t="shared" si="1209"/>
        <v>#DIV/0!</v>
      </c>
      <c r="BG145" s="174" t="e">
        <f t="shared" si="1209"/>
        <v>#DIV/0!</v>
      </c>
      <c r="BH145" s="174" t="e">
        <f t="shared" si="1209"/>
        <v>#DIV/0!</v>
      </c>
      <c r="BI145" s="174" t="e">
        <f t="shared" si="1209"/>
        <v>#DIV/0!</v>
      </c>
      <c r="BJ145" s="174" t="e">
        <f t="shared" si="1209"/>
        <v>#DIV/0!</v>
      </c>
      <c r="BK145" s="174" t="e">
        <f t="shared" si="1209"/>
        <v>#DIV/0!</v>
      </c>
      <c r="BL145" s="174" t="e">
        <f t="shared" si="1209"/>
        <v>#DIV/0!</v>
      </c>
      <c r="BM145" s="174" t="e">
        <f t="shared" si="1209"/>
        <v>#DIV/0!</v>
      </c>
      <c r="BN145" s="174" t="e">
        <f t="shared" si="1209"/>
        <v>#DIV/0!</v>
      </c>
      <c r="BO145" s="174" t="e">
        <f t="shared" si="1209"/>
        <v>#DIV/0!</v>
      </c>
      <c r="BP145" s="174" t="e">
        <f t="shared" si="1209"/>
        <v>#DIV/0!</v>
      </c>
      <c r="BQ145" s="174" t="e">
        <f t="shared" si="1209"/>
        <v>#DIV/0!</v>
      </c>
      <c r="BR145" s="174" t="e">
        <f t="shared" si="1209"/>
        <v>#DIV/0!</v>
      </c>
      <c r="BS145" s="174" t="e">
        <f t="shared" si="1209"/>
        <v>#DIV/0!</v>
      </c>
      <c r="BT145" s="174">
        <f t="shared" si="1209"/>
        <v>0.72457952663086334</v>
      </c>
      <c r="BU145" s="174">
        <f t="shared" si="1209"/>
        <v>0.80949332265048701</v>
      </c>
      <c r="BV145" s="174">
        <f t="shared" si="1209"/>
        <v>0.38328329944096451</v>
      </c>
      <c r="BW145" s="174">
        <f t="shared" si="1209"/>
        <v>-0.75581788915576309</v>
      </c>
      <c r="BX145" s="174">
        <f t="shared" si="1209"/>
        <v>-0.45363566633232294</v>
      </c>
      <c r="BY145" s="174">
        <f t="shared" si="1209"/>
        <v>0.5952335409560966</v>
      </c>
      <c r="BZ145" s="174">
        <f t="shared" si="1209"/>
        <v>-0.16919886306104481</v>
      </c>
      <c r="CA145" s="174">
        <f t="shared" si="1209"/>
        <v>0.17223485946891595</v>
      </c>
      <c r="CB145" s="174">
        <f t="shared" si="1209"/>
        <v>-0.64234654971370941</v>
      </c>
      <c r="CC145" s="174">
        <f t="shared" si="1209"/>
        <v>-0.98812893923162304</v>
      </c>
      <c r="CD145" s="174">
        <f t="shared" si="1209"/>
        <v>-0.79098029525190561</v>
      </c>
      <c r="CE145" s="174">
        <f t="shared" si="1209"/>
        <v>-0.17117344435664808</v>
      </c>
      <c r="CF145" s="174">
        <f t="shared" si="1209"/>
        <v>0.72737154198178688</v>
      </c>
      <c r="CG145" s="174">
        <f t="shared" si="1209"/>
        <v>0.41550410111980135</v>
      </c>
      <c r="CH145" s="174">
        <f t="shared" si="1209"/>
        <v>-6.0726793134857201E-3</v>
      </c>
      <c r="CI145" s="174">
        <f t="shared" si="1209"/>
        <v>-0.96509253871171108</v>
      </c>
      <c r="CJ145" s="174">
        <f>+CORREL(CG124:CJ124,CG141:CJ141)</f>
        <v>-0.92343066652541561</v>
      </c>
      <c r="CK145" s="174">
        <f>+CORREL(CH124:CK124,CH141:CK141)</f>
        <v>-0.72523707323264708</v>
      </c>
      <c r="CL145" s="174">
        <f>+CORREL(CI124:CL124,CI141:CL141)</f>
        <v>0.26140023982327598</v>
      </c>
      <c r="CM145" s="99"/>
      <c r="CN145" s="99"/>
      <c r="CO145" s="99"/>
      <c r="CP145" s="99"/>
      <c r="CQ145" s="99"/>
      <c r="CR145" s="99"/>
      <c r="CS145" s="99"/>
      <c r="CT145" s="99"/>
      <c r="CU145" s="99"/>
      <c r="CV145" s="99"/>
      <c r="CW145" s="99"/>
      <c r="CX145" s="99"/>
      <c r="CY145" s="99"/>
      <c r="CZ145" s="99"/>
      <c r="DA145" s="99"/>
      <c r="DB145" s="99"/>
      <c r="DE145" s="137"/>
    </row>
    <row r="146" spans="1:110" s="4" customFormat="1" x14ac:dyDescent="0.2">
      <c r="A146" s="3"/>
      <c r="AB146" s="17"/>
      <c r="AC146" s="17"/>
      <c r="AD146" s="17"/>
      <c r="AE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E146" s="119"/>
    </row>
    <row r="147" spans="1:110" s="161" customFormat="1" x14ac:dyDescent="0.2">
      <c r="A147" s="49" t="s">
        <v>505</v>
      </c>
      <c r="E147" s="161">
        <f t="shared" ref="E147:AE147" ca="1" si="1210">+E$175/E$120</f>
        <v>0</v>
      </c>
      <c r="F147" s="161">
        <f t="shared" ca="1" si="1210"/>
        <v>0</v>
      </c>
      <c r="G147" s="161">
        <f t="shared" ca="1" si="1210"/>
        <v>0</v>
      </c>
      <c r="H147" s="161">
        <f t="shared" ca="1" si="1210"/>
        <v>0</v>
      </c>
      <c r="I147" s="161">
        <f t="shared" ca="1" si="1210"/>
        <v>0</v>
      </c>
      <c r="J147" s="161">
        <f t="shared" ca="1" si="1210"/>
        <v>0</v>
      </c>
      <c r="K147" s="161">
        <f t="shared" ca="1" si="1210"/>
        <v>35.768485071859061</v>
      </c>
      <c r="L147" s="161">
        <f t="shared" ca="1" si="1210"/>
        <v>30.695257209086694</v>
      </c>
      <c r="M147" s="161">
        <f t="shared" ca="1" si="1210"/>
        <v>30.715764603616137</v>
      </c>
      <c r="N147" s="161">
        <f t="shared" ca="1" si="1210"/>
        <v>43.113991423273063</v>
      </c>
      <c r="O147" s="161">
        <f t="shared" ca="1" si="1210"/>
        <v>49.967022229949002</v>
      </c>
      <c r="P147" s="161">
        <f t="shared" ca="1" si="1210"/>
        <v>51.051587946221602</v>
      </c>
      <c r="Q147" s="161">
        <f t="shared" ca="1" si="1210"/>
        <v>68.416481223922119</v>
      </c>
      <c r="R147" s="161">
        <f t="shared" ca="1" si="1210"/>
        <v>83.84809921186833</v>
      </c>
      <c r="S147" s="161">
        <f t="shared" ca="1" si="1210"/>
        <v>119.91845155308299</v>
      </c>
      <c r="T147" s="161">
        <f t="shared" ca="1" si="1210"/>
        <v>114.22603152526656</v>
      </c>
      <c r="U147" s="161">
        <f t="shared" ca="1" si="1210"/>
        <v>135.25048678720444</v>
      </c>
      <c r="V147" s="161">
        <f t="shared" ca="1" si="1210"/>
        <v>158.58458507185907</v>
      </c>
      <c r="W147" s="161">
        <f t="shared" ca="1" si="1210"/>
        <v>168.28222067686602</v>
      </c>
      <c r="X147" s="161">
        <f t="shared" ca="1" si="1210"/>
        <v>247.82109411219284</v>
      </c>
      <c r="Y147" s="161">
        <f t="shared" ca="1" si="1210"/>
        <v>290.70468242929991</v>
      </c>
      <c r="Z147" s="161">
        <f t="shared" ca="1" si="1210"/>
        <v>441.47658785350029</v>
      </c>
      <c r="AA147" s="161">
        <f t="shared" ca="1" si="1210"/>
        <v>441.47658785350029</v>
      </c>
      <c r="AB147" s="21">
        <f t="shared" ca="1" si="1210"/>
        <v>610.00001628352175</v>
      </c>
      <c r="AC147" s="21">
        <f t="shared" ca="1" si="1210"/>
        <v>756.79376945481795</v>
      </c>
      <c r="AD147" s="21">
        <f t="shared" ca="1" si="1210"/>
        <v>923.78400686248131</v>
      </c>
      <c r="AE147" s="21">
        <f t="shared" ca="1" si="1210"/>
        <v>1112.6179755944768</v>
      </c>
      <c r="AL147" s="161">
        <f t="shared" ref="AL147:BQ147" si="1211">+AL$175/AL$120</f>
        <v>0</v>
      </c>
      <c r="AM147" s="161">
        <f t="shared" si="1211"/>
        <v>0</v>
      </c>
      <c r="AN147" s="161">
        <f t="shared" si="1211"/>
        <v>0</v>
      </c>
      <c r="AO147" s="161">
        <f t="shared" si="1211"/>
        <v>0</v>
      </c>
      <c r="AP147" s="161">
        <f t="shared" si="1211"/>
        <v>0</v>
      </c>
      <c r="AQ147" s="161">
        <f t="shared" si="1211"/>
        <v>0</v>
      </c>
      <c r="AR147" s="161">
        <f t="shared" si="1211"/>
        <v>0</v>
      </c>
      <c r="AS147" s="161">
        <f t="shared" si="1211"/>
        <v>0</v>
      </c>
      <c r="AT147" s="161">
        <f t="shared" si="1211"/>
        <v>0</v>
      </c>
      <c r="AU147" s="161">
        <f t="shared" si="1211"/>
        <v>0</v>
      </c>
      <c r="AV147" s="161">
        <f t="shared" si="1211"/>
        <v>0</v>
      </c>
      <c r="AW147" s="161">
        <f t="shared" si="1211"/>
        <v>0</v>
      </c>
      <c r="AX147" s="161">
        <f t="shared" si="1211"/>
        <v>0</v>
      </c>
      <c r="AY147" s="161">
        <f t="shared" si="1211"/>
        <v>0</v>
      </c>
      <c r="AZ147" s="161">
        <f t="shared" si="1211"/>
        <v>0</v>
      </c>
      <c r="BA147" s="161">
        <f t="shared" si="1211"/>
        <v>0</v>
      </c>
      <c r="BB147" s="161">
        <f t="shared" si="1211"/>
        <v>0</v>
      </c>
      <c r="BC147" s="161">
        <f t="shared" si="1211"/>
        <v>0</v>
      </c>
      <c r="BD147" s="161">
        <f t="shared" si="1211"/>
        <v>0</v>
      </c>
      <c r="BE147" s="161">
        <f t="shared" si="1211"/>
        <v>0</v>
      </c>
      <c r="BF147" s="161">
        <f t="shared" si="1211"/>
        <v>0</v>
      </c>
      <c r="BG147" s="161">
        <f t="shared" si="1211"/>
        <v>0</v>
      </c>
      <c r="BH147" s="161">
        <f t="shared" si="1211"/>
        <v>0</v>
      </c>
      <c r="BI147" s="161">
        <f t="shared" si="1211"/>
        <v>0</v>
      </c>
      <c r="BJ147" s="161">
        <f t="shared" si="1211"/>
        <v>0</v>
      </c>
      <c r="BK147" s="161">
        <f t="shared" si="1211"/>
        <v>0</v>
      </c>
      <c r="BL147" s="161">
        <f t="shared" si="1211"/>
        <v>0</v>
      </c>
      <c r="BM147" s="161">
        <f t="shared" si="1211"/>
        <v>0</v>
      </c>
      <c r="BN147" s="161">
        <f t="shared" si="1211"/>
        <v>0</v>
      </c>
      <c r="BO147" s="161">
        <f t="shared" si="1211"/>
        <v>4.1425591098748198</v>
      </c>
      <c r="BP147" s="161">
        <f t="shared" si="1211"/>
        <v>0</v>
      </c>
      <c r="BQ147" s="161">
        <f t="shared" si="1211"/>
        <v>5.6963375057950856</v>
      </c>
      <c r="BR147" s="161">
        <f t="shared" ref="BR147:DB147" si="1212">+BR$175/BR$120</f>
        <v>58.52410755679184</v>
      </c>
      <c r="BS147" s="161">
        <f t="shared" si="1212"/>
        <v>67.090635141400099</v>
      </c>
      <c r="BT147" s="161">
        <f t="shared" si="1212"/>
        <v>129.1358368103848</v>
      </c>
      <c r="BU147" s="161">
        <f t="shared" si="1212"/>
        <v>145.30018544274452</v>
      </c>
      <c r="BV147" s="161">
        <f t="shared" si="1212"/>
        <v>168.28210477515066</v>
      </c>
      <c r="BW147" s="161">
        <f t="shared" si="1212"/>
        <v>193.26866017617058</v>
      </c>
      <c r="BX147" s="161">
        <f t="shared" si="1212"/>
        <v>214.49119146963375</v>
      </c>
      <c r="BY147" s="161">
        <f t="shared" si="1212"/>
        <v>232.38548910523875</v>
      </c>
      <c r="BZ147" s="161">
        <f t="shared" si="1212"/>
        <v>247.82104775150671</v>
      </c>
      <c r="CA147" s="161">
        <f t="shared" si="1212"/>
        <v>255.125173852573</v>
      </c>
      <c r="CB147" s="161">
        <f t="shared" si="1212"/>
        <v>261.55053314789058</v>
      </c>
      <c r="CC147" s="161">
        <f t="shared" si="1212"/>
        <v>272.92744552619376</v>
      </c>
      <c r="CD147" s="161">
        <f t="shared" si="1212"/>
        <v>290.70468242929991</v>
      </c>
      <c r="CE147" s="161">
        <f t="shared" si="1212"/>
        <v>310.60964302271674</v>
      </c>
      <c r="CF147" s="161">
        <f t="shared" si="1212"/>
        <v>324.58507185906353</v>
      </c>
      <c r="CG147" s="161">
        <f t="shared" si="1212"/>
        <v>348.60686138154847</v>
      </c>
      <c r="CH147" s="161">
        <f t="shared" si="1212"/>
        <v>441.47658785350029</v>
      </c>
      <c r="CI147" s="161">
        <f t="shared" si="1212"/>
        <v>478.7250811312008</v>
      </c>
      <c r="CJ147" s="161">
        <f t="shared" si="1212"/>
        <v>487.04218822438571</v>
      </c>
      <c r="CK147" s="161">
        <f t="shared" si="1212"/>
        <v>496.10802039870191</v>
      </c>
      <c r="CL147" s="161">
        <f t="shared" si="1212"/>
        <v>514.93509503940652</v>
      </c>
      <c r="CM147" s="21">
        <f t="shared" si="1212"/>
        <v>534.00772991566737</v>
      </c>
      <c r="CN147" s="21">
        <f t="shared" si="1212"/>
        <v>558.60512553769763</v>
      </c>
      <c r="CO147" s="21">
        <f t="shared" si="1212"/>
        <v>583.04859965582102</v>
      </c>
      <c r="CP147" s="21">
        <f t="shared" si="1212"/>
        <v>610.00001628352175</v>
      </c>
      <c r="CQ147" s="21">
        <f t="shared" si="1212"/>
        <v>643.11062866719476</v>
      </c>
      <c r="CR147" s="21">
        <f t="shared" si="1212"/>
        <v>680.10518112537284</v>
      </c>
      <c r="CS147" s="21">
        <f t="shared" si="1212"/>
        <v>717.88721923297658</v>
      </c>
      <c r="CT147" s="21">
        <f t="shared" si="1212"/>
        <v>756.79376945481795</v>
      </c>
      <c r="CU147" s="21">
        <f t="shared" si="1212"/>
        <v>796.71609742271585</v>
      </c>
      <c r="CV147" s="21">
        <f t="shared" si="1212"/>
        <v>837.83833345730648</v>
      </c>
      <c r="CW147" s="21">
        <f t="shared" si="1212"/>
        <v>880.18242180310267</v>
      </c>
      <c r="CX147" s="21">
        <f t="shared" si="1212"/>
        <v>923.78400686248131</v>
      </c>
      <c r="CY147" s="21">
        <f t="shared" si="1212"/>
        <v>968.96279018011489</v>
      </c>
      <c r="CZ147" s="21">
        <f t="shared" si="1212"/>
        <v>1015.455764102068</v>
      </c>
      <c r="DA147" s="21">
        <f t="shared" si="1212"/>
        <v>1063.3274017486401</v>
      </c>
      <c r="DB147" s="21">
        <f t="shared" si="1212"/>
        <v>1112.6179755944768</v>
      </c>
      <c r="DE147" s="22"/>
      <c r="DF147" s="161">
        <v>514.93509503940652</v>
      </c>
    </row>
    <row r="148" spans="1:110" s="161" customFormat="1" x14ac:dyDescent="0.2">
      <c r="A148" s="49" t="s">
        <v>501</v>
      </c>
      <c r="AB148" s="21"/>
      <c r="AC148" s="21"/>
      <c r="AD148" s="21"/>
      <c r="AE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E148" s="22"/>
    </row>
    <row r="149" spans="1:110" s="161" customFormat="1" x14ac:dyDescent="0.2">
      <c r="A149" s="49" t="s">
        <v>502</v>
      </c>
      <c r="E149" s="161" t="e">
        <f t="shared" ref="E149:AE151" ca="1" si="1213">+E132/E$147</f>
        <v>#DIV/0!</v>
      </c>
      <c r="F149" s="161" t="e">
        <f t="shared" ca="1" si="1213"/>
        <v>#DIV/0!</v>
      </c>
      <c r="G149" s="161" t="e">
        <f t="shared" ca="1" si="1213"/>
        <v>#DIV/0!</v>
      </c>
      <c r="H149" s="161" t="e">
        <f t="shared" ca="1" si="1213"/>
        <v>#DIV/0!</v>
      </c>
      <c r="I149" s="161" t="e">
        <f t="shared" ca="1" si="1213"/>
        <v>#DIV/0!</v>
      </c>
      <c r="J149" s="161" t="e">
        <f t="shared" ca="1" si="1213"/>
        <v>#DIV/0!</v>
      </c>
      <c r="K149" s="161">
        <f t="shared" ca="1" si="1213"/>
        <v>0</v>
      </c>
      <c r="L149" s="161">
        <f t="shared" ca="1" si="1213"/>
        <v>0</v>
      </c>
      <c r="M149" s="161">
        <f t="shared" ca="1" si="1213"/>
        <v>0</v>
      </c>
      <c r="N149" s="161">
        <f t="shared" ca="1" si="1213"/>
        <v>0</v>
      </c>
      <c r="O149" s="161">
        <f t="shared" ca="1" si="1213"/>
        <v>0</v>
      </c>
      <c r="P149" s="161">
        <f t="shared" ca="1" si="1213"/>
        <v>0</v>
      </c>
      <c r="Q149" s="161">
        <f t="shared" ca="1" si="1213"/>
        <v>0</v>
      </c>
      <c r="R149" s="161">
        <f t="shared" ca="1" si="1213"/>
        <v>0</v>
      </c>
      <c r="S149" s="161">
        <f t="shared" ca="1" si="1213"/>
        <v>0</v>
      </c>
      <c r="T149" s="161">
        <f t="shared" ca="1" si="1213"/>
        <v>0</v>
      </c>
      <c r="U149" s="161">
        <f t="shared" ca="1" si="1213"/>
        <v>0</v>
      </c>
      <c r="V149" s="161">
        <f t="shared" ca="1" si="1213"/>
        <v>0</v>
      </c>
      <c r="W149" s="161">
        <f t="shared" ca="1" si="1213"/>
        <v>5.7864104483728314</v>
      </c>
      <c r="X149" s="161">
        <f t="shared" ca="1" si="1213"/>
        <v>3.8063749309933721</v>
      </c>
      <c r="Y149" s="161">
        <f t="shared" ca="1" si="1213"/>
        <v>3.7699771150625954</v>
      </c>
      <c r="Z149" s="161">
        <f t="shared" ca="1" si="1213"/>
        <v>4.3010208292859646</v>
      </c>
      <c r="AA149" s="161">
        <f t="shared" ref="AA149" ca="1" si="1214">+AA132/AA$147</f>
        <v>4.3010208292859646</v>
      </c>
      <c r="AB149" s="21">
        <f t="shared" ca="1" si="1213"/>
        <v>2.1803278106501387</v>
      </c>
      <c r="AC149" s="21">
        <f t="shared" ca="1" si="1213"/>
        <v>1.7574140455174605</v>
      </c>
      <c r="AD149" s="21">
        <f t="shared" ca="1" si="1213"/>
        <v>1.4397304890752345</v>
      </c>
      <c r="AE149" s="21">
        <f t="shared" ca="1" si="1213"/>
        <v>1.1953788534554055</v>
      </c>
      <c r="AL149" s="161" t="e">
        <f t="shared" ref="AL149:CI151" si="1215">+AL132/AL$147</f>
        <v>#DIV/0!</v>
      </c>
      <c r="AM149" s="161" t="e">
        <f t="shared" si="1215"/>
        <v>#DIV/0!</v>
      </c>
      <c r="AN149" s="161" t="e">
        <f t="shared" si="1215"/>
        <v>#DIV/0!</v>
      </c>
      <c r="AO149" s="161" t="e">
        <f t="shared" si="1215"/>
        <v>#DIV/0!</v>
      </c>
      <c r="AP149" s="161" t="e">
        <f t="shared" si="1215"/>
        <v>#DIV/0!</v>
      </c>
      <c r="AQ149" s="161" t="e">
        <f t="shared" si="1215"/>
        <v>#DIV/0!</v>
      </c>
      <c r="AR149" s="161" t="e">
        <f t="shared" si="1215"/>
        <v>#DIV/0!</v>
      </c>
      <c r="AS149" s="161" t="e">
        <f t="shared" si="1215"/>
        <v>#DIV/0!</v>
      </c>
      <c r="AT149" s="161" t="e">
        <f t="shared" si="1215"/>
        <v>#DIV/0!</v>
      </c>
      <c r="AU149" s="161" t="e">
        <f t="shared" si="1215"/>
        <v>#DIV/0!</v>
      </c>
      <c r="AV149" s="161" t="e">
        <f t="shared" si="1215"/>
        <v>#DIV/0!</v>
      </c>
      <c r="AW149" s="161" t="e">
        <f t="shared" si="1215"/>
        <v>#DIV/0!</v>
      </c>
      <c r="AX149" s="161" t="e">
        <f t="shared" si="1215"/>
        <v>#DIV/0!</v>
      </c>
      <c r="AY149" s="161" t="e">
        <f t="shared" si="1215"/>
        <v>#DIV/0!</v>
      </c>
      <c r="AZ149" s="161" t="e">
        <f t="shared" si="1215"/>
        <v>#DIV/0!</v>
      </c>
      <c r="BA149" s="161" t="e">
        <f t="shared" si="1215"/>
        <v>#DIV/0!</v>
      </c>
      <c r="BB149" s="161" t="e">
        <f t="shared" si="1215"/>
        <v>#DIV/0!</v>
      </c>
      <c r="BC149" s="161" t="e">
        <f t="shared" si="1215"/>
        <v>#DIV/0!</v>
      </c>
      <c r="BD149" s="161" t="e">
        <f t="shared" si="1215"/>
        <v>#DIV/0!</v>
      </c>
      <c r="BE149" s="161" t="e">
        <f t="shared" si="1215"/>
        <v>#DIV/0!</v>
      </c>
      <c r="BF149" s="161" t="e">
        <f t="shared" si="1215"/>
        <v>#DIV/0!</v>
      </c>
      <c r="BG149" s="161" t="e">
        <f t="shared" si="1215"/>
        <v>#DIV/0!</v>
      </c>
      <c r="BH149" s="161" t="e">
        <f t="shared" si="1215"/>
        <v>#DIV/0!</v>
      </c>
      <c r="BI149" s="161" t="e">
        <f t="shared" si="1215"/>
        <v>#DIV/0!</v>
      </c>
      <c r="BJ149" s="161" t="e">
        <f t="shared" si="1215"/>
        <v>#DIV/0!</v>
      </c>
      <c r="BK149" s="161" t="e">
        <f t="shared" si="1215"/>
        <v>#DIV/0!</v>
      </c>
      <c r="BL149" s="161" t="e">
        <f t="shared" si="1215"/>
        <v>#DIV/0!</v>
      </c>
      <c r="BM149" s="161" t="e">
        <f t="shared" si="1215"/>
        <v>#DIV/0!</v>
      </c>
      <c r="BN149" s="161" t="e">
        <f t="shared" si="1215"/>
        <v>#DIV/0!</v>
      </c>
      <c r="BO149" s="161">
        <f t="shared" si="1215"/>
        <v>0</v>
      </c>
      <c r="BP149" s="161" t="e">
        <f t="shared" si="1215"/>
        <v>#DIV/0!</v>
      </c>
      <c r="BQ149" s="161">
        <f t="shared" si="1215"/>
        <v>0</v>
      </c>
      <c r="BR149" s="161">
        <f t="shared" si="1215"/>
        <v>0</v>
      </c>
      <c r="BS149" s="161">
        <f t="shared" si="1215"/>
        <v>0</v>
      </c>
      <c r="BT149" s="161">
        <f t="shared" si="1215"/>
        <v>6.0374410330789168</v>
      </c>
      <c r="BU149" s="161">
        <f t="shared" si="1215"/>
        <v>5.1968275036892289</v>
      </c>
      <c r="BV149" s="161">
        <f t="shared" si="1215"/>
        <v>5.7864144336741656</v>
      </c>
      <c r="BW149" s="161">
        <f t="shared" si="1215"/>
        <v>6.5654721197081667</v>
      </c>
      <c r="BX149" s="161">
        <f t="shared" si="1215"/>
        <v>6.6177542782728045</v>
      </c>
      <c r="BY149" s="161">
        <f t="shared" si="1215"/>
        <v>5.3609199300556307</v>
      </c>
      <c r="BZ149" s="161">
        <f t="shared" si="1215"/>
        <v>3.8063756430642597</v>
      </c>
      <c r="CA149" s="161">
        <f t="shared" si="1215"/>
        <v>4.364916182844059</v>
      </c>
      <c r="CB149" s="161">
        <f t="shared" si="1215"/>
        <v>3.7860752493288752</v>
      </c>
      <c r="CC149" s="161">
        <f t="shared" si="1215"/>
        <v>3.5764083678653726</v>
      </c>
      <c r="CD149" s="161">
        <f t="shared" si="1215"/>
        <v>3.7699771150625954</v>
      </c>
      <c r="CE149" s="161">
        <f t="shared" si="1215"/>
        <v>4.2672532220870618</v>
      </c>
      <c r="CF149" s="161">
        <f t="shared" si="1215"/>
        <v>7.038524559724622</v>
      </c>
      <c r="CG149" s="161">
        <f t="shared" si="1215"/>
        <v>5.441946817918863</v>
      </c>
      <c r="CH149" s="161">
        <f t="shared" si="1215"/>
        <v>4.3010208292859646</v>
      </c>
      <c r="CI149" s="161">
        <f t="shared" si="1215"/>
        <v>3.7780556550875932</v>
      </c>
      <c r="CJ149" s="161">
        <f>+CJ132/CJ$147</f>
        <v>3.4765982104611872</v>
      </c>
      <c r="CK149" s="161">
        <f>+CK132/CK$147</f>
        <v>2.457730876876568</v>
      </c>
      <c r="CL149" s="161">
        <f>+CL132/CL$147</f>
        <v>1.5721398828682427</v>
      </c>
      <c r="CM149" s="21">
        <f t="shared" ref="CM149:DB149" si="1216">+CM132/CM$147</f>
        <v>2.4906006514363357</v>
      </c>
      <c r="CN149" s="21">
        <f t="shared" si="1216"/>
        <v>2.3809305342835501</v>
      </c>
      <c r="CO149" s="21">
        <f t="shared" si="1216"/>
        <v>2.2811134454059427</v>
      </c>
      <c r="CP149" s="21">
        <f t="shared" si="1216"/>
        <v>2.1803278106501387</v>
      </c>
      <c r="CQ149" s="21">
        <f t="shared" si="1216"/>
        <v>2.068073424251033</v>
      </c>
      <c r="CR149" s="21">
        <f t="shared" si="1216"/>
        <v>1.9555798675129097</v>
      </c>
      <c r="CS149" s="21">
        <f t="shared" si="1216"/>
        <v>1.8526586967532763</v>
      </c>
      <c r="CT149" s="21">
        <f t="shared" si="1216"/>
        <v>1.7574140455174605</v>
      </c>
      <c r="CU149" s="21">
        <f t="shared" si="1216"/>
        <v>1.6693524886749442</v>
      </c>
      <c r="CV149" s="21">
        <f t="shared" si="1216"/>
        <v>1.5874184158079854</v>
      </c>
      <c r="CW149" s="21">
        <f t="shared" si="1216"/>
        <v>1.5110503993881417</v>
      </c>
      <c r="CX149" s="21">
        <f t="shared" si="1216"/>
        <v>1.4397304890752345</v>
      </c>
      <c r="CY149" s="21">
        <f t="shared" si="1216"/>
        <v>1.3726017278256619</v>
      </c>
      <c r="CZ149" s="21">
        <f t="shared" si="1216"/>
        <v>1.3097567092704157</v>
      </c>
      <c r="DA149" s="21">
        <f t="shared" si="1216"/>
        <v>1.250790676336204</v>
      </c>
      <c r="DB149" s="21">
        <f t="shared" si="1216"/>
        <v>1.1953788534554055</v>
      </c>
      <c r="DE149" s="22"/>
      <c r="DF149" s="161">
        <v>1.5721398828682427</v>
      </c>
    </row>
    <row r="150" spans="1:110" s="161" customFormat="1" x14ac:dyDescent="0.2">
      <c r="A150" s="49" t="s">
        <v>503</v>
      </c>
      <c r="E150" s="161" t="e">
        <f t="shared" ca="1" si="1213"/>
        <v>#DIV/0!</v>
      </c>
      <c r="F150" s="161" t="e">
        <f t="shared" ca="1" si="1213"/>
        <v>#DIV/0!</v>
      </c>
      <c r="G150" s="161" t="e">
        <f t="shared" ca="1" si="1213"/>
        <v>#DIV/0!</v>
      </c>
      <c r="H150" s="161" t="e">
        <f t="shared" ca="1" si="1213"/>
        <v>#DIV/0!</v>
      </c>
      <c r="I150" s="161" t="e">
        <f t="shared" ca="1" si="1213"/>
        <v>#DIV/0!</v>
      </c>
      <c r="J150" s="161" t="e">
        <f t="shared" ca="1" si="1213"/>
        <v>#DIV/0!</v>
      </c>
      <c r="K150" s="161">
        <f t="shared" ca="1" si="1213"/>
        <v>0</v>
      </c>
      <c r="L150" s="161">
        <f t="shared" ca="1" si="1213"/>
        <v>0</v>
      </c>
      <c r="M150" s="161">
        <f t="shared" ca="1" si="1213"/>
        <v>0</v>
      </c>
      <c r="N150" s="161">
        <f t="shared" ca="1" si="1213"/>
        <v>0</v>
      </c>
      <c r="O150" s="161">
        <f t="shared" ca="1" si="1213"/>
        <v>0</v>
      </c>
      <c r="P150" s="161">
        <f t="shared" ca="1" si="1213"/>
        <v>0</v>
      </c>
      <c r="Q150" s="161">
        <f t="shared" ca="1" si="1213"/>
        <v>0</v>
      </c>
      <c r="R150" s="161">
        <f t="shared" ca="1" si="1213"/>
        <v>0</v>
      </c>
      <c r="S150" s="161">
        <f t="shared" ca="1" si="1213"/>
        <v>0</v>
      </c>
      <c r="T150" s="161">
        <f t="shared" ca="1" si="1213"/>
        <v>0</v>
      </c>
      <c r="U150" s="161">
        <f t="shared" ca="1" si="1213"/>
        <v>0</v>
      </c>
      <c r="V150" s="161">
        <f t="shared" ca="1" si="1213"/>
        <v>0</v>
      </c>
      <c r="W150" s="161">
        <f t="shared" ca="1" si="1213"/>
        <v>6.3227119045634836</v>
      </c>
      <c r="X150" s="161">
        <f t="shared" ca="1" si="1213"/>
        <v>7.0074745098728819</v>
      </c>
      <c r="Y150" s="161">
        <f t="shared" ca="1" si="1213"/>
        <v>4.4194334582569184</v>
      </c>
      <c r="Z150" s="161">
        <f t="shared" ca="1" si="1213"/>
        <v>5.4552156700078225</v>
      </c>
      <c r="AA150" s="161">
        <f t="shared" ref="AA150" ca="1" si="1217">+AA133/AA$147</f>
        <v>5.4552156700078225</v>
      </c>
      <c r="AB150" s="21">
        <f t="shared" ca="1" si="1213"/>
        <v>3.116882580538491</v>
      </c>
      <c r="AC150" s="21">
        <f t="shared" ca="1" si="1213"/>
        <v>3.8793594528941231</v>
      </c>
      <c r="AD150" s="21">
        <f t="shared" ca="1" si="1213"/>
        <v>3.6153524236650343</v>
      </c>
      <c r="AE150" s="21">
        <f t="shared" ca="1" si="1213"/>
        <v>3.3944080155832523</v>
      </c>
      <c r="AL150" s="161" t="e">
        <f t="shared" si="1215"/>
        <v>#DIV/0!</v>
      </c>
      <c r="AM150" s="161" t="e">
        <f t="shared" si="1215"/>
        <v>#DIV/0!</v>
      </c>
      <c r="AN150" s="161" t="e">
        <f t="shared" si="1215"/>
        <v>#DIV/0!</v>
      </c>
      <c r="AO150" s="161" t="e">
        <f t="shared" si="1215"/>
        <v>#DIV/0!</v>
      </c>
      <c r="AP150" s="161" t="e">
        <f t="shared" si="1215"/>
        <v>#DIV/0!</v>
      </c>
      <c r="AQ150" s="161" t="e">
        <f t="shared" si="1215"/>
        <v>#DIV/0!</v>
      </c>
      <c r="AR150" s="161" t="e">
        <f t="shared" si="1215"/>
        <v>#DIV/0!</v>
      </c>
      <c r="AS150" s="161" t="e">
        <f t="shared" si="1215"/>
        <v>#DIV/0!</v>
      </c>
      <c r="AT150" s="161" t="e">
        <f t="shared" si="1215"/>
        <v>#DIV/0!</v>
      </c>
      <c r="AU150" s="161" t="e">
        <f t="shared" si="1215"/>
        <v>#DIV/0!</v>
      </c>
      <c r="AV150" s="161" t="e">
        <f t="shared" si="1215"/>
        <v>#DIV/0!</v>
      </c>
      <c r="AW150" s="161" t="e">
        <f t="shared" si="1215"/>
        <v>#DIV/0!</v>
      </c>
      <c r="AX150" s="161" t="e">
        <f t="shared" si="1215"/>
        <v>#DIV/0!</v>
      </c>
      <c r="AY150" s="161" t="e">
        <f t="shared" si="1215"/>
        <v>#DIV/0!</v>
      </c>
      <c r="AZ150" s="161" t="e">
        <f t="shared" si="1215"/>
        <v>#DIV/0!</v>
      </c>
      <c r="BA150" s="161" t="e">
        <f t="shared" si="1215"/>
        <v>#DIV/0!</v>
      </c>
      <c r="BB150" s="161" t="e">
        <f t="shared" si="1215"/>
        <v>#DIV/0!</v>
      </c>
      <c r="BC150" s="161" t="e">
        <f t="shared" si="1215"/>
        <v>#DIV/0!</v>
      </c>
      <c r="BD150" s="161" t="e">
        <f t="shared" si="1215"/>
        <v>#DIV/0!</v>
      </c>
      <c r="BE150" s="161" t="e">
        <f t="shared" si="1215"/>
        <v>#DIV/0!</v>
      </c>
      <c r="BF150" s="161" t="e">
        <f t="shared" si="1215"/>
        <v>#DIV/0!</v>
      </c>
      <c r="BG150" s="161" t="e">
        <f t="shared" si="1215"/>
        <v>#DIV/0!</v>
      </c>
      <c r="BH150" s="161" t="e">
        <f t="shared" si="1215"/>
        <v>#DIV/0!</v>
      </c>
      <c r="BI150" s="161" t="e">
        <f t="shared" si="1215"/>
        <v>#DIV/0!</v>
      </c>
      <c r="BJ150" s="161" t="e">
        <f t="shared" si="1215"/>
        <v>#DIV/0!</v>
      </c>
      <c r="BK150" s="161" t="e">
        <f t="shared" si="1215"/>
        <v>#DIV/0!</v>
      </c>
      <c r="BL150" s="161" t="e">
        <f t="shared" si="1215"/>
        <v>#DIV/0!</v>
      </c>
      <c r="BM150" s="161" t="e">
        <f t="shared" si="1215"/>
        <v>#DIV/0!</v>
      </c>
      <c r="BN150" s="161" t="e">
        <f t="shared" si="1215"/>
        <v>#DIV/0!</v>
      </c>
      <c r="BO150" s="161">
        <f t="shared" si="1215"/>
        <v>0</v>
      </c>
      <c r="BP150" s="161" t="e">
        <f t="shared" si="1215"/>
        <v>#DIV/0!</v>
      </c>
      <c r="BQ150" s="161">
        <f t="shared" si="1215"/>
        <v>0</v>
      </c>
      <c r="BR150" s="161">
        <f t="shared" si="1215"/>
        <v>0</v>
      </c>
      <c r="BS150" s="161">
        <f t="shared" si="1215"/>
        <v>0</v>
      </c>
      <c r="BT150" s="161">
        <f t="shared" si="1215"/>
        <v>6.6131913579803694</v>
      </c>
      <c r="BU150" s="161">
        <f t="shared" si="1215"/>
        <v>7.1575958202050032</v>
      </c>
      <c r="BV150" s="161">
        <f t="shared" si="1215"/>
        <v>6.3227162592342099</v>
      </c>
      <c r="BW150" s="161">
        <f t="shared" si="1215"/>
        <v>8.1544519352668221</v>
      </c>
      <c r="BX150" s="161">
        <f t="shared" si="1215"/>
        <v>8.0963697767787188</v>
      </c>
      <c r="BY150" s="161">
        <f t="shared" si="1215"/>
        <v>7.2896117848083462</v>
      </c>
      <c r="BZ150" s="161">
        <f t="shared" si="1215"/>
        <v>5.0724101580768872</v>
      </c>
      <c r="CA150" s="161">
        <f t="shared" si="1215"/>
        <v>4.6353716575353667</v>
      </c>
      <c r="CB150" s="161">
        <f t="shared" si="1215"/>
        <v>4.362254537462035</v>
      </c>
      <c r="CC150" s="161">
        <f t="shared" si="1215"/>
        <v>3.7015331970453769</v>
      </c>
      <c r="CD150" s="161">
        <f t="shared" si="1215"/>
        <v>4.4194334582569184</v>
      </c>
      <c r="CE150" s="161">
        <f t="shared" si="1215"/>
        <v>4.6320197467107471</v>
      </c>
      <c r="CF150" s="161">
        <f t="shared" si="1215"/>
        <v>7.2959301129790184</v>
      </c>
      <c r="CG150" s="161">
        <f t="shared" si="1215"/>
        <v>6.9084985604000284</v>
      </c>
      <c r="CH150" s="161">
        <f t="shared" si="1215"/>
        <v>4.6760124020099436</v>
      </c>
      <c r="CI150" s="161">
        <f t="shared" si="1215"/>
        <v>4.1338966308674134</v>
      </c>
      <c r="CJ150" s="161">
        <f t="shared" ref="CJ150:CK151" si="1218">+CJ133/CJ$147</f>
        <v>4.3411023749464572</v>
      </c>
      <c r="CK150" s="161">
        <f t="shared" si="1218"/>
        <v>3.5618251012751085</v>
      </c>
      <c r="CL150" s="161">
        <f t="shared" ref="CL150" si="1219">+CL133/CL$147</f>
        <v>2.4631259594045281</v>
      </c>
      <c r="CM150" s="94">
        <f t="shared" ref="CM150:DB150" si="1220">+CL150</f>
        <v>2.4631259594045281</v>
      </c>
      <c r="CN150" s="94">
        <f t="shared" si="1220"/>
        <v>2.4631259594045281</v>
      </c>
      <c r="CO150" s="94">
        <f t="shared" si="1220"/>
        <v>2.4631259594045281</v>
      </c>
      <c r="CP150" s="94">
        <f t="shared" si="1220"/>
        <v>2.4631259594045281</v>
      </c>
      <c r="CQ150" s="94">
        <f t="shared" si="1220"/>
        <v>2.4631259594045281</v>
      </c>
      <c r="CR150" s="94">
        <f t="shared" si="1220"/>
        <v>2.4631259594045281</v>
      </c>
      <c r="CS150" s="94">
        <f t="shared" si="1220"/>
        <v>2.4631259594045281</v>
      </c>
      <c r="CT150" s="94">
        <f t="shared" si="1220"/>
        <v>2.4631259594045281</v>
      </c>
      <c r="CU150" s="94">
        <f t="shared" si="1220"/>
        <v>2.4631259594045281</v>
      </c>
      <c r="CV150" s="94">
        <f t="shared" si="1220"/>
        <v>2.4631259594045281</v>
      </c>
      <c r="CW150" s="94">
        <f t="shared" si="1220"/>
        <v>2.4631259594045281</v>
      </c>
      <c r="CX150" s="94">
        <f t="shared" si="1220"/>
        <v>2.4631259594045281</v>
      </c>
      <c r="CY150" s="94">
        <f t="shared" si="1220"/>
        <v>2.4631259594045281</v>
      </c>
      <c r="CZ150" s="94">
        <f t="shared" si="1220"/>
        <v>2.4631259594045281</v>
      </c>
      <c r="DA150" s="94">
        <f t="shared" si="1220"/>
        <v>2.4631259594045281</v>
      </c>
      <c r="DB150" s="94">
        <f t="shared" si="1220"/>
        <v>2.4631259594045281</v>
      </c>
      <c r="DC150" s="94"/>
      <c r="DE150" s="22"/>
      <c r="DF150" s="161">
        <v>4.1059543627303139</v>
      </c>
    </row>
    <row r="151" spans="1:110" s="161" customFormat="1" x14ac:dyDescent="0.2">
      <c r="A151" s="49" t="s">
        <v>504</v>
      </c>
      <c r="E151" s="161" t="e">
        <f t="shared" ca="1" si="1213"/>
        <v>#DIV/0!</v>
      </c>
      <c r="F151" s="161" t="e">
        <f t="shared" ca="1" si="1213"/>
        <v>#DIV/0!</v>
      </c>
      <c r="G151" s="161" t="e">
        <f t="shared" ca="1" si="1213"/>
        <v>#DIV/0!</v>
      </c>
      <c r="H151" s="161" t="e">
        <f t="shared" ca="1" si="1213"/>
        <v>#DIV/0!</v>
      </c>
      <c r="I151" s="161" t="e">
        <f t="shared" ca="1" si="1213"/>
        <v>#DIV/0!</v>
      </c>
      <c r="J151" s="161" t="e">
        <f t="shared" ca="1" si="1213"/>
        <v>#DIV/0!</v>
      </c>
      <c r="K151" s="161">
        <f t="shared" ca="1" si="1213"/>
        <v>0</v>
      </c>
      <c r="L151" s="161">
        <f t="shared" ca="1" si="1213"/>
        <v>0</v>
      </c>
      <c r="M151" s="161">
        <f t="shared" ca="1" si="1213"/>
        <v>0</v>
      </c>
      <c r="N151" s="161">
        <f t="shared" ca="1" si="1213"/>
        <v>0</v>
      </c>
      <c r="O151" s="161">
        <f t="shared" ca="1" si="1213"/>
        <v>0</v>
      </c>
      <c r="P151" s="161">
        <f t="shared" ca="1" si="1213"/>
        <v>0</v>
      </c>
      <c r="Q151" s="161">
        <f t="shared" ca="1" si="1213"/>
        <v>0</v>
      </c>
      <c r="R151" s="161">
        <f t="shared" ca="1" si="1213"/>
        <v>0</v>
      </c>
      <c r="S151" s="161">
        <f t="shared" ca="1" si="1213"/>
        <v>0</v>
      </c>
      <c r="T151" s="161">
        <f t="shared" ca="1" si="1213"/>
        <v>0</v>
      </c>
      <c r="U151" s="161">
        <f t="shared" ca="1" si="1213"/>
        <v>0</v>
      </c>
      <c r="V151" s="161">
        <f t="shared" ca="1" si="1213"/>
        <v>0</v>
      </c>
      <c r="W151" s="161">
        <f t="shared" ca="1" si="1213"/>
        <v>2.2958456243685168</v>
      </c>
      <c r="X151" s="161">
        <f t="shared" ca="1" si="1213"/>
        <v>3.2709080028233091</v>
      </c>
      <c r="Y151" s="161">
        <f t="shared" ca="1" si="1213"/>
        <v>2.9927278526433305</v>
      </c>
      <c r="Z151" s="161">
        <f t="shared" ca="1" si="1213"/>
        <v>2.5085135440239847</v>
      </c>
      <c r="AA151" s="161">
        <f t="shared" ref="AA151" ca="1" si="1221">+AA134/AA$147</f>
        <v>2.5085135440239847</v>
      </c>
      <c r="AB151" s="21">
        <f t="shared" ca="1" si="1213"/>
        <v>1.0094707352018459</v>
      </c>
      <c r="AC151" s="21">
        <f t="shared" ca="1" si="1213"/>
        <v>1.510368215567736</v>
      </c>
      <c r="AD151" s="21">
        <f t="shared" ca="1" si="1213"/>
        <v>1.7420488729828369</v>
      </c>
      <c r="AE151" s="21">
        <f t="shared" ca="1" si="1213"/>
        <v>1.6219180831774449</v>
      </c>
      <c r="AL151" s="161" t="e">
        <f t="shared" si="1215"/>
        <v>#DIV/0!</v>
      </c>
      <c r="AM151" s="161" t="e">
        <f t="shared" si="1215"/>
        <v>#DIV/0!</v>
      </c>
      <c r="AN151" s="161" t="e">
        <f t="shared" si="1215"/>
        <v>#DIV/0!</v>
      </c>
      <c r="AO151" s="161" t="e">
        <f t="shared" si="1215"/>
        <v>#DIV/0!</v>
      </c>
      <c r="AP151" s="161" t="e">
        <f t="shared" si="1215"/>
        <v>#DIV/0!</v>
      </c>
      <c r="AQ151" s="161" t="e">
        <f t="shared" si="1215"/>
        <v>#DIV/0!</v>
      </c>
      <c r="AR151" s="161" t="e">
        <f t="shared" si="1215"/>
        <v>#DIV/0!</v>
      </c>
      <c r="AS151" s="161" t="e">
        <f t="shared" si="1215"/>
        <v>#DIV/0!</v>
      </c>
      <c r="AT151" s="161" t="e">
        <f t="shared" si="1215"/>
        <v>#DIV/0!</v>
      </c>
      <c r="AU151" s="161" t="e">
        <f t="shared" si="1215"/>
        <v>#DIV/0!</v>
      </c>
      <c r="AV151" s="161" t="e">
        <f t="shared" si="1215"/>
        <v>#DIV/0!</v>
      </c>
      <c r="AW151" s="161" t="e">
        <f t="shared" si="1215"/>
        <v>#DIV/0!</v>
      </c>
      <c r="AX151" s="161" t="e">
        <f t="shared" si="1215"/>
        <v>#DIV/0!</v>
      </c>
      <c r="AY151" s="161" t="e">
        <f t="shared" si="1215"/>
        <v>#DIV/0!</v>
      </c>
      <c r="AZ151" s="161" t="e">
        <f t="shared" si="1215"/>
        <v>#DIV/0!</v>
      </c>
      <c r="BA151" s="161" t="e">
        <f t="shared" si="1215"/>
        <v>#DIV/0!</v>
      </c>
      <c r="BB151" s="161" t="e">
        <f t="shared" si="1215"/>
        <v>#DIV/0!</v>
      </c>
      <c r="BC151" s="161" t="e">
        <f t="shared" si="1215"/>
        <v>#DIV/0!</v>
      </c>
      <c r="BD151" s="161" t="e">
        <f t="shared" si="1215"/>
        <v>#DIV/0!</v>
      </c>
      <c r="BE151" s="161" t="e">
        <f t="shared" si="1215"/>
        <v>#DIV/0!</v>
      </c>
      <c r="BF151" s="161" t="e">
        <f t="shared" si="1215"/>
        <v>#DIV/0!</v>
      </c>
      <c r="BG151" s="161" t="e">
        <f t="shared" si="1215"/>
        <v>#DIV/0!</v>
      </c>
      <c r="BH151" s="161" t="e">
        <f t="shared" si="1215"/>
        <v>#DIV/0!</v>
      </c>
      <c r="BI151" s="161" t="e">
        <f t="shared" si="1215"/>
        <v>#DIV/0!</v>
      </c>
      <c r="BJ151" s="161" t="e">
        <f t="shared" si="1215"/>
        <v>#DIV/0!</v>
      </c>
      <c r="BK151" s="161" t="e">
        <f t="shared" si="1215"/>
        <v>#DIV/0!</v>
      </c>
      <c r="BL151" s="161" t="e">
        <f t="shared" si="1215"/>
        <v>#DIV/0!</v>
      </c>
      <c r="BM151" s="161" t="e">
        <f t="shared" si="1215"/>
        <v>#DIV/0!</v>
      </c>
      <c r="BN151" s="161" t="e">
        <f t="shared" si="1215"/>
        <v>#DIV/0!</v>
      </c>
      <c r="BO151" s="161">
        <f t="shared" si="1215"/>
        <v>0</v>
      </c>
      <c r="BP151" s="161" t="e">
        <f t="shared" si="1215"/>
        <v>#DIV/0!</v>
      </c>
      <c r="BQ151" s="161">
        <f t="shared" si="1215"/>
        <v>0</v>
      </c>
      <c r="BR151" s="161">
        <f t="shared" si="1215"/>
        <v>0</v>
      </c>
      <c r="BS151" s="161">
        <f t="shared" si="1215"/>
        <v>0</v>
      </c>
      <c r="BT151" s="161">
        <f t="shared" si="1215"/>
        <v>0</v>
      </c>
      <c r="BU151" s="161">
        <f t="shared" si="1215"/>
        <v>4.4807238064850639</v>
      </c>
      <c r="BV151" s="161">
        <f t="shared" si="1215"/>
        <v>4.40391449221661</v>
      </c>
      <c r="BW151" s="161">
        <f t="shared" si="1215"/>
        <v>5.0331491878368029</v>
      </c>
      <c r="BX151" s="161">
        <f t="shared" si="1215"/>
        <v>5.3475389461967007</v>
      </c>
      <c r="BY151" s="161">
        <f t="shared" si="1215"/>
        <v>5.058190184446854</v>
      </c>
      <c r="BZ151" s="161">
        <f t="shared" si="1215"/>
        <v>3.2709086147226643</v>
      </c>
      <c r="CA151" s="161">
        <f t="shared" si="1215"/>
        <v>3.5437506473682778</v>
      </c>
      <c r="CB151" s="161">
        <f t="shared" si="1215"/>
        <v>3.3263170582339017</v>
      </c>
      <c r="CC151" s="161">
        <f t="shared" si="1215"/>
        <v>3.2028658690395608</v>
      </c>
      <c r="CD151" s="161">
        <f t="shared" si="1215"/>
        <v>3.2335220476835982</v>
      </c>
      <c r="CE151" s="161">
        <f t="shared" si="1215"/>
        <v>3.5654076583804115</v>
      </c>
      <c r="CF151" s="161">
        <f t="shared" si="1215"/>
        <v>4.1314284490023283</v>
      </c>
      <c r="CG151" s="161">
        <f t="shared" si="1215"/>
        <v>5.1994099967417826</v>
      </c>
      <c r="CH151" s="161">
        <f t="shared" si="1215"/>
        <v>3.4126384987372207</v>
      </c>
      <c r="CI151" s="161">
        <f t="shared" si="1215"/>
        <v>3.2024643379397832</v>
      </c>
      <c r="CJ151" s="161">
        <f t="shared" si="1218"/>
        <v>3.3625423825615157</v>
      </c>
      <c r="CK151" s="161">
        <f t="shared" si="1218"/>
        <v>2.4441249690450935</v>
      </c>
      <c r="CL151" s="161">
        <f t="shared" ref="CL151" si="1222">+CL134/CL$147</f>
        <v>1.5656342085953645</v>
      </c>
      <c r="CM151" s="94">
        <f t="shared" ref="CM151:DB151" si="1223">+CL151</f>
        <v>1.5656342085953645</v>
      </c>
      <c r="CN151" s="94">
        <f t="shared" si="1223"/>
        <v>1.5656342085953645</v>
      </c>
      <c r="CO151" s="94">
        <f t="shared" si="1223"/>
        <v>1.5656342085953645</v>
      </c>
      <c r="CP151" s="94">
        <f t="shared" si="1223"/>
        <v>1.5656342085953645</v>
      </c>
      <c r="CQ151" s="94">
        <f t="shared" si="1223"/>
        <v>1.5656342085953645</v>
      </c>
      <c r="CR151" s="94">
        <f t="shared" si="1223"/>
        <v>1.5656342085953645</v>
      </c>
      <c r="CS151" s="94">
        <f t="shared" si="1223"/>
        <v>1.5656342085953645</v>
      </c>
      <c r="CT151" s="94">
        <f t="shared" si="1223"/>
        <v>1.5656342085953645</v>
      </c>
      <c r="CU151" s="94">
        <f t="shared" si="1223"/>
        <v>1.5656342085953645</v>
      </c>
      <c r="CV151" s="94">
        <f t="shared" si="1223"/>
        <v>1.5656342085953645</v>
      </c>
      <c r="CW151" s="94">
        <f t="shared" si="1223"/>
        <v>1.5656342085953645</v>
      </c>
      <c r="CX151" s="94">
        <f t="shared" si="1223"/>
        <v>1.5656342085953645</v>
      </c>
      <c r="CY151" s="94">
        <f t="shared" si="1223"/>
        <v>1.5656342085953645</v>
      </c>
      <c r="CZ151" s="94">
        <f t="shared" si="1223"/>
        <v>1.5656342085953645</v>
      </c>
      <c r="DA151" s="94">
        <f t="shared" si="1223"/>
        <v>1.5656342085953645</v>
      </c>
      <c r="DB151" s="94">
        <f t="shared" si="1223"/>
        <v>1.5656342085953645</v>
      </c>
      <c r="DC151" s="94"/>
      <c r="DE151" s="22"/>
      <c r="DF151" s="161">
        <v>1.5656342085953645</v>
      </c>
    </row>
    <row r="152" spans="1:110" s="4" customFormat="1" x14ac:dyDescent="0.2">
      <c r="A152" s="3"/>
      <c r="AB152" s="17"/>
      <c r="AC152" s="17"/>
      <c r="AD152" s="17"/>
      <c r="AE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E152" s="119"/>
    </row>
    <row r="153" spans="1:110" s="176" customFormat="1" x14ac:dyDescent="0.2">
      <c r="A153" s="176" t="s">
        <v>510</v>
      </c>
      <c r="E153" s="176">
        <f t="shared" ref="E153:Y153" si="1224">+E65</f>
        <v>0</v>
      </c>
      <c r="F153" s="176">
        <f t="shared" si="1224"/>
        <v>0</v>
      </c>
      <c r="G153" s="176">
        <f t="shared" si="1224"/>
        <v>0</v>
      </c>
      <c r="H153" s="176">
        <f t="shared" si="1224"/>
        <v>0</v>
      </c>
      <c r="I153" s="176">
        <f t="shared" si="1224"/>
        <v>0</v>
      </c>
      <c r="J153" s="176">
        <f t="shared" si="1224"/>
        <v>0</v>
      </c>
      <c r="K153" s="176">
        <f t="shared" si="1224"/>
        <v>84.920574399999992</v>
      </c>
      <c r="L153" s="176">
        <f t="shared" si="1224"/>
        <v>174.04355340000001</v>
      </c>
      <c r="M153" s="176">
        <f t="shared" si="1224"/>
        <v>250.42772630000002</v>
      </c>
      <c r="N153" s="176">
        <f t="shared" si="1224"/>
        <v>305.1877121</v>
      </c>
      <c r="O153" s="176">
        <f t="shared" si="1224"/>
        <v>282.76985610000003</v>
      </c>
      <c r="P153" s="176">
        <f t="shared" si="1224"/>
        <v>351.78956039999997</v>
      </c>
      <c r="Q153" s="176">
        <f t="shared" si="1224"/>
        <v>398.15160000000003</v>
      </c>
      <c r="R153" s="176">
        <f t="shared" si="1224"/>
        <v>391.55160000000001</v>
      </c>
      <c r="S153" s="176">
        <f t="shared" si="1224"/>
        <v>597.51750000000004</v>
      </c>
      <c r="T153" s="176">
        <f t="shared" si="1224"/>
        <v>710.39300000000003</v>
      </c>
      <c r="U153" s="176">
        <f t="shared" si="1224"/>
        <v>610.50630000000001</v>
      </c>
      <c r="V153" s="176">
        <f t="shared" si="1224"/>
        <v>828.60029999999995</v>
      </c>
      <c r="W153" s="176">
        <f t="shared" si="1224"/>
        <v>1550.9413999999999</v>
      </c>
      <c r="X153" s="176">
        <f t="shared" si="1224"/>
        <v>2188.3996999999999</v>
      </c>
      <c r="Y153" s="176">
        <f t="shared" si="1224"/>
        <v>1929.1899999999998</v>
      </c>
      <c r="Z153" s="176">
        <f>+Z65</f>
        <v>2550.13</v>
      </c>
      <c r="AA153" s="176">
        <f>+AA65</f>
        <v>2527.1800000000003</v>
      </c>
      <c r="AB153" s="177">
        <f t="shared" ref="AA153:AE153" si="1225">+AB65</f>
        <v>3368.375</v>
      </c>
      <c r="AC153" s="177">
        <f t="shared" si="1225"/>
        <v>4494.75</v>
      </c>
      <c r="AD153" s="177">
        <f t="shared" si="1225"/>
        <v>4562.5</v>
      </c>
      <c r="AE153" s="177">
        <f t="shared" si="1225"/>
        <v>4589.5</v>
      </c>
      <c r="AL153" s="176">
        <f t="shared" ref="AL153:BQ153" si="1226">+SUM(AI63:AL63)</f>
        <v>0</v>
      </c>
      <c r="AM153" s="176">
        <f t="shared" si="1226"/>
        <v>0</v>
      </c>
      <c r="AN153" s="176">
        <f t="shared" si="1226"/>
        <v>0</v>
      </c>
      <c r="AO153" s="176">
        <f t="shared" si="1226"/>
        <v>0</v>
      </c>
      <c r="AP153" s="176">
        <f t="shared" si="1226"/>
        <v>0</v>
      </c>
      <c r="AQ153" s="176">
        <f t="shared" si="1226"/>
        <v>0</v>
      </c>
      <c r="AR153" s="176">
        <f t="shared" si="1226"/>
        <v>0</v>
      </c>
      <c r="AS153" s="176">
        <f t="shared" si="1226"/>
        <v>0</v>
      </c>
      <c r="AT153" s="176">
        <f t="shared" si="1226"/>
        <v>0</v>
      </c>
      <c r="AU153" s="176">
        <f t="shared" si="1226"/>
        <v>0</v>
      </c>
      <c r="AV153" s="176">
        <f t="shared" si="1226"/>
        <v>0</v>
      </c>
      <c r="AW153" s="176">
        <f t="shared" si="1226"/>
        <v>0</v>
      </c>
      <c r="AX153" s="176">
        <f t="shared" si="1226"/>
        <v>0</v>
      </c>
      <c r="AY153" s="176">
        <f t="shared" si="1226"/>
        <v>0</v>
      </c>
      <c r="AZ153" s="176">
        <f t="shared" si="1226"/>
        <v>0</v>
      </c>
      <c r="BA153" s="176">
        <f t="shared" si="1226"/>
        <v>0</v>
      </c>
      <c r="BB153" s="176">
        <f t="shared" si="1226"/>
        <v>0</v>
      </c>
      <c r="BC153" s="176">
        <f t="shared" si="1226"/>
        <v>0</v>
      </c>
      <c r="BD153" s="176">
        <f t="shared" si="1226"/>
        <v>0</v>
      </c>
      <c r="BE153" s="176">
        <f t="shared" si="1226"/>
        <v>0</v>
      </c>
      <c r="BF153" s="176">
        <f t="shared" si="1226"/>
        <v>0</v>
      </c>
      <c r="BG153" s="176">
        <f t="shared" si="1226"/>
        <v>0</v>
      </c>
      <c r="BH153" s="176">
        <f t="shared" si="1226"/>
        <v>0</v>
      </c>
      <c r="BI153" s="176">
        <f t="shared" si="1226"/>
        <v>0</v>
      </c>
      <c r="BJ153" s="176">
        <f t="shared" si="1226"/>
        <v>0</v>
      </c>
      <c r="BK153" s="176">
        <f t="shared" si="1226"/>
        <v>0</v>
      </c>
      <c r="BL153" s="176">
        <f t="shared" si="1226"/>
        <v>0</v>
      </c>
      <c r="BM153" s="176">
        <f t="shared" si="1226"/>
        <v>0</v>
      </c>
      <c r="BN153" s="176">
        <f t="shared" si="1226"/>
        <v>0</v>
      </c>
      <c r="BO153" s="176">
        <f t="shared" si="1226"/>
        <v>137.595</v>
      </c>
      <c r="BP153" s="176">
        <f t="shared" si="1226"/>
        <v>348.54599999999999</v>
      </c>
      <c r="BQ153" s="176">
        <f t="shared" si="1226"/>
        <v>570.05499999999995</v>
      </c>
      <c r="BR153" s="176">
        <f t="shared" ref="BR153:CW153" si="1227">+SUM(BO63:BR63)</f>
        <v>828.59999999999991</v>
      </c>
      <c r="BS153" s="176">
        <f t="shared" si="1227"/>
        <v>981.35</v>
      </c>
      <c r="BT153" s="176">
        <f t="shared" si="1227"/>
        <v>1110.0250000000001</v>
      </c>
      <c r="BU153" s="176">
        <f t="shared" si="1227"/>
        <v>1310.69</v>
      </c>
      <c r="BV153" s="176">
        <f t="shared" si="1227"/>
        <v>1550.94</v>
      </c>
      <c r="BW153" s="176">
        <f t="shared" si="1227"/>
        <v>1793.4450000000002</v>
      </c>
      <c r="BX153" s="176">
        <f t="shared" si="1227"/>
        <v>2009.3489999999999</v>
      </c>
      <c r="BY153" s="176">
        <f t="shared" si="1227"/>
        <v>2125.0169999999998</v>
      </c>
      <c r="BZ153" s="176">
        <f t="shared" si="1227"/>
        <v>2188.3990000000003</v>
      </c>
      <c r="CA153" s="176">
        <f t="shared" si="1227"/>
        <v>2110.4389999999999</v>
      </c>
      <c r="CB153" s="176">
        <f t="shared" si="1227"/>
        <v>2033.0590000000002</v>
      </c>
      <c r="CC153" s="176">
        <f t="shared" si="1227"/>
        <v>1966.7370000000001</v>
      </c>
      <c r="CD153" s="176">
        <f t="shared" si="1227"/>
        <v>1929.19</v>
      </c>
      <c r="CE153" s="176">
        <f t="shared" si="1227"/>
        <v>2125.5</v>
      </c>
      <c r="CF153" s="176">
        <f t="shared" si="1227"/>
        <v>2273.41</v>
      </c>
      <c r="CG153" s="176">
        <f t="shared" si="1227"/>
        <v>2447.13</v>
      </c>
      <c r="CH153" s="176">
        <f t="shared" si="1227"/>
        <v>2550.13</v>
      </c>
      <c r="CI153" s="176">
        <f t="shared" si="1227"/>
        <v>2505.4699999999998</v>
      </c>
      <c r="CJ153" s="176">
        <f t="shared" si="1227"/>
        <v>2466.77</v>
      </c>
      <c r="CK153" s="176">
        <f t="shared" si="1227"/>
        <v>2418.65</v>
      </c>
      <c r="CL153" s="176">
        <f t="shared" si="1227"/>
        <v>2527.1799999999998</v>
      </c>
      <c r="CM153" s="177">
        <f t="shared" si="1227"/>
        <v>2643.14</v>
      </c>
      <c r="CN153" s="177">
        <f t="shared" si="1227"/>
        <v>2887.2799999999997</v>
      </c>
      <c r="CO153" s="177">
        <f t="shared" si="1227"/>
        <v>3173.7849999999999</v>
      </c>
      <c r="CP153" s="177">
        <f t="shared" si="1227"/>
        <v>3368.375</v>
      </c>
      <c r="CQ153" s="177">
        <f t="shared" si="1227"/>
        <v>3708.625</v>
      </c>
      <c r="CR153" s="177">
        <f t="shared" si="1227"/>
        <v>4021.125</v>
      </c>
      <c r="CS153" s="177">
        <f t="shared" si="1227"/>
        <v>4281.5</v>
      </c>
      <c r="CT153" s="177">
        <f t="shared" si="1227"/>
        <v>4494.75</v>
      </c>
      <c r="CU153" s="177">
        <f t="shared" si="1227"/>
        <v>4572.625</v>
      </c>
      <c r="CV153" s="177">
        <f t="shared" si="1227"/>
        <v>4569.25</v>
      </c>
      <c r="CW153" s="177">
        <f t="shared" si="1227"/>
        <v>4565.875</v>
      </c>
      <c r="CX153" s="177">
        <f t="shared" ref="CX153:DB153" si="1228">+SUM(CU63:CX63)</f>
        <v>4562.5</v>
      </c>
      <c r="CY153" s="177">
        <f t="shared" si="1228"/>
        <v>4569.25</v>
      </c>
      <c r="CZ153" s="177">
        <f t="shared" si="1228"/>
        <v>4576</v>
      </c>
      <c r="DA153" s="177">
        <f t="shared" si="1228"/>
        <v>4582.75</v>
      </c>
      <c r="DB153" s="177">
        <f t="shared" si="1228"/>
        <v>4589.5</v>
      </c>
      <c r="DE153" s="178"/>
      <c r="DF153" s="176">
        <v>2527.1799999999998</v>
      </c>
    </row>
    <row r="154" spans="1:110" s="162" customFormat="1" x14ac:dyDescent="0.2">
      <c r="A154" s="162" t="s">
        <v>511</v>
      </c>
      <c r="E154" s="162">
        <f t="shared" ref="E154:AE154" ca="1" si="1229">+E153/E120</f>
        <v>0</v>
      </c>
      <c r="F154" s="162">
        <f t="shared" ca="1" si="1229"/>
        <v>0</v>
      </c>
      <c r="G154" s="162">
        <f t="shared" ca="1" si="1229"/>
        <v>0</v>
      </c>
      <c r="H154" s="162">
        <f t="shared" ca="1" si="1229"/>
        <v>0</v>
      </c>
      <c r="I154" s="162">
        <f t="shared" ca="1" si="1229"/>
        <v>0</v>
      </c>
      <c r="J154" s="162">
        <f t="shared" ca="1" si="1229"/>
        <v>0</v>
      </c>
      <c r="K154" s="162">
        <f t="shared" ca="1" si="1229"/>
        <v>19.684880482151133</v>
      </c>
      <c r="L154" s="162">
        <f t="shared" ca="1" si="1229"/>
        <v>40.34389276773296</v>
      </c>
      <c r="M154" s="162">
        <f t="shared" ca="1" si="1229"/>
        <v>58.050006096430231</v>
      </c>
      <c r="N154" s="162">
        <f t="shared" ca="1" si="1229"/>
        <v>70.743558669448305</v>
      </c>
      <c r="O154" s="162">
        <f t="shared" ca="1" si="1229"/>
        <v>65.547022739916557</v>
      </c>
      <c r="P154" s="162">
        <f t="shared" ca="1" si="1229"/>
        <v>81.546026981919326</v>
      </c>
      <c r="Q154" s="162">
        <f t="shared" ca="1" si="1229"/>
        <v>92.292906815020871</v>
      </c>
      <c r="R154" s="162">
        <f t="shared" ca="1" si="1229"/>
        <v>90.763004172461748</v>
      </c>
      <c r="S154" s="162">
        <f t="shared" ca="1" si="1229"/>
        <v>138.5066063977747</v>
      </c>
      <c r="T154" s="162">
        <f t="shared" ca="1" si="1229"/>
        <v>164.67153453871117</v>
      </c>
      <c r="U154" s="162">
        <f t="shared" ca="1" si="1229"/>
        <v>141.51745479833102</v>
      </c>
      <c r="V154" s="162">
        <f t="shared" ca="1" si="1229"/>
        <v>192.07239221140472</v>
      </c>
      <c r="W154" s="162">
        <f t="shared" ca="1" si="1229"/>
        <v>359.51353732035233</v>
      </c>
      <c r="X154" s="162">
        <f t="shared" ca="1" si="1229"/>
        <v>507.27855818266107</v>
      </c>
      <c r="Y154" s="162">
        <f t="shared" ca="1" si="1229"/>
        <v>447.19286045433466</v>
      </c>
      <c r="Z154" s="162">
        <f t="shared" ref="Z154:AA154" ca="1" si="1230">+Z153/Z120</f>
        <v>591.12888270746407</v>
      </c>
      <c r="AA154" s="162">
        <f t="shared" ca="1" si="1230"/>
        <v>591.12888270746407</v>
      </c>
      <c r="AB154" s="94">
        <f t="shared" ca="1" si="1229"/>
        <v>780.80088085303657</v>
      </c>
      <c r="AC154" s="94">
        <f t="shared" ca="1" si="1229"/>
        <v>1041.8984700973574</v>
      </c>
      <c r="AD154" s="94">
        <f t="shared" ca="1" si="1229"/>
        <v>1057.6031525266574</v>
      </c>
      <c r="AE154" s="94">
        <f t="shared" ca="1" si="1229"/>
        <v>1063.8618451553082</v>
      </c>
      <c r="AL154" s="162">
        <f t="shared" ref="AL154:BQ154" si="1231">+AL153/AL120</f>
        <v>0</v>
      </c>
      <c r="AM154" s="162">
        <f t="shared" si="1231"/>
        <v>0</v>
      </c>
      <c r="AN154" s="162">
        <f t="shared" si="1231"/>
        <v>0</v>
      </c>
      <c r="AO154" s="162">
        <f t="shared" si="1231"/>
        <v>0</v>
      </c>
      <c r="AP154" s="162">
        <f t="shared" si="1231"/>
        <v>0</v>
      </c>
      <c r="AQ154" s="162">
        <f t="shared" si="1231"/>
        <v>0</v>
      </c>
      <c r="AR154" s="162">
        <f t="shared" si="1231"/>
        <v>0</v>
      </c>
      <c r="AS154" s="162">
        <f t="shared" si="1231"/>
        <v>0</v>
      </c>
      <c r="AT154" s="162">
        <f t="shared" si="1231"/>
        <v>0</v>
      </c>
      <c r="AU154" s="162">
        <f t="shared" si="1231"/>
        <v>0</v>
      </c>
      <c r="AV154" s="162">
        <f t="shared" si="1231"/>
        <v>0</v>
      </c>
      <c r="AW154" s="162">
        <f t="shared" si="1231"/>
        <v>0</v>
      </c>
      <c r="AX154" s="162">
        <f t="shared" si="1231"/>
        <v>0</v>
      </c>
      <c r="AY154" s="162">
        <f t="shared" si="1231"/>
        <v>0</v>
      </c>
      <c r="AZ154" s="162">
        <f t="shared" si="1231"/>
        <v>0</v>
      </c>
      <c r="BA154" s="162">
        <f t="shared" si="1231"/>
        <v>0</v>
      </c>
      <c r="BB154" s="162">
        <f t="shared" si="1231"/>
        <v>0</v>
      </c>
      <c r="BC154" s="162">
        <f t="shared" si="1231"/>
        <v>0</v>
      </c>
      <c r="BD154" s="162">
        <f t="shared" si="1231"/>
        <v>0</v>
      </c>
      <c r="BE154" s="162">
        <f t="shared" si="1231"/>
        <v>0</v>
      </c>
      <c r="BF154" s="162">
        <f t="shared" si="1231"/>
        <v>0</v>
      </c>
      <c r="BG154" s="162">
        <f t="shared" si="1231"/>
        <v>0</v>
      </c>
      <c r="BH154" s="162">
        <f t="shared" si="1231"/>
        <v>0</v>
      </c>
      <c r="BI154" s="162">
        <f t="shared" si="1231"/>
        <v>0</v>
      </c>
      <c r="BJ154" s="162">
        <f t="shared" si="1231"/>
        <v>0</v>
      </c>
      <c r="BK154" s="162">
        <f t="shared" si="1231"/>
        <v>0</v>
      </c>
      <c r="BL154" s="162">
        <f t="shared" si="1231"/>
        <v>0</v>
      </c>
      <c r="BM154" s="162">
        <f t="shared" si="1231"/>
        <v>0</v>
      </c>
      <c r="BN154" s="162">
        <f t="shared" si="1231"/>
        <v>0</v>
      </c>
      <c r="BO154" s="162">
        <f t="shared" si="1231"/>
        <v>31.894993045897078</v>
      </c>
      <c r="BP154" s="162">
        <f t="shared" si="1231"/>
        <v>80.794158553546595</v>
      </c>
      <c r="BQ154" s="162">
        <f t="shared" si="1231"/>
        <v>132.14070468242929</v>
      </c>
      <c r="BR154" s="162">
        <f t="shared" ref="BR154:CW154" si="1232">+BR153/BR120</f>
        <v>192.07232267037548</v>
      </c>
      <c r="BS154" s="162">
        <f t="shared" si="1232"/>
        <v>227.48029670839128</v>
      </c>
      <c r="BT154" s="162">
        <f t="shared" si="1232"/>
        <v>257.30760315252667</v>
      </c>
      <c r="BU154" s="162">
        <f t="shared" si="1232"/>
        <v>303.8224385720909</v>
      </c>
      <c r="BV154" s="162">
        <f t="shared" si="1232"/>
        <v>359.51321279554941</v>
      </c>
      <c r="BW154" s="162">
        <f t="shared" si="1232"/>
        <v>415.72670375521562</v>
      </c>
      <c r="BX154" s="162">
        <f t="shared" si="1232"/>
        <v>465.77399165507649</v>
      </c>
      <c r="BY154" s="162">
        <f t="shared" si="1232"/>
        <v>492.58623087621692</v>
      </c>
      <c r="BZ154" s="162">
        <f t="shared" si="1232"/>
        <v>507.2783959202597</v>
      </c>
      <c r="CA154" s="162">
        <f t="shared" si="1232"/>
        <v>489.20700046360685</v>
      </c>
      <c r="CB154" s="162">
        <f t="shared" si="1232"/>
        <v>471.27005099675478</v>
      </c>
      <c r="CC154" s="162">
        <f t="shared" si="1232"/>
        <v>455.89638386648124</v>
      </c>
      <c r="CD154" s="162">
        <f t="shared" si="1232"/>
        <v>447.19286045433472</v>
      </c>
      <c r="CE154" s="162">
        <f t="shared" si="1232"/>
        <v>492.69819193324059</v>
      </c>
      <c r="CF154" s="162">
        <f t="shared" si="1232"/>
        <v>526.98423736671293</v>
      </c>
      <c r="CG154" s="162">
        <f t="shared" si="1232"/>
        <v>567.25312934631438</v>
      </c>
      <c r="CH154" s="162">
        <f t="shared" si="1232"/>
        <v>591.12888270746407</v>
      </c>
      <c r="CI154" s="162">
        <f t="shared" si="1232"/>
        <v>580.77654149281409</v>
      </c>
      <c r="CJ154" s="162">
        <f t="shared" si="1232"/>
        <v>571.80574872508112</v>
      </c>
      <c r="CK154" s="162">
        <f t="shared" ref="CK154:CL154" si="1233">+CK153/CK120</f>
        <v>560.65136764024112</v>
      </c>
      <c r="CL154" s="162">
        <f t="shared" si="1233"/>
        <v>585.80899397311077</v>
      </c>
      <c r="CM154" s="50">
        <f t="shared" si="1232"/>
        <v>612.6889197960129</v>
      </c>
      <c r="CN154" s="50">
        <f t="shared" si="1232"/>
        <v>669.28140936485852</v>
      </c>
      <c r="CO154" s="50">
        <f t="shared" si="1232"/>
        <v>735.69425127491877</v>
      </c>
      <c r="CP154" s="50">
        <f t="shared" si="1232"/>
        <v>780.80088085303657</v>
      </c>
      <c r="CQ154" s="50">
        <f t="shared" si="1232"/>
        <v>859.6719981455725</v>
      </c>
      <c r="CR154" s="50">
        <f t="shared" si="1232"/>
        <v>932.11057023643946</v>
      </c>
      <c r="CS154" s="50">
        <f t="shared" si="1232"/>
        <v>992.46638850254988</v>
      </c>
      <c r="CT154" s="50">
        <f t="shared" si="1232"/>
        <v>1041.8984700973574</v>
      </c>
      <c r="CU154" s="50">
        <f t="shared" si="1232"/>
        <v>1059.9501622624014</v>
      </c>
      <c r="CV154" s="50">
        <f t="shared" si="1232"/>
        <v>1059.1678256838202</v>
      </c>
      <c r="CW154" s="50">
        <f t="shared" si="1232"/>
        <v>1058.3854891052388</v>
      </c>
      <c r="CX154" s="50">
        <f t="shared" ref="CX154:DB154" si="1234">+CX153/CX120</f>
        <v>1057.6031525266574</v>
      </c>
      <c r="CY154" s="50">
        <f t="shared" si="1234"/>
        <v>1059.1678256838202</v>
      </c>
      <c r="CZ154" s="50">
        <f t="shared" si="1234"/>
        <v>1060.7324988409828</v>
      </c>
      <c r="DA154" s="50">
        <f t="shared" si="1234"/>
        <v>1062.2971719981456</v>
      </c>
      <c r="DB154" s="50">
        <f t="shared" si="1234"/>
        <v>1063.8618451553082</v>
      </c>
      <c r="DE154" s="163"/>
      <c r="DF154" s="162">
        <v>585.80899397311077</v>
      </c>
    </row>
    <row r="155" spans="1:110" s="162" customFormat="1" x14ac:dyDescent="0.2">
      <c r="AB155" s="94"/>
      <c r="AC155" s="94"/>
      <c r="AD155" s="94"/>
      <c r="AE155" s="94"/>
      <c r="CM155" s="94"/>
      <c r="CN155" s="94"/>
      <c r="CO155" s="94"/>
      <c r="CP155" s="94"/>
      <c r="CQ155" s="94"/>
      <c r="CR155" s="94"/>
      <c r="CS155" s="94"/>
      <c r="CT155" s="94"/>
      <c r="CU155" s="94"/>
      <c r="CV155" s="94"/>
      <c r="CW155" s="94"/>
      <c r="CX155" s="94"/>
      <c r="CY155" s="94"/>
      <c r="CZ155" s="94"/>
      <c r="DA155" s="94"/>
      <c r="DB155" s="94"/>
      <c r="DE155" s="163"/>
    </row>
    <row r="156" spans="1:110" s="162" customFormat="1" x14ac:dyDescent="0.2">
      <c r="A156" s="162" t="s">
        <v>506</v>
      </c>
      <c r="AB156" s="94"/>
      <c r="AC156" s="94"/>
      <c r="AD156" s="94"/>
      <c r="AE156" s="94"/>
      <c r="CM156" s="94"/>
      <c r="CN156" s="94"/>
      <c r="CO156" s="94"/>
      <c r="CP156" s="94"/>
      <c r="CQ156" s="94"/>
      <c r="CR156" s="94"/>
      <c r="CS156" s="94"/>
      <c r="CT156" s="94"/>
      <c r="CU156" s="94"/>
      <c r="CV156" s="94"/>
      <c r="CW156" s="94"/>
      <c r="CX156" s="94"/>
      <c r="CY156" s="94"/>
      <c r="CZ156" s="94"/>
      <c r="DA156" s="94"/>
      <c r="DB156" s="94"/>
      <c r="DE156" s="163"/>
    </row>
    <row r="157" spans="1:110" s="162" customFormat="1" x14ac:dyDescent="0.2">
      <c r="A157" s="162" t="s">
        <v>507</v>
      </c>
      <c r="E157" s="162" t="e">
        <f t="shared" ref="E157:AE159" ca="1" si="1235">+E132/E$154</f>
        <v>#DIV/0!</v>
      </c>
      <c r="F157" s="162" t="e">
        <f t="shared" ca="1" si="1235"/>
        <v>#DIV/0!</v>
      </c>
      <c r="G157" s="162" t="e">
        <f t="shared" ca="1" si="1235"/>
        <v>#DIV/0!</v>
      </c>
      <c r="H157" s="162" t="e">
        <f t="shared" ca="1" si="1235"/>
        <v>#DIV/0!</v>
      </c>
      <c r="I157" s="162" t="e">
        <f t="shared" ca="1" si="1235"/>
        <v>#DIV/0!</v>
      </c>
      <c r="J157" s="162" t="e">
        <f t="shared" ca="1" si="1235"/>
        <v>#DIV/0!</v>
      </c>
      <c r="K157" s="162">
        <f t="shared" ca="1" si="1235"/>
        <v>0</v>
      </c>
      <c r="L157" s="162">
        <f t="shared" ca="1" si="1235"/>
        <v>0</v>
      </c>
      <c r="M157" s="162">
        <f t="shared" ca="1" si="1235"/>
        <v>0</v>
      </c>
      <c r="N157" s="162">
        <f t="shared" ca="1" si="1235"/>
        <v>0</v>
      </c>
      <c r="O157" s="162">
        <f t="shared" ca="1" si="1235"/>
        <v>0</v>
      </c>
      <c r="P157" s="162">
        <f t="shared" ca="1" si="1235"/>
        <v>0</v>
      </c>
      <c r="Q157" s="162">
        <f t="shared" ca="1" si="1235"/>
        <v>0</v>
      </c>
      <c r="R157" s="162">
        <f t="shared" ca="1" si="1235"/>
        <v>0</v>
      </c>
      <c r="S157" s="162">
        <f t="shared" ca="1" si="1235"/>
        <v>0</v>
      </c>
      <c r="T157" s="162">
        <f t="shared" ca="1" si="1235"/>
        <v>0</v>
      </c>
      <c r="U157" s="162">
        <f t="shared" ca="1" si="1235"/>
        <v>0</v>
      </c>
      <c r="V157" s="162">
        <f t="shared" ca="1" si="1235"/>
        <v>0</v>
      </c>
      <c r="W157" s="162">
        <f t="shared" ca="1" si="1235"/>
        <v>2.7085210956390746</v>
      </c>
      <c r="X157" s="162">
        <f t="shared" ca="1" si="1235"/>
        <v>1.859530596718689</v>
      </c>
      <c r="Y157" s="162">
        <f t="shared" ca="1" si="1235"/>
        <v>2.4507323280755138</v>
      </c>
      <c r="Z157" s="162">
        <f ca="1">+Z132/Z$154</f>
        <v>3.2121590664005364</v>
      </c>
      <c r="AA157" s="162">
        <f ca="1">+AA132/AA$154</f>
        <v>3.2121590664005364</v>
      </c>
      <c r="AB157" s="50">
        <f t="shared" ref="AA157:AE157" ca="1" si="1236">+AB132/AB$154</f>
        <v>1.703379225887854</v>
      </c>
      <c r="AC157" s="50">
        <f t="shared" ca="1" si="1236"/>
        <v>1.2765159352578008</v>
      </c>
      <c r="AD157" s="50">
        <f t="shared" ca="1" si="1236"/>
        <v>1.2575605479452054</v>
      </c>
      <c r="AE157" s="50">
        <f t="shared" ca="1" si="1236"/>
        <v>1.250162327050877</v>
      </c>
      <c r="AL157" s="162" t="e">
        <f t="shared" ref="AL157:BQ157" si="1237">+AL132/AL154</f>
        <v>#DIV/0!</v>
      </c>
      <c r="AM157" s="162" t="e">
        <f t="shared" si="1237"/>
        <v>#DIV/0!</v>
      </c>
      <c r="AN157" s="162" t="e">
        <f t="shared" si="1237"/>
        <v>#DIV/0!</v>
      </c>
      <c r="AO157" s="162" t="e">
        <f t="shared" si="1237"/>
        <v>#DIV/0!</v>
      </c>
      <c r="AP157" s="162" t="e">
        <f t="shared" si="1237"/>
        <v>#DIV/0!</v>
      </c>
      <c r="AQ157" s="162" t="e">
        <f t="shared" si="1237"/>
        <v>#DIV/0!</v>
      </c>
      <c r="AR157" s="162" t="e">
        <f t="shared" si="1237"/>
        <v>#DIV/0!</v>
      </c>
      <c r="AS157" s="162" t="e">
        <f t="shared" si="1237"/>
        <v>#DIV/0!</v>
      </c>
      <c r="AT157" s="162" t="e">
        <f t="shared" si="1237"/>
        <v>#DIV/0!</v>
      </c>
      <c r="AU157" s="162" t="e">
        <f t="shared" si="1237"/>
        <v>#DIV/0!</v>
      </c>
      <c r="AV157" s="162" t="e">
        <f t="shared" si="1237"/>
        <v>#DIV/0!</v>
      </c>
      <c r="AW157" s="162" t="e">
        <f t="shared" si="1237"/>
        <v>#DIV/0!</v>
      </c>
      <c r="AX157" s="162" t="e">
        <f t="shared" si="1237"/>
        <v>#DIV/0!</v>
      </c>
      <c r="AY157" s="162" t="e">
        <f t="shared" si="1237"/>
        <v>#DIV/0!</v>
      </c>
      <c r="AZ157" s="162" t="e">
        <f t="shared" si="1237"/>
        <v>#DIV/0!</v>
      </c>
      <c r="BA157" s="162" t="e">
        <f t="shared" si="1237"/>
        <v>#DIV/0!</v>
      </c>
      <c r="BB157" s="162" t="e">
        <f t="shared" si="1237"/>
        <v>#DIV/0!</v>
      </c>
      <c r="BC157" s="162" t="e">
        <f t="shared" si="1237"/>
        <v>#DIV/0!</v>
      </c>
      <c r="BD157" s="162" t="e">
        <f t="shared" si="1237"/>
        <v>#DIV/0!</v>
      </c>
      <c r="BE157" s="162" t="e">
        <f t="shared" si="1237"/>
        <v>#DIV/0!</v>
      </c>
      <c r="BF157" s="162" t="e">
        <f t="shared" si="1237"/>
        <v>#DIV/0!</v>
      </c>
      <c r="BG157" s="162" t="e">
        <f t="shared" si="1237"/>
        <v>#DIV/0!</v>
      </c>
      <c r="BH157" s="162" t="e">
        <f t="shared" si="1237"/>
        <v>#DIV/0!</v>
      </c>
      <c r="BI157" s="162" t="e">
        <f t="shared" si="1237"/>
        <v>#DIV/0!</v>
      </c>
      <c r="BJ157" s="162" t="e">
        <f t="shared" si="1237"/>
        <v>#DIV/0!</v>
      </c>
      <c r="BK157" s="162" t="e">
        <f t="shared" si="1237"/>
        <v>#DIV/0!</v>
      </c>
      <c r="BL157" s="162" t="e">
        <f t="shared" si="1237"/>
        <v>#DIV/0!</v>
      </c>
      <c r="BM157" s="162" t="e">
        <f t="shared" si="1237"/>
        <v>#DIV/0!</v>
      </c>
      <c r="BN157" s="162" t="e">
        <f t="shared" si="1237"/>
        <v>#DIV/0!</v>
      </c>
      <c r="BO157" s="162">
        <f t="shared" si="1237"/>
        <v>0</v>
      </c>
      <c r="BP157" s="162">
        <f t="shared" si="1237"/>
        <v>0</v>
      </c>
      <c r="BQ157" s="162">
        <f t="shared" si="1237"/>
        <v>0</v>
      </c>
      <c r="BR157" s="162">
        <f t="shared" ref="BR157:DB157" si="1238">+BR132/BR154</f>
        <v>0</v>
      </c>
      <c r="BS157" s="162">
        <f t="shared" si="1238"/>
        <v>0</v>
      </c>
      <c r="BT157" s="162">
        <f t="shared" si="1238"/>
        <v>3.0300309452489809</v>
      </c>
      <c r="BU157" s="162">
        <f t="shared" si="1238"/>
        <v>2.4853332214329855</v>
      </c>
      <c r="BV157" s="162">
        <f t="shared" si="1238"/>
        <v>2.7085235405624974</v>
      </c>
      <c r="BW157" s="162">
        <f t="shared" si="1238"/>
        <v>3.0522455943728408</v>
      </c>
      <c r="BX157" s="162">
        <f t="shared" si="1238"/>
        <v>3.0475080735103761</v>
      </c>
      <c r="BY157" s="162">
        <f t="shared" si="1238"/>
        <v>2.5291003319032273</v>
      </c>
      <c r="BZ157" s="162">
        <f t="shared" si="1238"/>
        <v>1.8595311915240316</v>
      </c>
      <c r="CA157" s="162">
        <f t="shared" si="1238"/>
        <v>2.2763370085560397</v>
      </c>
      <c r="CB157" s="162">
        <f t="shared" si="1238"/>
        <v>2.1012368553986871</v>
      </c>
      <c r="CC157" s="162">
        <f t="shared" si="1238"/>
        <v>2.141056684244004</v>
      </c>
      <c r="CD157" s="162">
        <f t="shared" si="1238"/>
        <v>2.4507323280755138</v>
      </c>
      <c r="CE157" s="162">
        <f t="shared" si="1238"/>
        <v>2.6901864502470008</v>
      </c>
      <c r="CF157" s="162">
        <f t="shared" si="1238"/>
        <v>4.3352340316968787</v>
      </c>
      <c r="CG157" s="162">
        <f t="shared" si="1238"/>
        <v>3.3443623346532463</v>
      </c>
      <c r="CH157" s="162">
        <f t="shared" si="1238"/>
        <v>3.2121590664005364</v>
      </c>
      <c r="CI157" s="162">
        <f t="shared" si="1238"/>
        <v>3.1141925866204745</v>
      </c>
      <c r="CJ157" s="162">
        <f t="shared" si="1238"/>
        <v>2.961232907810619</v>
      </c>
      <c r="CK157" s="162">
        <f t="shared" ref="CK157:CL157" si="1239">+CK132/CK154</f>
        <v>2.1747918053459574</v>
      </c>
      <c r="CL157" s="162">
        <f t="shared" si="1239"/>
        <v>1.3819350817907707</v>
      </c>
      <c r="CM157" s="50">
        <f t="shared" si="1238"/>
        <v>2.1707590214668921</v>
      </c>
      <c r="CN157" s="50">
        <f t="shared" si="1238"/>
        <v>1.9872059516222884</v>
      </c>
      <c r="CO157" s="50">
        <f t="shared" si="1238"/>
        <v>1.8078162194351541</v>
      </c>
      <c r="CP157" s="50">
        <f t="shared" si="1238"/>
        <v>1.703379225887854</v>
      </c>
      <c r="CQ157" s="50">
        <f t="shared" si="1238"/>
        <v>1.5471016886312314</v>
      </c>
      <c r="CR157" s="50">
        <f t="shared" si="1238"/>
        <v>1.4268693462650379</v>
      </c>
      <c r="CS157" s="50">
        <f t="shared" si="1238"/>
        <v>1.3400957608314843</v>
      </c>
      <c r="CT157" s="50">
        <f t="shared" si="1238"/>
        <v>1.2765159352578008</v>
      </c>
      <c r="CU157" s="50">
        <f t="shared" si="1238"/>
        <v>1.2547759765998745</v>
      </c>
      <c r="CV157" s="50">
        <f t="shared" si="1238"/>
        <v>1.2557027958636537</v>
      </c>
      <c r="CW157" s="50">
        <f t="shared" si="1238"/>
        <v>1.2566309852985462</v>
      </c>
      <c r="CX157" s="50">
        <f t="shared" si="1238"/>
        <v>1.2575605479452054</v>
      </c>
      <c r="CY157" s="50">
        <f t="shared" si="1238"/>
        <v>1.2557027958636537</v>
      </c>
      <c r="CZ157" s="50">
        <f t="shared" si="1238"/>
        <v>1.2538505244755245</v>
      </c>
      <c r="DA157" s="50">
        <f t="shared" si="1238"/>
        <v>1.2520037095630352</v>
      </c>
      <c r="DB157" s="50">
        <f t="shared" si="1238"/>
        <v>1.250162327050877</v>
      </c>
      <c r="DE157" s="106"/>
      <c r="DF157" s="162">
        <v>1.3819350817907707</v>
      </c>
    </row>
    <row r="158" spans="1:110" s="162" customFormat="1" x14ac:dyDescent="0.2">
      <c r="A158" s="162" t="s">
        <v>508</v>
      </c>
      <c r="E158" s="162" t="e">
        <f t="shared" ca="1" si="1235"/>
        <v>#DIV/0!</v>
      </c>
      <c r="F158" s="162" t="e">
        <f t="shared" ca="1" si="1235"/>
        <v>#DIV/0!</v>
      </c>
      <c r="G158" s="162" t="e">
        <f t="shared" ca="1" si="1235"/>
        <v>#DIV/0!</v>
      </c>
      <c r="H158" s="162" t="e">
        <f t="shared" ca="1" si="1235"/>
        <v>#DIV/0!</v>
      </c>
      <c r="I158" s="162" t="e">
        <f t="shared" ca="1" si="1235"/>
        <v>#DIV/0!</v>
      </c>
      <c r="J158" s="162" t="e">
        <f t="shared" ca="1" si="1235"/>
        <v>#DIV/0!</v>
      </c>
      <c r="K158" s="162">
        <f t="shared" ca="1" si="1235"/>
        <v>0</v>
      </c>
      <c r="L158" s="162">
        <f t="shared" ca="1" si="1235"/>
        <v>0</v>
      </c>
      <c r="M158" s="162">
        <f t="shared" ca="1" si="1235"/>
        <v>0</v>
      </c>
      <c r="N158" s="162">
        <f t="shared" ca="1" si="1235"/>
        <v>0</v>
      </c>
      <c r="O158" s="162">
        <f t="shared" ca="1" si="1235"/>
        <v>0</v>
      </c>
      <c r="P158" s="162">
        <f t="shared" ca="1" si="1235"/>
        <v>0</v>
      </c>
      <c r="Q158" s="162">
        <f t="shared" ca="1" si="1235"/>
        <v>0</v>
      </c>
      <c r="R158" s="162">
        <f t="shared" ca="1" si="1235"/>
        <v>0</v>
      </c>
      <c r="S158" s="162">
        <f t="shared" ca="1" si="1235"/>
        <v>0</v>
      </c>
      <c r="T158" s="162">
        <f t="shared" ca="1" si="1235"/>
        <v>0</v>
      </c>
      <c r="U158" s="162">
        <f t="shared" ca="1" si="1235"/>
        <v>0</v>
      </c>
      <c r="V158" s="162">
        <f t="shared" ca="1" si="1235"/>
        <v>0</v>
      </c>
      <c r="W158" s="162">
        <f t="shared" ca="1" si="1235"/>
        <v>2.9595547581617203</v>
      </c>
      <c r="X158" s="162">
        <f t="shared" ca="1" si="1235"/>
        <v>3.4233656676154727</v>
      </c>
      <c r="Y158" s="162">
        <f t="shared" ca="1" si="1235"/>
        <v>2.8729215370181271</v>
      </c>
      <c r="Z158" s="162">
        <f t="shared" ref="Z158:AA159" ca="1" si="1240">+Z133/Z$154</f>
        <v>4.0741538274519336</v>
      </c>
      <c r="AA158" s="162">
        <f t="shared" ca="1" si="1240"/>
        <v>4.0741538274519336</v>
      </c>
      <c r="AB158" s="94">
        <f t="shared" ca="1" si="1235"/>
        <v>2.4350618339532453</v>
      </c>
      <c r="AC158" s="94">
        <f t="shared" ca="1" si="1235"/>
        <v>2.8178130093151865</v>
      </c>
      <c r="AD158" s="94">
        <f t="shared" ca="1" si="1235"/>
        <v>3.1578997662538524</v>
      </c>
      <c r="AE158" s="94">
        <f t="shared" ca="1" si="1235"/>
        <v>3.5499716357329874</v>
      </c>
      <c r="AL158" s="162" t="e">
        <f t="shared" ref="AL158:BQ158" si="1241">+AL133/AL154</f>
        <v>#DIV/0!</v>
      </c>
      <c r="AM158" s="162" t="e">
        <f t="shared" si="1241"/>
        <v>#DIV/0!</v>
      </c>
      <c r="AN158" s="162" t="e">
        <f t="shared" si="1241"/>
        <v>#DIV/0!</v>
      </c>
      <c r="AO158" s="162" t="e">
        <f t="shared" si="1241"/>
        <v>#DIV/0!</v>
      </c>
      <c r="AP158" s="162" t="e">
        <f t="shared" si="1241"/>
        <v>#DIV/0!</v>
      </c>
      <c r="AQ158" s="162" t="e">
        <f t="shared" si="1241"/>
        <v>#DIV/0!</v>
      </c>
      <c r="AR158" s="162" t="e">
        <f t="shared" si="1241"/>
        <v>#DIV/0!</v>
      </c>
      <c r="AS158" s="162" t="e">
        <f t="shared" si="1241"/>
        <v>#DIV/0!</v>
      </c>
      <c r="AT158" s="162" t="e">
        <f t="shared" si="1241"/>
        <v>#DIV/0!</v>
      </c>
      <c r="AU158" s="162" t="e">
        <f t="shared" si="1241"/>
        <v>#DIV/0!</v>
      </c>
      <c r="AV158" s="162" t="e">
        <f t="shared" si="1241"/>
        <v>#DIV/0!</v>
      </c>
      <c r="AW158" s="162" t="e">
        <f t="shared" si="1241"/>
        <v>#DIV/0!</v>
      </c>
      <c r="AX158" s="162" t="e">
        <f t="shared" si="1241"/>
        <v>#DIV/0!</v>
      </c>
      <c r="AY158" s="162" t="e">
        <f t="shared" si="1241"/>
        <v>#DIV/0!</v>
      </c>
      <c r="AZ158" s="162" t="e">
        <f t="shared" si="1241"/>
        <v>#DIV/0!</v>
      </c>
      <c r="BA158" s="162" t="e">
        <f t="shared" si="1241"/>
        <v>#DIV/0!</v>
      </c>
      <c r="BB158" s="162" t="e">
        <f t="shared" si="1241"/>
        <v>#DIV/0!</v>
      </c>
      <c r="BC158" s="162" t="e">
        <f t="shared" si="1241"/>
        <v>#DIV/0!</v>
      </c>
      <c r="BD158" s="162" t="e">
        <f t="shared" si="1241"/>
        <v>#DIV/0!</v>
      </c>
      <c r="BE158" s="162" t="e">
        <f t="shared" si="1241"/>
        <v>#DIV/0!</v>
      </c>
      <c r="BF158" s="162" t="e">
        <f t="shared" si="1241"/>
        <v>#DIV/0!</v>
      </c>
      <c r="BG158" s="162" t="e">
        <f t="shared" si="1241"/>
        <v>#DIV/0!</v>
      </c>
      <c r="BH158" s="162" t="e">
        <f t="shared" si="1241"/>
        <v>#DIV/0!</v>
      </c>
      <c r="BI158" s="162" t="e">
        <f t="shared" si="1241"/>
        <v>#DIV/0!</v>
      </c>
      <c r="BJ158" s="162" t="e">
        <f t="shared" si="1241"/>
        <v>#DIV/0!</v>
      </c>
      <c r="BK158" s="162" t="e">
        <f t="shared" si="1241"/>
        <v>#DIV/0!</v>
      </c>
      <c r="BL158" s="162" t="e">
        <f t="shared" si="1241"/>
        <v>#DIV/0!</v>
      </c>
      <c r="BM158" s="162" t="e">
        <f t="shared" si="1241"/>
        <v>#DIV/0!</v>
      </c>
      <c r="BN158" s="162" t="e">
        <f t="shared" si="1241"/>
        <v>#DIV/0!</v>
      </c>
      <c r="BO158" s="162">
        <f t="shared" si="1241"/>
        <v>0</v>
      </c>
      <c r="BP158" s="162">
        <f t="shared" si="1241"/>
        <v>0</v>
      </c>
      <c r="BQ158" s="162">
        <f t="shared" si="1241"/>
        <v>0</v>
      </c>
      <c r="BR158" s="162">
        <f t="shared" ref="BR158:CJ158" si="1242">+BR133/BR154</f>
        <v>0</v>
      </c>
      <c r="BS158" s="162">
        <f t="shared" si="1242"/>
        <v>0</v>
      </c>
      <c r="BT158" s="162">
        <f t="shared" si="1242"/>
        <v>3.3189847075516314</v>
      </c>
      <c r="BU158" s="162">
        <f t="shared" si="1242"/>
        <v>3.4230519802546748</v>
      </c>
      <c r="BV158" s="162">
        <f t="shared" si="1242"/>
        <v>2.959557429687802</v>
      </c>
      <c r="BW158" s="162">
        <f t="shared" si="1242"/>
        <v>3.7909520503834795</v>
      </c>
      <c r="BX158" s="162">
        <f t="shared" si="1242"/>
        <v>3.728417711408023</v>
      </c>
      <c r="BY158" s="162">
        <f t="shared" si="1242"/>
        <v>3.4389917821833897</v>
      </c>
      <c r="BZ158" s="162">
        <f t="shared" si="1242"/>
        <v>2.4780278642057501</v>
      </c>
      <c r="CA158" s="162">
        <f t="shared" si="1242"/>
        <v>2.4173815969094581</v>
      </c>
      <c r="CB158" s="162">
        <f t="shared" si="1242"/>
        <v>2.4210110478840012</v>
      </c>
      <c r="CC158" s="162">
        <f t="shared" si="1242"/>
        <v>2.2159640562007019</v>
      </c>
      <c r="CD158" s="162">
        <f t="shared" si="1242"/>
        <v>2.8729215370181267</v>
      </c>
      <c r="CE158" s="162">
        <f t="shared" si="1242"/>
        <v>2.9201446718419195</v>
      </c>
      <c r="CF158" s="162">
        <f t="shared" si="1242"/>
        <v>4.4937776731869752</v>
      </c>
      <c r="CG158" s="162">
        <f t="shared" si="1242"/>
        <v>4.2456354586801677</v>
      </c>
      <c r="CH158" s="162">
        <f t="shared" si="1242"/>
        <v>3.49221643602483</v>
      </c>
      <c r="CI158" s="162">
        <f t="shared" si="1242"/>
        <v>3.4075067751759152</v>
      </c>
      <c r="CJ158" s="162">
        <f t="shared" si="1242"/>
        <v>3.6975843714655201</v>
      </c>
      <c r="CK158" s="162">
        <f t="shared" ref="CK158:CL158" si="1243">+CK133/CK154</f>
        <v>3.151780414694147</v>
      </c>
      <c r="CL158" s="162">
        <f t="shared" si="1243"/>
        <v>2.1651255153966082</v>
      </c>
      <c r="CM158" s="94">
        <f t="shared" ref="CM158:DB158" si="1244">+CL158</f>
        <v>2.1651255153966082</v>
      </c>
      <c r="CN158" s="94">
        <f t="shared" si="1244"/>
        <v>2.1651255153966082</v>
      </c>
      <c r="CO158" s="94">
        <f t="shared" si="1244"/>
        <v>2.1651255153966082</v>
      </c>
      <c r="CP158" s="94">
        <f t="shared" si="1244"/>
        <v>2.1651255153966082</v>
      </c>
      <c r="CQ158" s="94">
        <f t="shared" si="1244"/>
        <v>2.1651255153966082</v>
      </c>
      <c r="CR158" s="94">
        <f t="shared" si="1244"/>
        <v>2.1651255153966082</v>
      </c>
      <c r="CS158" s="94">
        <f t="shared" si="1244"/>
        <v>2.1651255153966082</v>
      </c>
      <c r="CT158" s="94">
        <f t="shared" si="1244"/>
        <v>2.1651255153966082</v>
      </c>
      <c r="CU158" s="94">
        <f t="shared" si="1244"/>
        <v>2.1651255153966082</v>
      </c>
      <c r="CV158" s="94">
        <f t="shared" si="1244"/>
        <v>2.1651255153966082</v>
      </c>
      <c r="CW158" s="94">
        <f t="shared" si="1244"/>
        <v>2.1651255153966082</v>
      </c>
      <c r="CX158" s="94">
        <f t="shared" si="1244"/>
        <v>2.1651255153966082</v>
      </c>
      <c r="CY158" s="94">
        <f t="shared" si="1244"/>
        <v>2.1651255153966082</v>
      </c>
      <c r="CZ158" s="94">
        <f t="shared" si="1244"/>
        <v>2.1651255153966082</v>
      </c>
      <c r="DA158" s="94">
        <f t="shared" si="1244"/>
        <v>2.1651255153966082</v>
      </c>
      <c r="DB158" s="94">
        <f t="shared" si="1244"/>
        <v>2.1651255153966082</v>
      </c>
      <c r="DE158" s="163"/>
      <c r="DF158" s="162">
        <v>3.6091968913967354</v>
      </c>
    </row>
    <row r="159" spans="1:110" s="162" customFormat="1" x14ac:dyDescent="0.2">
      <c r="A159" s="162" t="s">
        <v>509</v>
      </c>
      <c r="E159" s="162" t="e">
        <f t="shared" ca="1" si="1235"/>
        <v>#DIV/0!</v>
      </c>
      <c r="F159" s="162" t="e">
        <f t="shared" ca="1" si="1235"/>
        <v>#DIV/0!</v>
      </c>
      <c r="G159" s="162" t="e">
        <f t="shared" ca="1" si="1235"/>
        <v>#DIV/0!</v>
      </c>
      <c r="H159" s="162" t="e">
        <f t="shared" ca="1" si="1235"/>
        <v>#DIV/0!</v>
      </c>
      <c r="I159" s="162" t="e">
        <f t="shared" ca="1" si="1235"/>
        <v>#DIV/0!</v>
      </c>
      <c r="J159" s="162" t="e">
        <f t="shared" ca="1" si="1235"/>
        <v>#DIV/0!</v>
      </c>
      <c r="K159" s="162">
        <f t="shared" ca="1" si="1235"/>
        <v>0</v>
      </c>
      <c r="L159" s="162">
        <f t="shared" ca="1" si="1235"/>
        <v>0</v>
      </c>
      <c r="M159" s="162">
        <f t="shared" ca="1" si="1235"/>
        <v>0</v>
      </c>
      <c r="N159" s="162">
        <f t="shared" ca="1" si="1235"/>
        <v>0</v>
      </c>
      <c r="O159" s="162">
        <f t="shared" ca="1" si="1235"/>
        <v>0</v>
      </c>
      <c r="P159" s="162">
        <f t="shared" ca="1" si="1235"/>
        <v>0</v>
      </c>
      <c r="Q159" s="162">
        <f t="shared" ca="1" si="1235"/>
        <v>0</v>
      </c>
      <c r="R159" s="162">
        <f t="shared" ca="1" si="1235"/>
        <v>0</v>
      </c>
      <c r="S159" s="162">
        <f t="shared" ca="1" si="1235"/>
        <v>0</v>
      </c>
      <c r="T159" s="162">
        <f t="shared" ca="1" si="1235"/>
        <v>0</v>
      </c>
      <c r="U159" s="162">
        <f t="shared" ca="1" si="1235"/>
        <v>0</v>
      </c>
      <c r="V159" s="162">
        <f t="shared" ca="1" si="1235"/>
        <v>0</v>
      </c>
      <c r="W159" s="162">
        <f t="shared" ca="1" si="1235"/>
        <v>1.0746465985110722</v>
      </c>
      <c r="X159" s="162">
        <f t="shared" ca="1" si="1235"/>
        <v>1.597938621541577</v>
      </c>
      <c r="Y159" s="162">
        <f t="shared" ca="1" si="1235"/>
        <v>1.9454693420554743</v>
      </c>
      <c r="Z159" s="162">
        <f t="shared" ca="1" si="1240"/>
        <v>1.8734493143486803</v>
      </c>
      <c r="AA159" s="162">
        <f t="shared" ca="1" si="1240"/>
        <v>1.8734493143486803</v>
      </c>
      <c r="AB159" s="94">
        <f t="shared" ca="1" si="1235"/>
        <v>0.7886481432220197</v>
      </c>
      <c r="AC159" s="94">
        <f t="shared" ca="1" si="1235"/>
        <v>1.0970716321499598</v>
      </c>
      <c r="AD159" s="94">
        <f t="shared" ca="1" si="1235"/>
        <v>1.5216264098586756</v>
      </c>
      <c r="AE159" s="94">
        <f t="shared" ca="1" si="1235"/>
        <v>1.6962495858863345</v>
      </c>
      <c r="AL159" s="162" t="e">
        <f t="shared" ref="AL159:BQ159" si="1245">+AL134/AL154</f>
        <v>#DIV/0!</v>
      </c>
      <c r="AM159" s="162" t="e">
        <f t="shared" si="1245"/>
        <v>#DIV/0!</v>
      </c>
      <c r="AN159" s="162" t="e">
        <f t="shared" si="1245"/>
        <v>#DIV/0!</v>
      </c>
      <c r="AO159" s="162" t="e">
        <f t="shared" si="1245"/>
        <v>#DIV/0!</v>
      </c>
      <c r="AP159" s="162" t="e">
        <f t="shared" si="1245"/>
        <v>#DIV/0!</v>
      </c>
      <c r="AQ159" s="162" t="e">
        <f t="shared" si="1245"/>
        <v>#DIV/0!</v>
      </c>
      <c r="AR159" s="162" t="e">
        <f t="shared" si="1245"/>
        <v>#DIV/0!</v>
      </c>
      <c r="AS159" s="162" t="e">
        <f t="shared" si="1245"/>
        <v>#DIV/0!</v>
      </c>
      <c r="AT159" s="162" t="e">
        <f t="shared" si="1245"/>
        <v>#DIV/0!</v>
      </c>
      <c r="AU159" s="162" t="e">
        <f t="shared" si="1245"/>
        <v>#DIV/0!</v>
      </c>
      <c r="AV159" s="162" t="e">
        <f t="shared" si="1245"/>
        <v>#DIV/0!</v>
      </c>
      <c r="AW159" s="162" t="e">
        <f t="shared" si="1245"/>
        <v>#DIV/0!</v>
      </c>
      <c r="AX159" s="162" t="e">
        <f t="shared" si="1245"/>
        <v>#DIV/0!</v>
      </c>
      <c r="AY159" s="162" t="e">
        <f t="shared" si="1245"/>
        <v>#DIV/0!</v>
      </c>
      <c r="AZ159" s="162" t="e">
        <f t="shared" si="1245"/>
        <v>#DIV/0!</v>
      </c>
      <c r="BA159" s="162" t="e">
        <f t="shared" si="1245"/>
        <v>#DIV/0!</v>
      </c>
      <c r="BB159" s="162" t="e">
        <f t="shared" si="1245"/>
        <v>#DIV/0!</v>
      </c>
      <c r="BC159" s="162" t="e">
        <f t="shared" si="1245"/>
        <v>#DIV/0!</v>
      </c>
      <c r="BD159" s="162" t="e">
        <f t="shared" si="1245"/>
        <v>#DIV/0!</v>
      </c>
      <c r="BE159" s="162" t="e">
        <f t="shared" si="1245"/>
        <v>#DIV/0!</v>
      </c>
      <c r="BF159" s="162" t="e">
        <f t="shared" si="1245"/>
        <v>#DIV/0!</v>
      </c>
      <c r="BG159" s="162" t="e">
        <f t="shared" si="1245"/>
        <v>#DIV/0!</v>
      </c>
      <c r="BH159" s="162" t="e">
        <f t="shared" si="1245"/>
        <v>#DIV/0!</v>
      </c>
      <c r="BI159" s="162" t="e">
        <f t="shared" si="1245"/>
        <v>#DIV/0!</v>
      </c>
      <c r="BJ159" s="162" t="e">
        <f t="shared" si="1245"/>
        <v>#DIV/0!</v>
      </c>
      <c r="BK159" s="162" t="e">
        <f t="shared" si="1245"/>
        <v>#DIV/0!</v>
      </c>
      <c r="BL159" s="162" t="e">
        <f t="shared" si="1245"/>
        <v>#DIV/0!</v>
      </c>
      <c r="BM159" s="162" t="e">
        <f t="shared" si="1245"/>
        <v>#DIV/0!</v>
      </c>
      <c r="BN159" s="162" t="e">
        <f t="shared" si="1245"/>
        <v>#DIV/0!</v>
      </c>
      <c r="BO159" s="162">
        <f t="shared" si="1245"/>
        <v>0</v>
      </c>
      <c r="BP159" s="162">
        <f t="shared" si="1245"/>
        <v>0</v>
      </c>
      <c r="BQ159" s="162">
        <f t="shared" si="1245"/>
        <v>0</v>
      </c>
      <c r="BR159" s="162">
        <f t="shared" ref="BR159:CJ159" si="1246">+BR134/BR154</f>
        <v>0</v>
      </c>
      <c r="BS159" s="162">
        <f t="shared" si="1246"/>
        <v>0</v>
      </c>
      <c r="BT159" s="162">
        <f t="shared" si="1246"/>
        <v>0</v>
      </c>
      <c r="BU159" s="162">
        <f t="shared" si="1246"/>
        <v>2.1428634536007749</v>
      </c>
      <c r="BV159" s="162">
        <f t="shared" si="1246"/>
        <v>2.0613985067120582</v>
      </c>
      <c r="BW159" s="162">
        <f t="shared" si="1246"/>
        <v>2.3398785577477978</v>
      </c>
      <c r="BX159" s="162">
        <f t="shared" si="1246"/>
        <v>2.4625677271593935</v>
      </c>
      <c r="BY159" s="162">
        <f t="shared" si="1246"/>
        <v>2.3862826979737108</v>
      </c>
      <c r="BZ159" s="162">
        <f t="shared" si="1246"/>
        <v>1.5979391326718755</v>
      </c>
      <c r="CA159" s="162">
        <f t="shared" si="1246"/>
        <v>1.8480929323235593</v>
      </c>
      <c r="CB159" s="162">
        <f t="shared" si="1246"/>
        <v>1.8460752983558273</v>
      </c>
      <c r="CC159" s="162">
        <f t="shared" si="1246"/>
        <v>1.9174313088125152</v>
      </c>
      <c r="CD159" s="162">
        <f t="shared" si="1246"/>
        <v>2.102001358082926</v>
      </c>
      <c r="CE159" s="162">
        <f t="shared" si="1246"/>
        <v>2.2477249117854625</v>
      </c>
      <c r="CF159" s="162">
        <f t="shared" si="1246"/>
        <v>2.5446681416902366</v>
      </c>
      <c r="CG159" s="162">
        <f t="shared" si="1246"/>
        <v>3.1953107109144177</v>
      </c>
      <c r="CH159" s="162">
        <f t="shared" si="1246"/>
        <v>2.5486827730350998</v>
      </c>
      <c r="CI159" s="162">
        <f t="shared" si="1246"/>
        <v>2.6397416053674561</v>
      </c>
      <c r="CJ159" s="162">
        <f t="shared" si="1246"/>
        <v>2.8640845315939467</v>
      </c>
      <c r="CK159" s="162">
        <f t="shared" ref="CK159:CL159" si="1247">+CK134/CK154</f>
        <v>2.1627522378186175</v>
      </c>
      <c r="CL159" s="162">
        <f t="shared" si="1247"/>
        <v>1.3762164942742505</v>
      </c>
      <c r="CM159" s="94">
        <f t="shared" ref="CM159:DB159" si="1248">+CL159</f>
        <v>1.3762164942742505</v>
      </c>
      <c r="CN159" s="94">
        <f t="shared" si="1248"/>
        <v>1.3762164942742505</v>
      </c>
      <c r="CO159" s="94">
        <f t="shared" si="1248"/>
        <v>1.3762164942742505</v>
      </c>
      <c r="CP159" s="94">
        <f t="shared" si="1248"/>
        <v>1.3762164942742505</v>
      </c>
      <c r="CQ159" s="94">
        <f t="shared" si="1248"/>
        <v>1.3762164942742505</v>
      </c>
      <c r="CR159" s="94">
        <f t="shared" si="1248"/>
        <v>1.3762164942742505</v>
      </c>
      <c r="CS159" s="94">
        <f t="shared" si="1248"/>
        <v>1.3762164942742505</v>
      </c>
      <c r="CT159" s="94">
        <f t="shared" si="1248"/>
        <v>1.3762164942742505</v>
      </c>
      <c r="CU159" s="94">
        <f t="shared" si="1248"/>
        <v>1.3762164942742505</v>
      </c>
      <c r="CV159" s="94">
        <f t="shared" si="1248"/>
        <v>1.3762164942742505</v>
      </c>
      <c r="CW159" s="94">
        <f t="shared" si="1248"/>
        <v>1.3762164942742505</v>
      </c>
      <c r="CX159" s="94">
        <f t="shared" si="1248"/>
        <v>1.3762164942742505</v>
      </c>
      <c r="CY159" s="94">
        <f t="shared" si="1248"/>
        <v>1.3762164942742505</v>
      </c>
      <c r="CZ159" s="94">
        <f t="shared" si="1248"/>
        <v>1.3762164942742505</v>
      </c>
      <c r="DA159" s="94">
        <f t="shared" si="1248"/>
        <v>1.3762164942742505</v>
      </c>
      <c r="DB159" s="94">
        <f t="shared" si="1248"/>
        <v>1.3762164942742505</v>
      </c>
      <c r="DE159" s="163"/>
      <c r="DF159" s="162">
        <v>1.3762164942742505</v>
      </c>
    </row>
    <row r="160" spans="1:110" s="4" customFormat="1" x14ac:dyDescent="0.2">
      <c r="A160" s="3"/>
      <c r="AB160" s="17"/>
      <c r="AC160" s="17"/>
      <c r="AD160" s="17"/>
      <c r="AE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E160" s="119"/>
    </row>
    <row r="161" spans="1:110" s="4" customFormat="1" x14ac:dyDescent="0.2">
      <c r="A161" s="3"/>
      <c r="AB161" s="17"/>
      <c r="AC161" s="17"/>
      <c r="AD161" s="17"/>
      <c r="AE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E161" s="119"/>
    </row>
    <row r="162" spans="1:110" s="161" customFormat="1" x14ac:dyDescent="0.2">
      <c r="A162" s="49" t="s">
        <v>340</v>
      </c>
      <c r="B162" s="161" t="e">
        <f t="shared" ref="B162:AE162" si="1249">+B133*B120</f>
        <v>#DIV/0!</v>
      </c>
      <c r="C162" s="161" t="e">
        <f t="shared" si="1249"/>
        <v>#DIV/0!</v>
      </c>
      <c r="D162" s="161" t="e">
        <f t="shared" si="1249"/>
        <v>#DIV/0!</v>
      </c>
      <c r="E162" s="161">
        <f t="shared" ca="1" si="1249"/>
        <v>0</v>
      </c>
      <c r="F162" s="161">
        <f t="shared" ca="1" si="1249"/>
        <v>0</v>
      </c>
      <c r="G162" s="161">
        <f t="shared" ca="1" si="1249"/>
        <v>0</v>
      </c>
      <c r="H162" s="161">
        <f t="shared" ca="1" si="1249"/>
        <v>0</v>
      </c>
      <c r="I162" s="161">
        <f t="shared" ca="1" si="1249"/>
        <v>0</v>
      </c>
      <c r="J162" s="161">
        <f t="shared" ca="1" si="1249"/>
        <v>0</v>
      </c>
      <c r="K162" s="161">
        <f t="shared" ca="1" si="1249"/>
        <v>0</v>
      </c>
      <c r="L162" s="161">
        <f t="shared" ca="1" si="1249"/>
        <v>0</v>
      </c>
      <c r="M162" s="161">
        <f t="shared" ca="1" si="1249"/>
        <v>0</v>
      </c>
      <c r="N162" s="161">
        <f t="shared" ca="1" si="1249"/>
        <v>0</v>
      </c>
      <c r="O162" s="161">
        <f t="shared" ca="1" si="1249"/>
        <v>0</v>
      </c>
      <c r="P162" s="161">
        <f t="shared" ca="1" si="1249"/>
        <v>0</v>
      </c>
      <c r="Q162" s="161">
        <f t="shared" ca="1" si="1249"/>
        <v>0</v>
      </c>
      <c r="R162" s="161">
        <f t="shared" ca="1" si="1249"/>
        <v>0</v>
      </c>
      <c r="S162" s="161">
        <f t="shared" ca="1" si="1249"/>
        <v>0</v>
      </c>
      <c r="T162" s="161">
        <f t="shared" ca="1" si="1249"/>
        <v>0</v>
      </c>
      <c r="U162" s="161">
        <f t="shared" ca="1" si="1249"/>
        <v>0</v>
      </c>
      <c r="V162" s="161">
        <f t="shared" ca="1" si="1249"/>
        <v>0</v>
      </c>
      <c r="W162" s="161">
        <f t="shared" ca="1" si="1249"/>
        <v>4590.0960000000005</v>
      </c>
      <c r="X162" s="161">
        <f t="shared" ca="1" si="1249"/>
        <v>7491.6923999999999</v>
      </c>
      <c r="Y162" s="161">
        <f t="shared" ca="1" si="1249"/>
        <v>5542.4115000000002</v>
      </c>
      <c r="Z162" s="161">
        <f t="shared" ca="1" si="1249"/>
        <v>10389.6219</v>
      </c>
      <c r="AA162" s="161">
        <f t="shared" ref="AA162" ca="1" si="1250">+AA133*AA120</f>
        <v>10389.6219</v>
      </c>
      <c r="AB162" s="21">
        <f t="shared" ca="1" si="1249"/>
        <v>8202.2014049422633</v>
      </c>
      <c r="AC162" s="21">
        <f t="shared" ca="1" si="1249"/>
        <v>12665.365023619435</v>
      </c>
      <c r="AD162" s="21">
        <f t="shared" ca="1" si="1249"/>
        <v>14407.9176835332</v>
      </c>
      <c r="AE162" s="21">
        <f t="shared" ca="1" si="1249"/>
        <v>16292.594822196545</v>
      </c>
      <c r="AL162" s="161">
        <f t="shared" ref="AL162:BQ162" si="1251">+AL133*AL120</f>
        <v>0</v>
      </c>
      <c r="AM162" s="161">
        <f t="shared" si="1251"/>
        <v>0</v>
      </c>
      <c r="AN162" s="161">
        <f t="shared" si="1251"/>
        <v>0</v>
      </c>
      <c r="AO162" s="161">
        <f t="shared" si="1251"/>
        <v>0</v>
      </c>
      <c r="AP162" s="161">
        <f t="shared" si="1251"/>
        <v>0</v>
      </c>
      <c r="AQ162" s="161">
        <f t="shared" si="1251"/>
        <v>0</v>
      </c>
      <c r="AR162" s="161">
        <f t="shared" si="1251"/>
        <v>0</v>
      </c>
      <c r="AS162" s="161">
        <f t="shared" si="1251"/>
        <v>0</v>
      </c>
      <c r="AT162" s="161">
        <f t="shared" si="1251"/>
        <v>0</v>
      </c>
      <c r="AU162" s="161">
        <f t="shared" si="1251"/>
        <v>0</v>
      </c>
      <c r="AV162" s="161">
        <f t="shared" si="1251"/>
        <v>0</v>
      </c>
      <c r="AW162" s="161">
        <f t="shared" si="1251"/>
        <v>0</v>
      </c>
      <c r="AX162" s="161">
        <f t="shared" si="1251"/>
        <v>0</v>
      </c>
      <c r="AY162" s="161">
        <f t="shared" si="1251"/>
        <v>0</v>
      </c>
      <c r="AZ162" s="161">
        <f t="shared" si="1251"/>
        <v>0</v>
      </c>
      <c r="BA162" s="161">
        <f t="shared" si="1251"/>
        <v>0</v>
      </c>
      <c r="BB162" s="161">
        <f t="shared" si="1251"/>
        <v>0</v>
      </c>
      <c r="BC162" s="161">
        <f t="shared" si="1251"/>
        <v>0</v>
      </c>
      <c r="BD162" s="161">
        <f t="shared" si="1251"/>
        <v>0</v>
      </c>
      <c r="BE162" s="161">
        <f t="shared" si="1251"/>
        <v>0</v>
      </c>
      <c r="BF162" s="161">
        <f t="shared" si="1251"/>
        <v>0</v>
      </c>
      <c r="BG162" s="161">
        <f t="shared" si="1251"/>
        <v>0</v>
      </c>
      <c r="BH162" s="161">
        <f t="shared" si="1251"/>
        <v>0</v>
      </c>
      <c r="BI162" s="161">
        <f t="shared" si="1251"/>
        <v>0</v>
      </c>
      <c r="BJ162" s="161">
        <f t="shared" si="1251"/>
        <v>0</v>
      </c>
      <c r="BK162" s="161">
        <f t="shared" si="1251"/>
        <v>0</v>
      </c>
      <c r="BL162" s="161">
        <f t="shared" si="1251"/>
        <v>0</v>
      </c>
      <c r="BM162" s="161">
        <f t="shared" si="1251"/>
        <v>0</v>
      </c>
      <c r="BN162" s="161">
        <f t="shared" si="1251"/>
        <v>0</v>
      </c>
      <c r="BO162" s="161">
        <f t="shared" si="1251"/>
        <v>0</v>
      </c>
      <c r="BP162" s="161">
        <f t="shared" si="1251"/>
        <v>0</v>
      </c>
      <c r="BQ162" s="161">
        <f t="shared" si="1251"/>
        <v>0</v>
      </c>
      <c r="BR162" s="161">
        <f t="shared" ref="BR162:CJ162" si="1252">+BR133*BR120</f>
        <v>0</v>
      </c>
      <c r="BS162" s="161">
        <f t="shared" si="1252"/>
        <v>0</v>
      </c>
      <c r="BT162" s="161">
        <f t="shared" si="1252"/>
        <v>3684.1559999999999</v>
      </c>
      <c r="BU162" s="161">
        <f t="shared" si="1252"/>
        <v>4486.5600000000004</v>
      </c>
      <c r="BV162" s="161">
        <f t="shared" si="1252"/>
        <v>4590.0960000000005</v>
      </c>
      <c r="BW162" s="161">
        <f t="shared" si="1252"/>
        <v>6798.8640000000005</v>
      </c>
      <c r="BX162" s="161">
        <f t="shared" si="1252"/>
        <v>7491.6923999999999</v>
      </c>
      <c r="BY162" s="161">
        <f t="shared" si="1252"/>
        <v>7307.9160000000002</v>
      </c>
      <c r="BZ162" s="161">
        <f t="shared" si="1252"/>
        <v>5422.9137000000001</v>
      </c>
      <c r="CA162" s="161">
        <f t="shared" si="1252"/>
        <v>5101.7363999999998</v>
      </c>
      <c r="CB162" s="161">
        <f t="shared" si="1252"/>
        <v>4922.0583000000006</v>
      </c>
      <c r="CC162" s="161">
        <f t="shared" si="1252"/>
        <v>4358.2184999999999</v>
      </c>
      <c r="CD162" s="161">
        <f t="shared" si="1252"/>
        <v>5542.4115000000002</v>
      </c>
      <c r="CE162" s="161">
        <f t="shared" si="1252"/>
        <v>6206.7674999999999</v>
      </c>
      <c r="CF162" s="161">
        <f t="shared" si="1252"/>
        <v>10216.1991</v>
      </c>
      <c r="CG162" s="161">
        <f t="shared" si="1252"/>
        <v>10389.6219</v>
      </c>
      <c r="CH162" s="161">
        <f t="shared" si="1252"/>
        <v>8905.6059000000005</v>
      </c>
      <c r="CI162" s="161">
        <f t="shared" si="1252"/>
        <v>8537.4060000000009</v>
      </c>
      <c r="CJ162" s="161">
        <f t="shared" si="1252"/>
        <v>9121.0902000000006</v>
      </c>
      <c r="CK162" s="161">
        <f t="shared" ref="CK162:CL162" si="1253">+CK133*CK120</f>
        <v>7623.0536999999995</v>
      </c>
      <c r="CL162" s="161">
        <f t="shared" si="1253"/>
        <v>5471.6619000000001</v>
      </c>
      <c r="CM162" s="21">
        <f t="shared" ref="CM162:DB162" si="1254">+CM133*CM120</f>
        <v>5071.1869371237844</v>
      </c>
      <c r="CN162" s="21">
        <f t="shared" si="1254"/>
        <v>6169.0502313925617</v>
      </c>
      <c r="CO162" s="21">
        <f t="shared" si="1254"/>
        <v>7495.8331783042404</v>
      </c>
      <c r="CP162" s="21">
        <f t="shared" si="1254"/>
        <v>8202.2014049422633</v>
      </c>
      <c r="CQ162" s="21">
        <f t="shared" si="1254"/>
        <v>9413.3981042817813</v>
      </c>
      <c r="CR162" s="21">
        <f t="shared" si="1254"/>
        <v>10483.024796104617</v>
      </c>
      <c r="CS162" s="21">
        <f t="shared" si="1254"/>
        <v>11633.876097116983</v>
      </c>
      <c r="CT162" s="21">
        <f t="shared" si="1254"/>
        <v>12665.365023619435</v>
      </c>
      <c r="CU162" s="21">
        <f t="shared" si="1254"/>
        <v>13253.079844226364</v>
      </c>
      <c r="CV162" s="21">
        <f t="shared" si="1254"/>
        <v>13609.216383199224</v>
      </c>
      <c r="CW162" s="21">
        <f t="shared" si="1254"/>
        <v>14002.830077750476</v>
      </c>
      <c r="CX162" s="21">
        <f t="shared" si="1254"/>
        <v>14407.917683533196</v>
      </c>
      <c r="CY162" s="21">
        <f t="shared" si="1254"/>
        <v>14861.444651108388</v>
      </c>
      <c r="CZ162" s="21">
        <f t="shared" si="1254"/>
        <v>15324.831916030022</v>
      </c>
      <c r="DA162" s="21">
        <f t="shared" si="1254"/>
        <v>15801.748869700959</v>
      </c>
      <c r="DB162" s="21">
        <f t="shared" si="1254"/>
        <v>16292.594822196545</v>
      </c>
      <c r="DE162" s="22"/>
      <c r="DF162" s="161">
        <v>9121.0902000000006</v>
      </c>
    </row>
    <row r="163" spans="1:110" s="161" customFormat="1" x14ac:dyDescent="0.2">
      <c r="A163" s="49" t="s">
        <v>341</v>
      </c>
      <c r="B163" s="161" t="e">
        <f t="shared" ref="B163:AE163" si="1255">+B134*B120</f>
        <v>#DIV/0!</v>
      </c>
      <c r="C163" s="161" t="e">
        <f t="shared" si="1255"/>
        <v>#DIV/0!</v>
      </c>
      <c r="D163" s="161" t="e">
        <f t="shared" si="1255"/>
        <v>#DIV/0!</v>
      </c>
      <c r="E163" s="161">
        <f t="shared" ca="1" si="1255"/>
        <v>0</v>
      </c>
      <c r="F163" s="161">
        <f t="shared" ca="1" si="1255"/>
        <v>0</v>
      </c>
      <c r="G163" s="161">
        <f t="shared" ca="1" si="1255"/>
        <v>0</v>
      </c>
      <c r="H163" s="161">
        <f t="shared" ca="1" si="1255"/>
        <v>0</v>
      </c>
      <c r="I163" s="161">
        <f t="shared" ca="1" si="1255"/>
        <v>0</v>
      </c>
      <c r="J163" s="161">
        <f t="shared" ca="1" si="1255"/>
        <v>0</v>
      </c>
      <c r="K163" s="161">
        <f t="shared" ca="1" si="1255"/>
        <v>0</v>
      </c>
      <c r="L163" s="161">
        <f t="shared" ca="1" si="1255"/>
        <v>0</v>
      </c>
      <c r="M163" s="161">
        <f t="shared" ca="1" si="1255"/>
        <v>0</v>
      </c>
      <c r="N163" s="161">
        <f t="shared" ca="1" si="1255"/>
        <v>0</v>
      </c>
      <c r="O163" s="161">
        <f t="shared" ca="1" si="1255"/>
        <v>0</v>
      </c>
      <c r="P163" s="161">
        <f t="shared" ca="1" si="1255"/>
        <v>0</v>
      </c>
      <c r="Q163" s="161">
        <f t="shared" ca="1" si="1255"/>
        <v>0</v>
      </c>
      <c r="R163" s="161">
        <f t="shared" ca="1" si="1255"/>
        <v>0</v>
      </c>
      <c r="S163" s="161">
        <f t="shared" ca="1" si="1255"/>
        <v>0</v>
      </c>
      <c r="T163" s="161">
        <f t="shared" ca="1" si="1255"/>
        <v>0</v>
      </c>
      <c r="U163" s="161">
        <f t="shared" ca="1" si="1255"/>
        <v>0</v>
      </c>
      <c r="V163" s="161">
        <f t="shared" ca="1" si="1255"/>
        <v>0</v>
      </c>
      <c r="W163" s="161">
        <f t="shared" ca="1" si="1255"/>
        <v>1666.7139000000002</v>
      </c>
      <c r="X163" s="161">
        <f t="shared" ca="1" si="1255"/>
        <v>3496.9284000000002</v>
      </c>
      <c r="Y163" s="161">
        <f t="shared" ca="1" si="1255"/>
        <v>3753.18</v>
      </c>
      <c r="Z163" s="161">
        <f t="shared" ca="1" si="1255"/>
        <v>4777.5393000000004</v>
      </c>
      <c r="AA163" s="161">
        <f t="shared" ref="AA163" ca="1" si="1256">+AA134*AA120</f>
        <v>4777.5393000000004</v>
      </c>
      <c r="AB163" s="21">
        <f t="shared" ca="1" si="1255"/>
        <v>2656.4626894254702</v>
      </c>
      <c r="AC163" s="21">
        <f t="shared" ca="1" si="1255"/>
        <v>4931.0627186060319</v>
      </c>
      <c r="AD163" s="21">
        <f t="shared" ca="1" si="1255"/>
        <v>6942.420494980207</v>
      </c>
      <c r="AE163" s="21">
        <f t="shared" ca="1" si="1255"/>
        <v>7784.9374744253309</v>
      </c>
      <c r="AL163" s="161">
        <f t="shared" ref="AL163:BQ163" si="1257">+AL134*AL120</f>
        <v>0</v>
      </c>
      <c r="AM163" s="161">
        <f t="shared" si="1257"/>
        <v>0</v>
      </c>
      <c r="AN163" s="161">
        <f t="shared" si="1257"/>
        <v>0</v>
      </c>
      <c r="AO163" s="161">
        <f t="shared" si="1257"/>
        <v>0</v>
      </c>
      <c r="AP163" s="161">
        <f t="shared" si="1257"/>
        <v>0</v>
      </c>
      <c r="AQ163" s="161">
        <f t="shared" si="1257"/>
        <v>0</v>
      </c>
      <c r="AR163" s="161">
        <f t="shared" si="1257"/>
        <v>0</v>
      </c>
      <c r="AS163" s="161">
        <f t="shared" si="1257"/>
        <v>0</v>
      </c>
      <c r="AT163" s="161">
        <f t="shared" si="1257"/>
        <v>0</v>
      </c>
      <c r="AU163" s="161">
        <f t="shared" si="1257"/>
        <v>0</v>
      </c>
      <c r="AV163" s="161">
        <f t="shared" si="1257"/>
        <v>0</v>
      </c>
      <c r="AW163" s="161">
        <f t="shared" si="1257"/>
        <v>0</v>
      </c>
      <c r="AX163" s="161">
        <f t="shared" si="1257"/>
        <v>0</v>
      </c>
      <c r="AY163" s="161">
        <f t="shared" si="1257"/>
        <v>0</v>
      </c>
      <c r="AZ163" s="161">
        <f t="shared" si="1257"/>
        <v>0</v>
      </c>
      <c r="BA163" s="161">
        <f t="shared" si="1257"/>
        <v>0</v>
      </c>
      <c r="BB163" s="161">
        <f t="shared" si="1257"/>
        <v>0</v>
      </c>
      <c r="BC163" s="161">
        <f t="shared" si="1257"/>
        <v>0</v>
      </c>
      <c r="BD163" s="161">
        <f t="shared" si="1257"/>
        <v>0</v>
      </c>
      <c r="BE163" s="161">
        <f t="shared" si="1257"/>
        <v>0</v>
      </c>
      <c r="BF163" s="161">
        <f t="shared" si="1257"/>
        <v>0</v>
      </c>
      <c r="BG163" s="161">
        <f t="shared" si="1257"/>
        <v>0</v>
      </c>
      <c r="BH163" s="161">
        <f t="shared" si="1257"/>
        <v>0</v>
      </c>
      <c r="BI163" s="161">
        <f t="shared" si="1257"/>
        <v>0</v>
      </c>
      <c r="BJ163" s="161">
        <f t="shared" si="1257"/>
        <v>0</v>
      </c>
      <c r="BK163" s="161">
        <f t="shared" si="1257"/>
        <v>0</v>
      </c>
      <c r="BL163" s="161">
        <f t="shared" si="1257"/>
        <v>0</v>
      </c>
      <c r="BM163" s="161">
        <f t="shared" si="1257"/>
        <v>0</v>
      </c>
      <c r="BN163" s="161">
        <f t="shared" si="1257"/>
        <v>0</v>
      </c>
      <c r="BO163" s="161">
        <f t="shared" si="1257"/>
        <v>0</v>
      </c>
      <c r="BP163" s="161">
        <f t="shared" si="1257"/>
        <v>0</v>
      </c>
      <c r="BQ163" s="161">
        <f t="shared" si="1257"/>
        <v>0</v>
      </c>
      <c r="BR163" s="161">
        <f t="shared" ref="BR163:CJ163" si="1258">+BR134*BR120</f>
        <v>0</v>
      </c>
      <c r="BS163" s="161">
        <f t="shared" si="1258"/>
        <v>0</v>
      </c>
      <c r="BT163" s="161">
        <f t="shared" si="1258"/>
        <v>0</v>
      </c>
      <c r="BU163" s="161">
        <f t="shared" si="1258"/>
        <v>2808.6297</v>
      </c>
      <c r="BV163" s="161">
        <f t="shared" si="1258"/>
        <v>3197.1053999999999</v>
      </c>
      <c r="BW163" s="161">
        <f t="shared" si="1258"/>
        <v>4196.4435000000003</v>
      </c>
      <c r="BX163" s="161">
        <f t="shared" si="1258"/>
        <v>4948.1580000000004</v>
      </c>
      <c r="BY163" s="161">
        <f t="shared" si="1258"/>
        <v>5070.8913000000002</v>
      </c>
      <c r="BZ163" s="161">
        <f t="shared" si="1258"/>
        <v>3496.9284000000002</v>
      </c>
      <c r="CA163" s="161">
        <f t="shared" si="1258"/>
        <v>3900.2874000000002</v>
      </c>
      <c r="CB163" s="161">
        <f t="shared" si="1258"/>
        <v>3753.18</v>
      </c>
      <c r="CC163" s="161">
        <f t="shared" si="1258"/>
        <v>3771.0830999999998</v>
      </c>
      <c r="CD163" s="161">
        <f t="shared" si="1258"/>
        <v>4055.16</v>
      </c>
      <c r="CE163" s="161">
        <f t="shared" si="1258"/>
        <v>4777.5393000000004</v>
      </c>
      <c r="CF163" s="161">
        <f t="shared" si="1258"/>
        <v>5785.0740000000005</v>
      </c>
      <c r="CG163" s="161">
        <f t="shared" si="1258"/>
        <v>7819.3406999999997</v>
      </c>
      <c r="CH163" s="161">
        <f t="shared" si="1258"/>
        <v>6499.4723999999997</v>
      </c>
      <c r="CI163" s="161">
        <f t="shared" si="1258"/>
        <v>6613.7933999999996</v>
      </c>
      <c r="CJ163" s="161">
        <f t="shared" si="1258"/>
        <v>7065.0378000000001</v>
      </c>
      <c r="CK163" s="161">
        <f t="shared" ref="CK163:CL163" si="1259">+CK134*CK120</f>
        <v>5230.9407000000001</v>
      </c>
      <c r="CL163" s="161">
        <f t="shared" si="1259"/>
        <v>3477.9468000000002</v>
      </c>
      <c r="CM163" s="21">
        <f t="shared" ref="CM163:DB163" si="1260">+CM134*CM120</f>
        <v>2656.4626894254702</v>
      </c>
      <c r="CN163" s="21">
        <f t="shared" si="1260"/>
        <v>3231.5613626699737</v>
      </c>
      <c r="CO163" s="21">
        <f t="shared" si="1260"/>
        <v>3926.576048410559</v>
      </c>
      <c r="CP163" s="21">
        <f t="shared" si="1260"/>
        <v>4296.5960974296549</v>
      </c>
      <c r="CQ163" s="21">
        <f t="shared" si="1260"/>
        <v>4931.0627186060319</v>
      </c>
      <c r="CR163" s="21">
        <f t="shared" si="1260"/>
        <v>5491.3700852385309</v>
      </c>
      <c r="CS163" s="21">
        <f t="shared" si="1260"/>
        <v>6094.2257046667628</v>
      </c>
      <c r="CT163" s="21">
        <f t="shared" si="1260"/>
        <v>6634.5551939526367</v>
      </c>
      <c r="CU163" s="21">
        <f t="shared" si="1260"/>
        <v>6942.420494980207</v>
      </c>
      <c r="CV163" s="21">
        <f t="shared" si="1260"/>
        <v>7128.9771019151303</v>
      </c>
      <c r="CW163" s="21">
        <f t="shared" si="1260"/>
        <v>7335.1655360207269</v>
      </c>
      <c r="CX163" s="21">
        <f t="shared" si="1260"/>
        <v>7547.3644007150788</v>
      </c>
      <c r="CY163" s="21">
        <f t="shared" si="1260"/>
        <v>7784.93747442533</v>
      </c>
      <c r="CZ163" s="21">
        <f t="shared" si="1260"/>
        <v>8027.6757120966486</v>
      </c>
      <c r="DA163" s="21">
        <f t="shared" si="1260"/>
        <v>8277.5012675512953</v>
      </c>
      <c r="DB163" s="21">
        <f t="shared" si="1260"/>
        <v>8534.62331318418</v>
      </c>
      <c r="DE163" s="22"/>
      <c r="DF163" s="161">
        <v>3477.9468000000002</v>
      </c>
    </row>
    <row r="164" spans="1:110" s="161" customFormat="1" x14ac:dyDescent="0.2">
      <c r="A164" s="49" t="s">
        <v>80</v>
      </c>
      <c r="B164" s="161">
        <f>+B223</f>
        <v>0</v>
      </c>
      <c r="C164" s="161">
        <f t="shared" ref="C164:W164" si="1261">+C223</f>
        <v>0</v>
      </c>
      <c r="D164" s="161">
        <f t="shared" si="1261"/>
        <v>0</v>
      </c>
      <c r="E164" s="161">
        <f t="shared" si="1261"/>
        <v>0</v>
      </c>
      <c r="F164" s="161">
        <f t="shared" si="1261"/>
        <v>0</v>
      </c>
      <c r="G164" s="161">
        <f t="shared" si="1261"/>
        <v>0</v>
      </c>
      <c r="H164" s="161">
        <f t="shared" si="1261"/>
        <v>0</v>
      </c>
      <c r="I164" s="161">
        <f t="shared" si="1261"/>
        <v>0</v>
      </c>
      <c r="J164" s="161">
        <f t="shared" si="1261"/>
        <v>0</v>
      </c>
      <c r="K164" s="161">
        <f t="shared" si="1261"/>
        <v>377.88042439999998</v>
      </c>
      <c r="L164" s="161">
        <f t="shared" si="1261"/>
        <v>377.41098169999998</v>
      </c>
      <c r="M164" s="161">
        <f t="shared" si="1261"/>
        <v>394.8735097</v>
      </c>
      <c r="N164" s="161">
        <f t="shared" si="1261"/>
        <v>338.10588000000001</v>
      </c>
      <c r="O164" s="161">
        <f t="shared" si="1261"/>
        <v>292.57167459999999</v>
      </c>
      <c r="P164" s="161">
        <f t="shared" si="1261"/>
        <v>237.72331979999998</v>
      </c>
      <c r="Q164" s="161">
        <f t="shared" si="1261"/>
        <v>189.36599999999999</v>
      </c>
      <c r="R164" s="161">
        <f t="shared" si="1261"/>
        <v>94.647800000000004</v>
      </c>
      <c r="S164" s="161">
        <f t="shared" si="1261"/>
        <v>-2.2206000000000046</v>
      </c>
      <c r="T164" s="161">
        <f t="shared" si="1261"/>
        <v>260.49290000000002</v>
      </c>
      <c r="U164" s="161">
        <f t="shared" si="1261"/>
        <v>526.10900000000004</v>
      </c>
      <c r="V164" s="161">
        <f t="shared" si="1261"/>
        <v>537.6314000000001</v>
      </c>
      <c r="W164" s="161">
        <f t="shared" si="1261"/>
        <v>964.27659999999992</v>
      </c>
      <c r="X164" s="161">
        <f t="shared" ref="X164:Y164" si="1262">+X223</f>
        <v>861.03580000000011</v>
      </c>
      <c r="Y164" s="161">
        <f t="shared" si="1262"/>
        <v>955.90000000000009</v>
      </c>
      <c r="Z164" s="161">
        <f t="shared" ref="Z164:AA164" si="1263">+Z223</f>
        <v>485.79000000000008</v>
      </c>
      <c r="AA164" s="161">
        <f t="shared" si="1263"/>
        <v>557.53</v>
      </c>
      <c r="AB164" s="21">
        <f t="shared" ref="AA164:AD164" si="1264">+AB223</f>
        <v>334.00421923064755</v>
      </c>
      <c r="AC164" s="21">
        <f t="shared" si="1264"/>
        <v>-183.84369714988031</v>
      </c>
      <c r="AD164" s="21">
        <f t="shared" si="1264"/>
        <v>-911.355261252628</v>
      </c>
      <c r="AE164" s="21">
        <f t="shared" ref="AE164" si="1265">+AE223</f>
        <v>-1726.9586347905249</v>
      </c>
      <c r="AL164" s="161">
        <f t="shared" ref="AL164:AM164" si="1266">+AL223</f>
        <v>0</v>
      </c>
      <c r="AM164" s="161" t="e">
        <f t="shared" si="1266"/>
        <v>#DIV/0!</v>
      </c>
      <c r="AN164" s="161">
        <f t="shared" ref="AN164:AO164" si="1267">+AN223</f>
        <v>0</v>
      </c>
      <c r="AO164" s="161" t="e">
        <f t="shared" si="1267"/>
        <v>#DIV/0!</v>
      </c>
      <c r="AP164" s="161">
        <f t="shared" ref="AP164:CD164" si="1268">+AP223</f>
        <v>0</v>
      </c>
      <c r="AQ164" s="161" t="e">
        <f t="shared" si="1268"/>
        <v>#DIV/0!</v>
      </c>
      <c r="AR164" s="161">
        <f t="shared" si="1268"/>
        <v>0</v>
      </c>
      <c r="AS164" s="161" t="e">
        <f t="shared" si="1268"/>
        <v>#DIV/0!</v>
      </c>
      <c r="AT164" s="161">
        <f t="shared" si="1268"/>
        <v>0</v>
      </c>
      <c r="AU164" s="161" t="e">
        <f t="shared" si="1268"/>
        <v>#DIV/0!</v>
      </c>
      <c r="AV164" s="161">
        <f t="shared" si="1268"/>
        <v>0</v>
      </c>
      <c r="AW164" s="161" t="e">
        <f t="shared" si="1268"/>
        <v>#DIV/0!</v>
      </c>
      <c r="AX164" s="161">
        <f t="shared" si="1268"/>
        <v>0</v>
      </c>
      <c r="AY164" s="161" t="e">
        <f t="shared" si="1268"/>
        <v>#DIV/0!</v>
      </c>
      <c r="AZ164" s="161">
        <f t="shared" si="1268"/>
        <v>0</v>
      </c>
      <c r="BA164" s="161" t="e">
        <f t="shared" si="1268"/>
        <v>#DIV/0!</v>
      </c>
      <c r="BB164" s="161">
        <f t="shared" si="1268"/>
        <v>0</v>
      </c>
      <c r="BC164" s="161" t="e">
        <f t="shared" si="1268"/>
        <v>#DIV/0!</v>
      </c>
      <c r="BD164" s="161">
        <f t="shared" si="1268"/>
        <v>0</v>
      </c>
      <c r="BE164" s="161" t="e">
        <f t="shared" si="1268"/>
        <v>#DIV/0!</v>
      </c>
      <c r="BF164" s="161">
        <f t="shared" si="1268"/>
        <v>0</v>
      </c>
      <c r="BG164" s="161" t="e">
        <f t="shared" si="1268"/>
        <v>#DIV/0!</v>
      </c>
      <c r="BH164" s="161">
        <f t="shared" si="1268"/>
        <v>0</v>
      </c>
      <c r="BI164" s="161" t="e">
        <f t="shared" si="1268"/>
        <v>#DIV/0!</v>
      </c>
      <c r="BJ164" s="161">
        <f t="shared" si="1268"/>
        <v>0</v>
      </c>
      <c r="BK164" s="161" t="e">
        <f t="shared" si="1268"/>
        <v>#DIV/0!</v>
      </c>
      <c r="BL164" s="161">
        <f t="shared" si="1268"/>
        <v>0</v>
      </c>
      <c r="BM164" s="161" t="e">
        <f t="shared" si="1268"/>
        <v>#DIV/0!</v>
      </c>
      <c r="BN164" s="161">
        <f t="shared" si="1268"/>
        <v>0</v>
      </c>
      <c r="BO164" s="161" t="e">
        <f t="shared" si="1268"/>
        <v>#DIV/0!</v>
      </c>
      <c r="BP164" s="161">
        <f t="shared" si="1268"/>
        <v>0</v>
      </c>
      <c r="BQ164" s="161">
        <f t="shared" si="1268"/>
        <v>-24.573999999999998</v>
      </c>
      <c r="BR164" s="161">
        <f t="shared" si="1268"/>
        <v>537.63099999999997</v>
      </c>
      <c r="BS164" s="161">
        <f t="shared" si="1268"/>
        <v>512.94360469163973</v>
      </c>
      <c r="BT164" s="161">
        <f t="shared" si="1268"/>
        <v>854.91300000000001</v>
      </c>
      <c r="BU164" s="161">
        <f t="shared" si="1268"/>
        <v>817.81750549133471</v>
      </c>
      <c r="BV164" s="161">
        <f t="shared" si="1268"/>
        <v>964.27699999999993</v>
      </c>
      <c r="BW164" s="161">
        <f t="shared" si="1268"/>
        <v>878.49384469571658</v>
      </c>
      <c r="BX164" s="161">
        <f t="shared" si="1268"/>
        <v>915.75600000000009</v>
      </c>
      <c r="BY164" s="161">
        <f t="shared" si="1268"/>
        <v>826.80433989883545</v>
      </c>
      <c r="BZ164" s="161">
        <f t="shared" si="1268"/>
        <v>861.03500000000008</v>
      </c>
      <c r="CA164" s="161">
        <f t="shared" si="1268"/>
        <v>778.38372527869319</v>
      </c>
      <c r="CB164" s="161">
        <f t="shared" si="1268"/>
        <v>957.11500000000001</v>
      </c>
      <c r="CC164" s="161">
        <f t="shared" si="1268"/>
        <v>904.58181202551521</v>
      </c>
      <c r="CD164" s="161">
        <f t="shared" si="1268"/>
        <v>955.9</v>
      </c>
      <c r="CE164" s="161">
        <f t="shared" ref="CE164:CF164" si="1269">+CE223</f>
        <v>932.23055543907105</v>
      </c>
      <c r="CF164" s="161">
        <f t="shared" si="1269"/>
        <v>889.11</v>
      </c>
      <c r="CG164" s="161">
        <f t="shared" ref="CG164:CH164" si="1270">+CG223</f>
        <v>796.31045331118412</v>
      </c>
      <c r="CH164" s="161">
        <f t="shared" si="1270"/>
        <v>485.79000000000008</v>
      </c>
      <c r="CI164" s="161">
        <f t="shared" ref="CI164:CJ164" si="1271">+CI223</f>
        <v>271.44559055494483</v>
      </c>
      <c r="CJ164" s="161">
        <f t="shared" si="1271"/>
        <v>494.62</v>
      </c>
      <c r="CK164" s="161">
        <f t="shared" ref="CK164:CL164" si="1272">+CK223</f>
        <v>417.7895505311904</v>
      </c>
      <c r="CL164" s="161">
        <f t="shared" si="1272"/>
        <v>557.53</v>
      </c>
      <c r="CM164" s="21">
        <f t="shared" ref="CM164:DB164" si="1273">+CM223</f>
        <v>438.01300967424567</v>
      </c>
      <c r="CN164" s="21">
        <f t="shared" si="1273"/>
        <v>502.36895647236508</v>
      </c>
      <c r="CO164" s="21">
        <f t="shared" si="1273"/>
        <v>425.0005712235594</v>
      </c>
      <c r="CP164" s="21">
        <f t="shared" si="1273"/>
        <v>334.00421923064755</v>
      </c>
      <c r="CQ164" s="21">
        <f t="shared" si="1273"/>
        <v>264.64372040900997</v>
      </c>
      <c r="CR164" s="21">
        <f t="shared" si="1273"/>
        <v>149.74890927887247</v>
      </c>
      <c r="CS164" s="21">
        <f t="shared" si="1273"/>
        <v>-14.63543112180605</v>
      </c>
      <c r="CT164" s="21">
        <f t="shared" si="1273"/>
        <v>-183.84369714988031</v>
      </c>
      <c r="CU164" s="21">
        <f t="shared" si="1273"/>
        <v>-359.32309786724181</v>
      </c>
      <c r="CV164" s="21">
        <f t="shared" si="1273"/>
        <v>-538.03697889139607</v>
      </c>
      <c r="CW164" s="21">
        <f t="shared" si="1273"/>
        <v>-721.9962762253615</v>
      </c>
      <c r="CX164" s="21">
        <f t="shared" si="1273"/>
        <v>-911.355261252628</v>
      </c>
      <c r="CY164" s="21">
        <f t="shared" si="1273"/>
        <v>-1103.662103858941</v>
      </c>
      <c r="CZ164" s="21">
        <f t="shared" si="1273"/>
        <v>-1305.4456994646735</v>
      </c>
      <c r="DA164" s="21">
        <f t="shared" si="1273"/>
        <v>-1513.1531435022823</v>
      </c>
      <c r="DB164" s="21">
        <f t="shared" si="1273"/>
        <v>-1726.9586347905249</v>
      </c>
      <c r="DE164" s="22"/>
      <c r="DF164" s="161">
        <v>557.53</v>
      </c>
    </row>
    <row r="165" spans="1:110" s="161" customFormat="1" x14ac:dyDescent="0.2">
      <c r="A165" s="49" t="s">
        <v>342</v>
      </c>
      <c r="B165" s="161" t="e">
        <f>+B162+B164</f>
        <v>#DIV/0!</v>
      </c>
      <c r="C165" s="161" t="e">
        <f t="shared" ref="C165:W165" si="1274">+C162+C164</f>
        <v>#DIV/0!</v>
      </c>
      <c r="D165" s="161" t="e">
        <f t="shared" si="1274"/>
        <v>#DIV/0!</v>
      </c>
      <c r="E165" s="161">
        <f t="shared" ca="1" si="1274"/>
        <v>0</v>
      </c>
      <c r="F165" s="161">
        <f t="shared" ca="1" si="1274"/>
        <v>0</v>
      </c>
      <c r="G165" s="161">
        <f t="shared" ca="1" si="1274"/>
        <v>0</v>
      </c>
      <c r="H165" s="161">
        <f t="shared" ca="1" si="1274"/>
        <v>0</v>
      </c>
      <c r="I165" s="161">
        <f t="shared" ca="1" si="1274"/>
        <v>0</v>
      </c>
      <c r="J165" s="161">
        <f t="shared" ca="1" si="1274"/>
        <v>0</v>
      </c>
      <c r="K165" s="161">
        <f t="shared" ca="1" si="1274"/>
        <v>377.88042439999998</v>
      </c>
      <c r="L165" s="161">
        <f t="shared" ca="1" si="1274"/>
        <v>377.41098169999998</v>
      </c>
      <c r="M165" s="161">
        <f t="shared" ca="1" si="1274"/>
        <v>394.8735097</v>
      </c>
      <c r="N165" s="161">
        <f t="shared" ca="1" si="1274"/>
        <v>338.10588000000001</v>
      </c>
      <c r="O165" s="161">
        <f t="shared" ca="1" si="1274"/>
        <v>292.57167459999999</v>
      </c>
      <c r="P165" s="161">
        <f t="shared" ca="1" si="1274"/>
        <v>237.72331979999998</v>
      </c>
      <c r="Q165" s="161">
        <f t="shared" ca="1" si="1274"/>
        <v>189.36599999999999</v>
      </c>
      <c r="R165" s="161">
        <f t="shared" ca="1" si="1274"/>
        <v>94.647800000000004</v>
      </c>
      <c r="S165" s="161">
        <f t="shared" ca="1" si="1274"/>
        <v>-2.2206000000000046</v>
      </c>
      <c r="T165" s="161">
        <f t="shared" ca="1" si="1274"/>
        <v>260.49290000000002</v>
      </c>
      <c r="U165" s="161">
        <f t="shared" ca="1" si="1274"/>
        <v>526.10900000000004</v>
      </c>
      <c r="V165" s="161">
        <f t="shared" ca="1" si="1274"/>
        <v>537.6314000000001</v>
      </c>
      <c r="W165" s="161">
        <f t="shared" ca="1" si="1274"/>
        <v>5554.3726000000006</v>
      </c>
      <c r="X165" s="161">
        <f t="shared" ref="X165:Y165" ca="1" si="1275">+X162+X164</f>
        <v>8352.7281999999996</v>
      </c>
      <c r="Y165" s="161">
        <f t="shared" ca="1" si="1275"/>
        <v>6498.3114999999998</v>
      </c>
      <c r="Z165" s="161">
        <f t="shared" ref="Z165:AA165" ca="1" si="1276">+Z162+Z164</f>
        <v>10875.411900000001</v>
      </c>
      <c r="AA165" s="161">
        <f t="shared" ca="1" si="1276"/>
        <v>10875.411900000001</v>
      </c>
      <c r="AB165" s="21">
        <f t="shared" ref="AA165:AD165" ca="1" si="1277">+AB162+AB164</f>
        <v>8536.2056241729115</v>
      </c>
      <c r="AC165" s="21">
        <f t="shared" ca="1" si="1277"/>
        <v>12481.521326469554</v>
      </c>
      <c r="AD165" s="21">
        <f t="shared" ca="1" si="1277"/>
        <v>13496.562422280571</v>
      </c>
      <c r="AE165" s="21">
        <f t="shared" ref="AE165" ca="1" si="1278">+AE162+AE164</f>
        <v>14565.63618740602</v>
      </c>
      <c r="AL165" s="161">
        <f t="shared" ref="AL165" si="1279">+AL162+AL164</f>
        <v>0</v>
      </c>
      <c r="AM165" s="161" t="e">
        <f t="shared" ref="AM165:AO165" si="1280">+AM162+AM164</f>
        <v>#DIV/0!</v>
      </c>
      <c r="AN165" s="161">
        <f t="shared" si="1280"/>
        <v>0</v>
      </c>
      <c r="AO165" s="161" t="e">
        <f t="shared" si="1280"/>
        <v>#DIV/0!</v>
      </c>
      <c r="AP165" s="161">
        <f t="shared" ref="AP165:CD165" si="1281">+AP162+AP164</f>
        <v>0</v>
      </c>
      <c r="AQ165" s="161" t="e">
        <f t="shared" si="1281"/>
        <v>#DIV/0!</v>
      </c>
      <c r="AR165" s="161">
        <f t="shared" si="1281"/>
        <v>0</v>
      </c>
      <c r="AS165" s="161" t="e">
        <f t="shared" si="1281"/>
        <v>#DIV/0!</v>
      </c>
      <c r="AT165" s="161">
        <f t="shared" si="1281"/>
        <v>0</v>
      </c>
      <c r="AU165" s="161" t="e">
        <f t="shared" si="1281"/>
        <v>#DIV/0!</v>
      </c>
      <c r="AV165" s="161">
        <f t="shared" si="1281"/>
        <v>0</v>
      </c>
      <c r="AW165" s="161" t="e">
        <f t="shared" si="1281"/>
        <v>#DIV/0!</v>
      </c>
      <c r="AX165" s="161">
        <f t="shared" si="1281"/>
        <v>0</v>
      </c>
      <c r="AY165" s="161" t="e">
        <f t="shared" si="1281"/>
        <v>#DIV/0!</v>
      </c>
      <c r="AZ165" s="161">
        <f t="shared" si="1281"/>
        <v>0</v>
      </c>
      <c r="BA165" s="161" t="e">
        <f t="shared" si="1281"/>
        <v>#DIV/0!</v>
      </c>
      <c r="BB165" s="161">
        <f t="shared" si="1281"/>
        <v>0</v>
      </c>
      <c r="BC165" s="161" t="e">
        <f t="shared" si="1281"/>
        <v>#DIV/0!</v>
      </c>
      <c r="BD165" s="161">
        <f t="shared" si="1281"/>
        <v>0</v>
      </c>
      <c r="BE165" s="161" t="e">
        <f t="shared" si="1281"/>
        <v>#DIV/0!</v>
      </c>
      <c r="BF165" s="161">
        <f t="shared" si="1281"/>
        <v>0</v>
      </c>
      <c r="BG165" s="161" t="e">
        <f t="shared" si="1281"/>
        <v>#DIV/0!</v>
      </c>
      <c r="BH165" s="161">
        <f t="shared" si="1281"/>
        <v>0</v>
      </c>
      <c r="BI165" s="161" t="e">
        <f t="shared" si="1281"/>
        <v>#DIV/0!</v>
      </c>
      <c r="BJ165" s="161">
        <f t="shared" si="1281"/>
        <v>0</v>
      </c>
      <c r="BK165" s="161" t="e">
        <f t="shared" si="1281"/>
        <v>#DIV/0!</v>
      </c>
      <c r="BL165" s="161">
        <f t="shared" si="1281"/>
        <v>0</v>
      </c>
      <c r="BM165" s="161" t="e">
        <f t="shared" si="1281"/>
        <v>#DIV/0!</v>
      </c>
      <c r="BN165" s="161">
        <f t="shared" si="1281"/>
        <v>0</v>
      </c>
      <c r="BO165" s="161" t="e">
        <f t="shared" si="1281"/>
        <v>#DIV/0!</v>
      </c>
      <c r="BP165" s="161">
        <f t="shared" si="1281"/>
        <v>0</v>
      </c>
      <c r="BQ165" s="161">
        <f t="shared" si="1281"/>
        <v>-24.573999999999998</v>
      </c>
      <c r="BR165" s="161">
        <f t="shared" si="1281"/>
        <v>537.63099999999997</v>
      </c>
      <c r="BS165" s="161">
        <f t="shared" si="1281"/>
        <v>512.94360469163973</v>
      </c>
      <c r="BT165" s="161">
        <f t="shared" si="1281"/>
        <v>4539.0689999999995</v>
      </c>
      <c r="BU165" s="161">
        <f t="shared" si="1281"/>
        <v>5304.3775054913349</v>
      </c>
      <c r="BV165" s="161">
        <f t="shared" si="1281"/>
        <v>5554.3730000000005</v>
      </c>
      <c r="BW165" s="161">
        <f t="shared" si="1281"/>
        <v>7677.3578446957172</v>
      </c>
      <c r="BX165" s="161">
        <f t="shared" si="1281"/>
        <v>8407.4483999999993</v>
      </c>
      <c r="BY165" s="161">
        <f t="shared" si="1281"/>
        <v>8134.7203398988358</v>
      </c>
      <c r="BZ165" s="161">
        <f t="shared" si="1281"/>
        <v>6283.9486999999999</v>
      </c>
      <c r="CA165" s="161">
        <f t="shared" si="1281"/>
        <v>5880.1201252786932</v>
      </c>
      <c r="CB165" s="161">
        <f t="shared" si="1281"/>
        <v>5879.1733000000004</v>
      </c>
      <c r="CC165" s="161">
        <f t="shared" si="1281"/>
        <v>5262.8003120255153</v>
      </c>
      <c r="CD165" s="161">
        <f t="shared" si="1281"/>
        <v>6498.3114999999998</v>
      </c>
      <c r="CE165" s="161">
        <f t="shared" ref="CE165:CF165" si="1282">+CE162+CE164</f>
        <v>7138.9980554390713</v>
      </c>
      <c r="CF165" s="161">
        <f t="shared" si="1282"/>
        <v>11105.3091</v>
      </c>
      <c r="CG165" s="161">
        <f t="shared" ref="CG165:CH165" si="1283">+CG162+CG164</f>
        <v>11185.932353311184</v>
      </c>
      <c r="CH165" s="161">
        <f t="shared" si="1283"/>
        <v>9391.3959000000013</v>
      </c>
      <c r="CI165" s="161">
        <f t="shared" ref="CI165:CJ165" si="1284">+CI162+CI164</f>
        <v>8808.8515905549466</v>
      </c>
      <c r="CJ165" s="161">
        <f t="shared" si="1284"/>
        <v>9615.7102000000014</v>
      </c>
      <c r="CK165" s="161">
        <f t="shared" ref="CK165:CL165" si="1285">+CK162+CK164</f>
        <v>8040.8432505311903</v>
      </c>
      <c r="CL165" s="161">
        <f t="shared" si="1285"/>
        <v>6029.1918999999998</v>
      </c>
      <c r="CM165" s="21">
        <f t="shared" ref="CM165:DB165" si="1286">+CM162+CM164</f>
        <v>5509.1999467980304</v>
      </c>
      <c r="CN165" s="21">
        <f t="shared" si="1286"/>
        <v>6671.4191878649272</v>
      </c>
      <c r="CO165" s="21">
        <f t="shared" si="1286"/>
        <v>7920.8337495278001</v>
      </c>
      <c r="CP165" s="21">
        <f t="shared" si="1286"/>
        <v>8536.2056241729115</v>
      </c>
      <c r="CQ165" s="21">
        <f t="shared" si="1286"/>
        <v>9678.0418246907921</v>
      </c>
      <c r="CR165" s="21">
        <f t="shared" si="1286"/>
        <v>10632.77370538349</v>
      </c>
      <c r="CS165" s="21">
        <f t="shared" si="1286"/>
        <v>11619.240665995178</v>
      </c>
      <c r="CT165" s="21">
        <f t="shared" si="1286"/>
        <v>12481.521326469556</v>
      </c>
      <c r="CU165" s="21">
        <f t="shared" si="1286"/>
        <v>12893.756746359122</v>
      </c>
      <c r="CV165" s="21">
        <f t="shared" si="1286"/>
        <v>13071.179404307828</v>
      </c>
      <c r="CW165" s="21">
        <f t="shared" si="1286"/>
        <v>13280.833801525114</v>
      </c>
      <c r="CX165" s="21">
        <f t="shared" si="1286"/>
        <v>13496.562422280569</v>
      </c>
      <c r="CY165" s="21">
        <f t="shared" si="1286"/>
        <v>13757.782547249448</v>
      </c>
      <c r="CZ165" s="21">
        <f t="shared" si="1286"/>
        <v>14019.386216565348</v>
      </c>
      <c r="DA165" s="21">
        <f t="shared" si="1286"/>
        <v>14288.595726198677</v>
      </c>
      <c r="DB165" s="21">
        <f t="shared" si="1286"/>
        <v>14565.63618740602</v>
      </c>
      <c r="DE165" s="22"/>
      <c r="DF165" s="161">
        <v>9678.6202000000012</v>
      </c>
    </row>
    <row r="166" spans="1:110" s="161" customFormat="1" x14ac:dyDescent="0.2">
      <c r="A166" s="49" t="s">
        <v>345</v>
      </c>
      <c r="B166" s="161" t="e">
        <f>+B163+B164</f>
        <v>#DIV/0!</v>
      </c>
      <c r="C166" s="161" t="e">
        <f t="shared" ref="C166:W166" si="1287">+C163+C164</f>
        <v>#DIV/0!</v>
      </c>
      <c r="D166" s="161" t="e">
        <f t="shared" si="1287"/>
        <v>#DIV/0!</v>
      </c>
      <c r="E166" s="161">
        <f t="shared" ca="1" si="1287"/>
        <v>0</v>
      </c>
      <c r="F166" s="161">
        <f t="shared" ca="1" si="1287"/>
        <v>0</v>
      </c>
      <c r="G166" s="161">
        <f t="shared" ca="1" si="1287"/>
        <v>0</v>
      </c>
      <c r="H166" s="161">
        <f t="shared" ca="1" si="1287"/>
        <v>0</v>
      </c>
      <c r="I166" s="161">
        <f t="shared" ca="1" si="1287"/>
        <v>0</v>
      </c>
      <c r="J166" s="161">
        <f t="shared" ca="1" si="1287"/>
        <v>0</v>
      </c>
      <c r="K166" s="161">
        <f t="shared" ca="1" si="1287"/>
        <v>377.88042439999998</v>
      </c>
      <c r="L166" s="161">
        <f t="shared" ca="1" si="1287"/>
        <v>377.41098169999998</v>
      </c>
      <c r="M166" s="161">
        <f t="shared" ca="1" si="1287"/>
        <v>394.8735097</v>
      </c>
      <c r="N166" s="161">
        <f t="shared" ca="1" si="1287"/>
        <v>338.10588000000001</v>
      </c>
      <c r="O166" s="161">
        <f t="shared" ca="1" si="1287"/>
        <v>292.57167459999999</v>
      </c>
      <c r="P166" s="161">
        <f t="shared" ca="1" si="1287"/>
        <v>237.72331979999998</v>
      </c>
      <c r="Q166" s="161">
        <f t="shared" ca="1" si="1287"/>
        <v>189.36599999999999</v>
      </c>
      <c r="R166" s="161">
        <f t="shared" ca="1" si="1287"/>
        <v>94.647800000000004</v>
      </c>
      <c r="S166" s="161">
        <f t="shared" ca="1" si="1287"/>
        <v>-2.2206000000000046</v>
      </c>
      <c r="T166" s="161">
        <f t="shared" ca="1" si="1287"/>
        <v>260.49290000000002</v>
      </c>
      <c r="U166" s="161">
        <f t="shared" ca="1" si="1287"/>
        <v>526.10900000000004</v>
      </c>
      <c r="V166" s="161">
        <f t="shared" ca="1" si="1287"/>
        <v>537.6314000000001</v>
      </c>
      <c r="W166" s="161">
        <f t="shared" ca="1" si="1287"/>
        <v>2630.9904999999999</v>
      </c>
      <c r="X166" s="161">
        <f t="shared" ref="X166:Y166" ca="1" si="1288">+X163+X164</f>
        <v>4357.9642000000003</v>
      </c>
      <c r="Y166" s="161">
        <f t="shared" ca="1" si="1288"/>
        <v>4709.08</v>
      </c>
      <c r="Z166" s="161">
        <f t="shared" ref="Z166:AA166" ca="1" si="1289">+Z163+Z164</f>
        <v>5263.3293000000003</v>
      </c>
      <c r="AA166" s="161">
        <f t="shared" ca="1" si="1289"/>
        <v>5263.3293000000003</v>
      </c>
      <c r="AB166" s="21">
        <f t="shared" ref="AA166:AD166" ca="1" si="1290">+AB163+AB164</f>
        <v>2990.466908656118</v>
      </c>
      <c r="AC166" s="21">
        <f t="shared" ca="1" si="1290"/>
        <v>4747.2190214561515</v>
      </c>
      <c r="AD166" s="21">
        <f t="shared" ca="1" si="1290"/>
        <v>6031.0652337275787</v>
      </c>
      <c r="AE166" s="21">
        <f t="shared" ref="AE166" ca="1" si="1291">+AE163+AE164</f>
        <v>6057.9788396348058</v>
      </c>
      <c r="AL166" s="161">
        <f t="shared" ref="AL166:AM166" si="1292">+AL163+AL164</f>
        <v>0</v>
      </c>
      <c r="AM166" s="161" t="e">
        <f t="shared" si="1292"/>
        <v>#DIV/0!</v>
      </c>
      <c r="AN166" s="161">
        <f t="shared" ref="AN166:AO166" si="1293">+AN163+AN164</f>
        <v>0</v>
      </c>
      <c r="AO166" s="161" t="e">
        <f t="shared" si="1293"/>
        <v>#DIV/0!</v>
      </c>
      <c r="AP166" s="161">
        <f t="shared" ref="AP166:CD166" si="1294">+AP163+AP164</f>
        <v>0</v>
      </c>
      <c r="AQ166" s="161" t="e">
        <f t="shared" si="1294"/>
        <v>#DIV/0!</v>
      </c>
      <c r="AR166" s="161">
        <f t="shared" si="1294"/>
        <v>0</v>
      </c>
      <c r="AS166" s="161" t="e">
        <f t="shared" si="1294"/>
        <v>#DIV/0!</v>
      </c>
      <c r="AT166" s="161">
        <f t="shared" si="1294"/>
        <v>0</v>
      </c>
      <c r="AU166" s="161" t="e">
        <f t="shared" si="1294"/>
        <v>#DIV/0!</v>
      </c>
      <c r="AV166" s="161">
        <f t="shared" si="1294"/>
        <v>0</v>
      </c>
      <c r="AW166" s="161" t="e">
        <f t="shared" si="1294"/>
        <v>#DIV/0!</v>
      </c>
      <c r="AX166" s="161">
        <f t="shared" si="1294"/>
        <v>0</v>
      </c>
      <c r="AY166" s="161" t="e">
        <f t="shared" si="1294"/>
        <v>#DIV/0!</v>
      </c>
      <c r="AZ166" s="161">
        <f t="shared" si="1294"/>
        <v>0</v>
      </c>
      <c r="BA166" s="161" t="e">
        <f t="shared" si="1294"/>
        <v>#DIV/0!</v>
      </c>
      <c r="BB166" s="161">
        <f t="shared" si="1294"/>
        <v>0</v>
      </c>
      <c r="BC166" s="161" t="e">
        <f t="shared" si="1294"/>
        <v>#DIV/0!</v>
      </c>
      <c r="BD166" s="161">
        <f t="shared" si="1294"/>
        <v>0</v>
      </c>
      <c r="BE166" s="161" t="e">
        <f t="shared" si="1294"/>
        <v>#DIV/0!</v>
      </c>
      <c r="BF166" s="161">
        <f t="shared" si="1294"/>
        <v>0</v>
      </c>
      <c r="BG166" s="161" t="e">
        <f t="shared" si="1294"/>
        <v>#DIV/0!</v>
      </c>
      <c r="BH166" s="161">
        <f t="shared" si="1294"/>
        <v>0</v>
      </c>
      <c r="BI166" s="161" t="e">
        <f t="shared" si="1294"/>
        <v>#DIV/0!</v>
      </c>
      <c r="BJ166" s="161">
        <f t="shared" si="1294"/>
        <v>0</v>
      </c>
      <c r="BK166" s="161" t="e">
        <f t="shared" si="1294"/>
        <v>#DIV/0!</v>
      </c>
      <c r="BL166" s="161">
        <f t="shared" si="1294"/>
        <v>0</v>
      </c>
      <c r="BM166" s="161" t="e">
        <f t="shared" si="1294"/>
        <v>#DIV/0!</v>
      </c>
      <c r="BN166" s="161">
        <f t="shared" si="1294"/>
        <v>0</v>
      </c>
      <c r="BO166" s="161" t="e">
        <f t="shared" si="1294"/>
        <v>#DIV/0!</v>
      </c>
      <c r="BP166" s="161">
        <f t="shared" si="1294"/>
        <v>0</v>
      </c>
      <c r="BQ166" s="161">
        <f t="shared" si="1294"/>
        <v>-24.573999999999998</v>
      </c>
      <c r="BR166" s="161">
        <f t="shared" si="1294"/>
        <v>537.63099999999997</v>
      </c>
      <c r="BS166" s="161">
        <f t="shared" si="1294"/>
        <v>512.94360469163973</v>
      </c>
      <c r="BT166" s="161">
        <f t="shared" si="1294"/>
        <v>854.91300000000001</v>
      </c>
      <c r="BU166" s="161">
        <f t="shared" si="1294"/>
        <v>3626.4472054913349</v>
      </c>
      <c r="BV166" s="161">
        <f t="shared" si="1294"/>
        <v>4161.3823999999995</v>
      </c>
      <c r="BW166" s="161">
        <f t="shared" si="1294"/>
        <v>5074.937344695717</v>
      </c>
      <c r="BX166" s="161">
        <f t="shared" si="1294"/>
        <v>5863.9140000000007</v>
      </c>
      <c r="BY166" s="161">
        <f t="shared" si="1294"/>
        <v>5897.6956398988359</v>
      </c>
      <c r="BZ166" s="161">
        <f t="shared" si="1294"/>
        <v>4357.9634000000005</v>
      </c>
      <c r="CA166" s="161">
        <f t="shared" si="1294"/>
        <v>4678.6711252786936</v>
      </c>
      <c r="CB166" s="161">
        <f t="shared" si="1294"/>
        <v>4710.2950000000001</v>
      </c>
      <c r="CC166" s="161">
        <f t="shared" si="1294"/>
        <v>4675.6649120255152</v>
      </c>
      <c r="CD166" s="161">
        <f t="shared" si="1294"/>
        <v>5011.0599999999995</v>
      </c>
      <c r="CE166" s="161">
        <f t="shared" ref="CE166:CF166" si="1295">+CE163+CE164</f>
        <v>5709.7698554390718</v>
      </c>
      <c r="CF166" s="161">
        <f t="shared" si="1295"/>
        <v>6674.1840000000002</v>
      </c>
      <c r="CG166" s="161">
        <f t="shared" ref="CG166:CH166" si="1296">+CG163+CG164</f>
        <v>8615.6511533111843</v>
      </c>
      <c r="CH166" s="161">
        <f t="shared" si="1296"/>
        <v>6985.2623999999996</v>
      </c>
      <c r="CI166" s="161">
        <f t="shared" ref="CI166:CJ166" si="1297">+CI163+CI164</f>
        <v>6885.2389905549444</v>
      </c>
      <c r="CJ166" s="161">
        <f t="shared" si="1297"/>
        <v>7559.6578</v>
      </c>
      <c r="CK166" s="161">
        <f t="shared" ref="CK166:CL166" si="1298">+CK163+CK164</f>
        <v>5648.7302505311909</v>
      </c>
      <c r="CL166" s="161">
        <f t="shared" si="1298"/>
        <v>4035.4768000000004</v>
      </c>
      <c r="CM166" s="21">
        <f t="shared" ref="CM166:DB166" si="1299">+CM163+CM164</f>
        <v>3094.4756990997157</v>
      </c>
      <c r="CN166" s="21">
        <f t="shared" si="1299"/>
        <v>3733.9303191423387</v>
      </c>
      <c r="CO166" s="21">
        <f t="shared" si="1299"/>
        <v>4351.5766196341183</v>
      </c>
      <c r="CP166" s="21">
        <f t="shared" si="1299"/>
        <v>4630.6003166603023</v>
      </c>
      <c r="CQ166" s="21">
        <f t="shared" si="1299"/>
        <v>5195.7064390150417</v>
      </c>
      <c r="CR166" s="21">
        <f t="shared" si="1299"/>
        <v>5641.1189945174037</v>
      </c>
      <c r="CS166" s="21">
        <f t="shared" si="1299"/>
        <v>6079.5902735449563</v>
      </c>
      <c r="CT166" s="21">
        <f t="shared" si="1299"/>
        <v>6450.7114968027563</v>
      </c>
      <c r="CU166" s="21">
        <f t="shared" si="1299"/>
        <v>6583.0973971129652</v>
      </c>
      <c r="CV166" s="21">
        <f t="shared" si="1299"/>
        <v>6590.9401230237345</v>
      </c>
      <c r="CW166" s="21">
        <f t="shared" si="1299"/>
        <v>6613.1692597953652</v>
      </c>
      <c r="CX166" s="21">
        <f t="shared" si="1299"/>
        <v>6636.0091394624505</v>
      </c>
      <c r="CY166" s="21">
        <f t="shared" si="1299"/>
        <v>6681.275370566389</v>
      </c>
      <c r="CZ166" s="21">
        <f t="shared" si="1299"/>
        <v>6722.2300126319751</v>
      </c>
      <c r="DA166" s="21">
        <f t="shared" si="1299"/>
        <v>6764.3481240490128</v>
      </c>
      <c r="DB166" s="21">
        <f t="shared" si="1299"/>
        <v>6807.6646783936549</v>
      </c>
      <c r="DE166" s="22"/>
      <c r="DF166" s="161">
        <v>4035.4768000000004</v>
      </c>
    </row>
    <row r="167" spans="1:110" s="161" customFormat="1" x14ac:dyDescent="0.2">
      <c r="A167" s="49" t="s">
        <v>13</v>
      </c>
      <c r="B167" s="161">
        <f t="shared" ref="B167:AE167" si="1300">+B83</f>
        <v>0</v>
      </c>
      <c r="C167" s="161">
        <f t="shared" si="1300"/>
        <v>0</v>
      </c>
      <c r="D167" s="161">
        <f t="shared" si="1300"/>
        <v>0</v>
      </c>
      <c r="E167" s="161">
        <f t="shared" si="1300"/>
        <v>0</v>
      </c>
      <c r="F167" s="161">
        <f t="shared" si="1300"/>
        <v>0</v>
      </c>
      <c r="G167" s="161">
        <f t="shared" si="1300"/>
        <v>0</v>
      </c>
      <c r="H167" s="161">
        <f t="shared" si="1300"/>
        <v>0</v>
      </c>
      <c r="I167" s="161">
        <f t="shared" si="1300"/>
        <v>0</v>
      </c>
      <c r="J167" s="161">
        <f t="shared" si="1300"/>
        <v>0</v>
      </c>
      <c r="K167" s="161">
        <f t="shared" si="1300"/>
        <v>13.245307399999994</v>
      </c>
      <c r="L167" s="161">
        <f t="shared" si="1300"/>
        <v>51.369203000000013</v>
      </c>
      <c r="M167" s="161">
        <f t="shared" si="1300"/>
        <v>93.358474100000038</v>
      </c>
      <c r="N167" s="161">
        <f t="shared" si="1300"/>
        <v>131.93798749999999</v>
      </c>
      <c r="O167" s="161">
        <f t="shared" si="1300"/>
        <v>116.31749650000006</v>
      </c>
      <c r="P167" s="161">
        <f t="shared" si="1300"/>
        <v>107.75565979999998</v>
      </c>
      <c r="Q167" s="161">
        <f t="shared" si="1300"/>
        <v>148.87810000000007</v>
      </c>
      <c r="R167" s="161">
        <f t="shared" si="1300"/>
        <v>144.06210000000004</v>
      </c>
      <c r="S167" s="161">
        <f t="shared" si="1300"/>
        <v>255.28360000000001</v>
      </c>
      <c r="T167" s="161">
        <f t="shared" si="1300"/>
        <v>311.6801000000001</v>
      </c>
      <c r="U167" s="161">
        <f t="shared" si="1300"/>
        <v>194.1268</v>
      </c>
      <c r="V167" s="161">
        <f t="shared" si="1300"/>
        <v>261.32709999999992</v>
      </c>
      <c r="W167" s="161">
        <f t="shared" si="1300"/>
        <v>509.48739999999998</v>
      </c>
      <c r="X167" s="161">
        <f t="shared" si="1300"/>
        <v>688.94739999999979</v>
      </c>
      <c r="Y167" s="161">
        <f t="shared" si="1300"/>
        <v>481.19999999999987</v>
      </c>
      <c r="Z167" s="161">
        <f t="shared" si="1300"/>
        <v>710.7199999999998</v>
      </c>
      <c r="AA167" s="161">
        <f t="shared" ref="AA167" si="1301">+AA83</f>
        <v>567.07000000000028</v>
      </c>
      <c r="AB167" s="21">
        <f t="shared" si="1300"/>
        <v>812.32338190930818</v>
      </c>
      <c r="AC167" s="21">
        <f t="shared" si="1300"/>
        <v>1083.9620056664899</v>
      </c>
      <c r="AD167" s="21">
        <f t="shared" si="1300"/>
        <v>1100.3007176936112</v>
      </c>
      <c r="AE167" s="21">
        <f t="shared" si="1300"/>
        <v>1106.8120863243464</v>
      </c>
      <c r="AL167" s="161">
        <f t="shared" ref="AL167:BQ167" si="1302">+SUM(AI83:AL83)</f>
        <v>0</v>
      </c>
      <c r="AM167" s="161">
        <f t="shared" si="1302"/>
        <v>0</v>
      </c>
      <c r="AN167" s="161">
        <f t="shared" si="1302"/>
        <v>0</v>
      </c>
      <c r="AO167" s="161">
        <f t="shared" si="1302"/>
        <v>0</v>
      </c>
      <c r="AP167" s="161">
        <f t="shared" si="1302"/>
        <v>0</v>
      </c>
      <c r="AQ167" s="161">
        <f t="shared" si="1302"/>
        <v>0</v>
      </c>
      <c r="AR167" s="161">
        <f t="shared" si="1302"/>
        <v>0</v>
      </c>
      <c r="AS167" s="161">
        <f t="shared" si="1302"/>
        <v>0</v>
      </c>
      <c r="AT167" s="161">
        <f t="shared" si="1302"/>
        <v>0</v>
      </c>
      <c r="AU167" s="161">
        <f t="shared" si="1302"/>
        <v>0</v>
      </c>
      <c r="AV167" s="161">
        <f t="shared" si="1302"/>
        <v>0</v>
      </c>
      <c r="AW167" s="161">
        <f t="shared" si="1302"/>
        <v>0</v>
      </c>
      <c r="AX167" s="161">
        <f t="shared" si="1302"/>
        <v>0</v>
      </c>
      <c r="AY167" s="161">
        <f t="shared" si="1302"/>
        <v>0</v>
      </c>
      <c r="AZ167" s="161">
        <f t="shared" si="1302"/>
        <v>0</v>
      </c>
      <c r="BA167" s="161">
        <f t="shared" si="1302"/>
        <v>0</v>
      </c>
      <c r="BB167" s="161">
        <f t="shared" si="1302"/>
        <v>0</v>
      </c>
      <c r="BC167" s="161">
        <f t="shared" si="1302"/>
        <v>0</v>
      </c>
      <c r="BD167" s="161">
        <f t="shared" si="1302"/>
        <v>0</v>
      </c>
      <c r="BE167" s="161">
        <f t="shared" si="1302"/>
        <v>0</v>
      </c>
      <c r="BF167" s="161">
        <f t="shared" si="1302"/>
        <v>0</v>
      </c>
      <c r="BG167" s="161">
        <f t="shared" si="1302"/>
        <v>0</v>
      </c>
      <c r="BH167" s="161">
        <f t="shared" si="1302"/>
        <v>0</v>
      </c>
      <c r="BI167" s="161">
        <f t="shared" si="1302"/>
        <v>0</v>
      </c>
      <c r="BJ167" s="161">
        <f t="shared" si="1302"/>
        <v>0</v>
      </c>
      <c r="BK167" s="161">
        <f t="shared" si="1302"/>
        <v>0</v>
      </c>
      <c r="BL167" s="161">
        <f t="shared" si="1302"/>
        <v>0</v>
      </c>
      <c r="BM167" s="161">
        <f t="shared" si="1302"/>
        <v>0</v>
      </c>
      <c r="BN167" s="161">
        <f t="shared" si="1302"/>
        <v>0</v>
      </c>
      <c r="BO167" s="161">
        <f t="shared" si="1302"/>
        <v>41.203999999999979</v>
      </c>
      <c r="BP167" s="161">
        <f t="shared" si="1302"/>
        <v>112.63999999999999</v>
      </c>
      <c r="BQ167" s="161">
        <f t="shared" si="1302"/>
        <v>181.03799999999998</v>
      </c>
      <c r="BR167" s="161">
        <f t="shared" ref="BR167:CW167" si="1303">+SUM(BO83:BR83)</f>
        <v>261.32600000000002</v>
      </c>
      <c r="BS167" s="161">
        <f t="shared" si="1303"/>
        <v>312.60500000000002</v>
      </c>
      <c r="BT167" s="161">
        <f t="shared" si="1303"/>
        <v>341.69999999999993</v>
      </c>
      <c r="BU167" s="161">
        <f t="shared" si="1303"/>
        <v>414.66899999999998</v>
      </c>
      <c r="BV167" s="161">
        <f t="shared" si="1303"/>
        <v>509.48599999999988</v>
      </c>
      <c r="BW167" s="161">
        <f t="shared" si="1303"/>
        <v>604.46600000000001</v>
      </c>
      <c r="BX167" s="161">
        <f t="shared" si="1303"/>
        <v>684.22899999999981</v>
      </c>
      <c r="BY167" s="161">
        <f t="shared" si="1303"/>
        <v>709.3889999999999</v>
      </c>
      <c r="BZ167" s="161">
        <f t="shared" si="1303"/>
        <v>688.94700000000012</v>
      </c>
      <c r="CA167" s="161">
        <f t="shared" si="1303"/>
        <v>596.67399999999998</v>
      </c>
      <c r="CB167" s="161">
        <f t="shared" si="1303"/>
        <v>524.29</v>
      </c>
      <c r="CC167" s="161">
        <f t="shared" si="1303"/>
        <v>480.53300000000002</v>
      </c>
      <c r="CD167" s="161">
        <f t="shared" si="1303"/>
        <v>481.25999999999993</v>
      </c>
      <c r="CE167" s="161">
        <f t="shared" si="1303"/>
        <v>562.47</v>
      </c>
      <c r="CF167" s="161">
        <f t="shared" si="1303"/>
        <v>632.99</v>
      </c>
      <c r="CG167" s="161">
        <f t="shared" si="1303"/>
        <v>692.73</v>
      </c>
      <c r="CH167" s="161">
        <f t="shared" si="1303"/>
        <v>710.72000000000014</v>
      </c>
      <c r="CI167" s="161">
        <f t="shared" si="1303"/>
        <v>697.71</v>
      </c>
      <c r="CJ167" s="161">
        <f t="shared" si="1303"/>
        <v>651.6400000000001</v>
      </c>
      <c r="CK167" s="161">
        <f t="shared" si="1303"/>
        <v>571.87000000000012</v>
      </c>
      <c r="CL167" s="161">
        <f t="shared" si="1303"/>
        <v>567.06999999999994</v>
      </c>
      <c r="CM167" s="21">
        <f t="shared" si="1303"/>
        <v>577.91940132244042</v>
      </c>
      <c r="CN167" s="21">
        <f t="shared" si="1303"/>
        <v>646.08543896895833</v>
      </c>
      <c r="CO167" s="21">
        <f t="shared" si="1303"/>
        <v>756.44203549981137</v>
      </c>
      <c r="CP167" s="21">
        <f t="shared" si="1303"/>
        <v>812.32338190930818</v>
      </c>
      <c r="CQ167" s="21">
        <f t="shared" si="1303"/>
        <v>894.37868474662343</v>
      </c>
      <c r="CR167" s="21">
        <f t="shared" si="1303"/>
        <v>969.7417476023503</v>
      </c>
      <c r="CS167" s="21">
        <f t="shared" si="1303"/>
        <v>1032.5342515737418</v>
      </c>
      <c r="CT167" s="21">
        <f t="shared" si="1303"/>
        <v>1083.9620056664899</v>
      </c>
      <c r="CU167" s="21">
        <f t="shared" si="1303"/>
        <v>1102.7424809301369</v>
      </c>
      <c r="CV167" s="21">
        <f t="shared" si="1303"/>
        <v>1101.9285598512952</v>
      </c>
      <c r="CW167" s="21">
        <f t="shared" si="1303"/>
        <v>1101.1146387724534</v>
      </c>
      <c r="CX167" s="21">
        <f t="shared" ref="CX167:DB167" si="1304">+SUM(CU83:CX83)</f>
        <v>1100.3007176936114</v>
      </c>
      <c r="CY167" s="21">
        <f t="shared" si="1304"/>
        <v>1101.9285598512952</v>
      </c>
      <c r="CZ167" s="21">
        <f t="shared" si="1304"/>
        <v>1103.5564020089789</v>
      </c>
      <c r="DA167" s="21">
        <f t="shared" si="1304"/>
        <v>1105.1842441666627</v>
      </c>
      <c r="DB167" s="21">
        <f t="shared" si="1304"/>
        <v>1106.8120863243464</v>
      </c>
      <c r="DE167" s="22"/>
      <c r="DF167" s="161">
        <v>567.06999999999982</v>
      </c>
    </row>
    <row r="168" spans="1:110" s="161" customFormat="1" x14ac:dyDescent="0.2">
      <c r="A168" s="49" t="s">
        <v>343</v>
      </c>
      <c r="B168" s="161" t="e">
        <f>+B165/B167</f>
        <v>#DIV/0!</v>
      </c>
      <c r="C168" s="161" t="e">
        <f t="shared" ref="C168:W168" si="1305">+C165/C167</f>
        <v>#DIV/0!</v>
      </c>
      <c r="D168" s="161" t="e">
        <f t="shared" si="1305"/>
        <v>#DIV/0!</v>
      </c>
      <c r="E168" s="161" t="e">
        <f t="shared" ca="1" si="1305"/>
        <v>#DIV/0!</v>
      </c>
      <c r="F168" s="161" t="e">
        <f t="shared" ca="1" si="1305"/>
        <v>#DIV/0!</v>
      </c>
      <c r="G168" s="161" t="e">
        <f t="shared" ca="1" si="1305"/>
        <v>#DIV/0!</v>
      </c>
      <c r="H168" s="161" t="e">
        <f t="shared" ca="1" si="1305"/>
        <v>#DIV/0!</v>
      </c>
      <c r="I168" s="161" t="e">
        <f t="shared" ca="1" si="1305"/>
        <v>#DIV/0!</v>
      </c>
      <c r="J168" s="161" t="e">
        <f t="shared" ca="1" si="1305"/>
        <v>#DIV/0!</v>
      </c>
      <c r="K168" s="161">
        <f t="shared" ca="1" si="1305"/>
        <v>28.529381235802813</v>
      </c>
      <c r="L168" s="161">
        <f t="shared" ca="1" si="1305"/>
        <v>7.3470281736705143</v>
      </c>
      <c r="M168" s="161">
        <f t="shared" ca="1" si="1305"/>
        <v>4.2296482832081743</v>
      </c>
      <c r="N168" s="161">
        <f t="shared" ca="1" si="1305"/>
        <v>2.5626120756162059</v>
      </c>
      <c r="O168" s="161">
        <f t="shared" ca="1" si="1305"/>
        <v>2.5152851755195731</v>
      </c>
      <c r="P168" s="161">
        <f t="shared" ca="1" si="1305"/>
        <v>2.2061330257846934</v>
      </c>
      <c r="Q168" s="161">
        <f t="shared" ca="1" si="1305"/>
        <v>1.2719533631877347</v>
      </c>
      <c r="R168" s="161">
        <f t="shared" ca="1" si="1305"/>
        <v>0.65699306063149143</v>
      </c>
      <c r="S168" s="161">
        <f t="shared" ca="1" si="1305"/>
        <v>-8.6985611296613047E-3</v>
      </c>
      <c r="T168" s="161">
        <f t="shared" ca="1" si="1305"/>
        <v>0.83577007322572072</v>
      </c>
      <c r="U168" s="161">
        <f t="shared" ca="1" si="1305"/>
        <v>2.7101306980798121</v>
      </c>
      <c r="V168" s="161">
        <f t="shared" ca="1" si="1305"/>
        <v>2.0573120812958177</v>
      </c>
      <c r="W168" s="161">
        <f t="shared" ca="1" si="1305"/>
        <v>10.901884129028511</v>
      </c>
      <c r="X168" s="161">
        <f t="shared" ref="X168:Y168" ca="1" si="1306">+X165/X167</f>
        <v>12.123898283090991</v>
      </c>
      <c r="Y168" s="161">
        <f t="shared" ca="1" si="1306"/>
        <v>13.50438798836243</v>
      </c>
      <c r="Z168" s="161">
        <f t="shared" ref="Z168:AA168" ca="1" si="1307">+Z165/Z167</f>
        <v>15.301964064610541</v>
      </c>
      <c r="AA168" s="161">
        <f t="shared" ca="1" si="1307"/>
        <v>15.301964064610541</v>
      </c>
      <c r="AB168" s="21">
        <f t="shared" ref="AA168:AD168" ca="1" si="1308">+AB165/AB167</f>
        <v>10.508383501296207</v>
      </c>
      <c r="AC168" s="21">
        <f t="shared" ca="1" si="1308"/>
        <v>11.514722159283718</v>
      </c>
      <c r="AD168" s="21">
        <f t="shared" ca="1" si="1308"/>
        <v>12.266248858376926</v>
      </c>
      <c r="AE168" s="21">
        <f t="shared" ref="AE168" ca="1" si="1309">+AE165/AE167</f>
        <v>13.15999018024603</v>
      </c>
      <c r="AL168" s="161" t="e">
        <f t="shared" ref="AL168" si="1310">+AL165/AL167</f>
        <v>#DIV/0!</v>
      </c>
      <c r="AM168" s="161" t="e">
        <f t="shared" ref="AM168:AO168" si="1311">+AM165/AM167</f>
        <v>#DIV/0!</v>
      </c>
      <c r="AN168" s="161" t="e">
        <f t="shared" si="1311"/>
        <v>#DIV/0!</v>
      </c>
      <c r="AO168" s="161" t="e">
        <f t="shared" si="1311"/>
        <v>#DIV/0!</v>
      </c>
      <c r="AP168" s="161" t="e">
        <f t="shared" ref="AP168:CD168" si="1312">+AP165/AP167</f>
        <v>#DIV/0!</v>
      </c>
      <c r="AQ168" s="161" t="e">
        <f t="shared" si="1312"/>
        <v>#DIV/0!</v>
      </c>
      <c r="AR168" s="161" t="e">
        <f t="shared" si="1312"/>
        <v>#DIV/0!</v>
      </c>
      <c r="AS168" s="161" t="e">
        <f t="shared" si="1312"/>
        <v>#DIV/0!</v>
      </c>
      <c r="AT168" s="161" t="e">
        <f t="shared" si="1312"/>
        <v>#DIV/0!</v>
      </c>
      <c r="AU168" s="161" t="e">
        <f t="shared" si="1312"/>
        <v>#DIV/0!</v>
      </c>
      <c r="AV168" s="161" t="e">
        <f t="shared" si="1312"/>
        <v>#DIV/0!</v>
      </c>
      <c r="AW168" s="161" t="e">
        <f t="shared" si="1312"/>
        <v>#DIV/0!</v>
      </c>
      <c r="AX168" s="161" t="e">
        <f t="shared" si="1312"/>
        <v>#DIV/0!</v>
      </c>
      <c r="AY168" s="161" t="e">
        <f t="shared" si="1312"/>
        <v>#DIV/0!</v>
      </c>
      <c r="AZ168" s="161" t="e">
        <f t="shared" si="1312"/>
        <v>#DIV/0!</v>
      </c>
      <c r="BA168" s="161" t="e">
        <f t="shared" si="1312"/>
        <v>#DIV/0!</v>
      </c>
      <c r="BB168" s="161" t="e">
        <f t="shared" si="1312"/>
        <v>#DIV/0!</v>
      </c>
      <c r="BC168" s="161" t="e">
        <f t="shared" si="1312"/>
        <v>#DIV/0!</v>
      </c>
      <c r="BD168" s="161" t="e">
        <f t="shared" si="1312"/>
        <v>#DIV/0!</v>
      </c>
      <c r="BE168" s="161" t="e">
        <f t="shared" si="1312"/>
        <v>#DIV/0!</v>
      </c>
      <c r="BF168" s="161" t="e">
        <f t="shared" si="1312"/>
        <v>#DIV/0!</v>
      </c>
      <c r="BG168" s="161" t="e">
        <f t="shared" si="1312"/>
        <v>#DIV/0!</v>
      </c>
      <c r="BH168" s="161" t="e">
        <f t="shared" si="1312"/>
        <v>#DIV/0!</v>
      </c>
      <c r="BI168" s="161" t="e">
        <f t="shared" si="1312"/>
        <v>#DIV/0!</v>
      </c>
      <c r="BJ168" s="161" t="e">
        <f t="shared" si="1312"/>
        <v>#DIV/0!</v>
      </c>
      <c r="BK168" s="161" t="e">
        <f t="shared" si="1312"/>
        <v>#DIV/0!</v>
      </c>
      <c r="BL168" s="161" t="e">
        <f t="shared" si="1312"/>
        <v>#DIV/0!</v>
      </c>
      <c r="BM168" s="161" t="e">
        <f t="shared" si="1312"/>
        <v>#DIV/0!</v>
      </c>
      <c r="BN168" s="161" t="e">
        <f t="shared" si="1312"/>
        <v>#DIV/0!</v>
      </c>
      <c r="BO168" s="161" t="e">
        <f t="shared" si="1312"/>
        <v>#DIV/0!</v>
      </c>
      <c r="BP168" s="161">
        <f t="shared" si="1312"/>
        <v>0</v>
      </c>
      <c r="BQ168" s="161">
        <f t="shared" si="1312"/>
        <v>-0.13573945801433954</v>
      </c>
      <c r="BR168" s="161">
        <f t="shared" si="1312"/>
        <v>2.0573192104880493</v>
      </c>
      <c r="BS168" s="161">
        <f t="shared" si="1312"/>
        <v>1.6408682032969393</v>
      </c>
      <c r="BT168" s="161">
        <f t="shared" si="1312"/>
        <v>13.283784021071115</v>
      </c>
      <c r="BU168" s="161">
        <f t="shared" si="1312"/>
        <v>12.79183518780361</v>
      </c>
      <c r="BV168" s="161">
        <f t="shared" si="1312"/>
        <v>10.901914871066136</v>
      </c>
      <c r="BW168" s="161">
        <f t="shared" si="1312"/>
        <v>12.701058197972619</v>
      </c>
      <c r="BX168" s="161">
        <f t="shared" si="1312"/>
        <v>12.287477438109173</v>
      </c>
      <c r="BY168" s="161">
        <f t="shared" si="1312"/>
        <v>11.46722086175404</v>
      </c>
      <c r="BZ168" s="161">
        <f t="shared" si="1312"/>
        <v>9.1210916079175881</v>
      </c>
      <c r="CA168" s="161">
        <f t="shared" si="1312"/>
        <v>9.8548288098336663</v>
      </c>
      <c r="CB168" s="161">
        <f t="shared" si="1312"/>
        <v>11.213590379370197</v>
      </c>
      <c r="CC168" s="161">
        <f t="shared" si="1312"/>
        <v>10.952006026694347</v>
      </c>
      <c r="CD168" s="161">
        <f t="shared" si="1312"/>
        <v>13.502704359389936</v>
      </c>
      <c r="CE168" s="161">
        <f t="shared" ref="CE168:CF168" si="1313">+CE165/CE167</f>
        <v>12.692229017439278</v>
      </c>
      <c r="CF168" s="161">
        <f t="shared" si="1313"/>
        <v>17.544209387194112</v>
      </c>
      <c r="CG168" s="161">
        <f t="shared" ref="CG168:CH168" si="1314">+CG165/CG167</f>
        <v>16.147607802911931</v>
      </c>
      <c r="CH168" s="161">
        <f t="shared" si="1314"/>
        <v>13.213918139351643</v>
      </c>
      <c r="CI168" s="161">
        <f t="shared" ref="CI168:CJ168" si="1315">+CI165/CI167</f>
        <v>12.625376718916092</v>
      </c>
      <c r="CJ168" s="161">
        <f t="shared" si="1315"/>
        <v>14.756169357313855</v>
      </c>
      <c r="CK168" s="161">
        <f t="shared" ref="CK168:CL168" si="1316">+CK165/CK167</f>
        <v>14.060613864219471</v>
      </c>
      <c r="CL168" s="161">
        <f t="shared" si="1316"/>
        <v>10.632182799301674</v>
      </c>
      <c r="CM168" s="21">
        <f t="shared" ref="CM168:DB168" si="1317">+CM165/CM167</f>
        <v>9.5328170921264235</v>
      </c>
      <c r="CN168" s="21">
        <f t="shared" si="1317"/>
        <v>10.325908595790937</v>
      </c>
      <c r="CO168" s="21">
        <f t="shared" si="1317"/>
        <v>10.471170794063804</v>
      </c>
      <c r="CP168" s="21">
        <f t="shared" si="1317"/>
        <v>10.508383501296207</v>
      </c>
      <c r="CQ168" s="21">
        <f t="shared" si="1317"/>
        <v>10.820966543307739</v>
      </c>
      <c r="CR168" s="21">
        <f t="shared" si="1317"/>
        <v>10.964541571684029</v>
      </c>
      <c r="CS168" s="21">
        <f t="shared" si="1317"/>
        <v>11.253128550733942</v>
      </c>
      <c r="CT168" s="21">
        <f t="shared" si="1317"/>
        <v>11.514722159283719</v>
      </c>
      <c r="CU168" s="21">
        <f t="shared" si="1317"/>
        <v>11.692445851440807</v>
      </c>
      <c r="CV168" s="21">
        <f t="shared" si="1317"/>
        <v>11.862093315806042</v>
      </c>
      <c r="CW168" s="21">
        <f t="shared" si="1317"/>
        <v>12.061263499621507</v>
      </c>
      <c r="CX168" s="21">
        <f t="shared" si="1317"/>
        <v>12.266248858376922</v>
      </c>
      <c r="CY168" s="21">
        <f t="shared" si="1317"/>
        <v>12.485185563305533</v>
      </c>
      <c r="CZ168" s="21">
        <f t="shared" si="1317"/>
        <v>12.703823919686963</v>
      </c>
      <c r="DA168" s="21">
        <f t="shared" si="1317"/>
        <v>12.92870017068751</v>
      </c>
      <c r="DB168" s="21">
        <f t="shared" si="1317"/>
        <v>13.15999018024603</v>
      </c>
      <c r="DE168" s="22"/>
      <c r="DF168" s="161">
        <v>17.067769763873955</v>
      </c>
    </row>
    <row r="169" spans="1:110" s="161" customFormat="1" x14ac:dyDescent="0.2">
      <c r="A169" s="49" t="s">
        <v>344</v>
      </c>
      <c r="B169" s="161" t="e">
        <f>+B166/B167</f>
        <v>#DIV/0!</v>
      </c>
      <c r="C169" s="161" t="e">
        <f t="shared" ref="C169:W169" si="1318">+C166/C167</f>
        <v>#DIV/0!</v>
      </c>
      <c r="D169" s="161" t="e">
        <f t="shared" si="1318"/>
        <v>#DIV/0!</v>
      </c>
      <c r="E169" s="161" t="e">
        <f t="shared" ca="1" si="1318"/>
        <v>#DIV/0!</v>
      </c>
      <c r="F169" s="161" t="e">
        <f t="shared" ca="1" si="1318"/>
        <v>#DIV/0!</v>
      </c>
      <c r="G169" s="161" t="e">
        <f t="shared" ca="1" si="1318"/>
        <v>#DIV/0!</v>
      </c>
      <c r="H169" s="161" t="e">
        <f t="shared" ca="1" si="1318"/>
        <v>#DIV/0!</v>
      </c>
      <c r="I169" s="161" t="e">
        <f t="shared" ca="1" si="1318"/>
        <v>#DIV/0!</v>
      </c>
      <c r="J169" s="161" t="e">
        <f t="shared" ca="1" si="1318"/>
        <v>#DIV/0!</v>
      </c>
      <c r="K169" s="161">
        <f t="shared" ca="1" si="1318"/>
        <v>28.529381235802813</v>
      </c>
      <c r="L169" s="161">
        <f t="shared" ca="1" si="1318"/>
        <v>7.3470281736705143</v>
      </c>
      <c r="M169" s="161">
        <f t="shared" ca="1" si="1318"/>
        <v>4.2296482832081743</v>
      </c>
      <c r="N169" s="161">
        <f t="shared" ca="1" si="1318"/>
        <v>2.5626120756162059</v>
      </c>
      <c r="O169" s="161">
        <f t="shared" ca="1" si="1318"/>
        <v>2.5152851755195731</v>
      </c>
      <c r="P169" s="161">
        <f t="shared" ca="1" si="1318"/>
        <v>2.2061330257846934</v>
      </c>
      <c r="Q169" s="161">
        <f t="shared" ca="1" si="1318"/>
        <v>1.2719533631877347</v>
      </c>
      <c r="R169" s="161">
        <f t="shared" ca="1" si="1318"/>
        <v>0.65699306063149143</v>
      </c>
      <c r="S169" s="161">
        <f t="shared" ca="1" si="1318"/>
        <v>-8.6985611296613047E-3</v>
      </c>
      <c r="T169" s="161">
        <f t="shared" ca="1" si="1318"/>
        <v>0.83577007322572072</v>
      </c>
      <c r="U169" s="161">
        <f t="shared" ca="1" si="1318"/>
        <v>2.7101306980798121</v>
      </c>
      <c r="V169" s="161">
        <f t="shared" ca="1" si="1318"/>
        <v>2.0573120812958177</v>
      </c>
      <c r="W169" s="161">
        <f t="shared" ca="1" si="1318"/>
        <v>5.1639952234343776</v>
      </c>
      <c r="X169" s="161">
        <f t="shared" ref="X169:Y169" ca="1" si="1319">+X166/X167</f>
        <v>6.3255398017323259</v>
      </c>
      <c r="Y169" s="161">
        <f t="shared" ca="1" si="1319"/>
        <v>9.786118038237742</v>
      </c>
      <c r="Z169" s="161">
        <f t="shared" ref="Z169:AA169" ca="1" si="1320">+Z166/Z167</f>
        <v>7.4056299245835238</v>
      </c>
      <c r="AA169" s="161">
        <f t="shared" ca="1" si="1320"/>
        <v>7.4056299245835238</v>
      </c>
      <c r="AB169" s="21">
        <f t="shared" ref="AA169:AD169" ca="1" si="1321">+AB166/AB167</f>
        <v>3.6813748997686595</v>
      </c>
      <c r="AC169" s="21">
        <f t="shared" ca="1" si="1321"/>
        <v>4.3795068430809572</v>
      </c>
      <c r="AD169" s="21">
        <f t="shared" ca="1" si="1321"/>
        <v>5.4812881031010869</v>
      </c>
      <c r="AE169" s="21">
        <f t="shared" ref="AE169" ca="1" si="1322">+AE166/AE167</f>
        <v>5.4733580473926464</v>
      </c>
      <c r="AL169" s="161" t="e">
        <f t="shared" ref="AL169:AM169" si="1323">+AL166/AL167</f>
        <v>#DIV/0!</v>
      </c>
      <c r="AM169" s="161" t="e">
        <f t="shared" si="1323"/>
        <v>#DIV/0!</v>
      </c>
      <c r="AN169" s="161" t="e">
        <f t="shared" ref="AN169:AO169" si="1324">+AN166/AN167</f>
        <v>#DIV/0!</v>
      </c>
      <c r="AO169" s="161" t="e">
        <f t="shared" si="1324"/>
        <v>#DIV/0!</v>
      </c>
      <c r="AP169" s="161" t="e">
        <f t="shared" ref="AP169:CD169" si="1325">+AP166/AP167</f>
        <v>#DIV/0!</v>
      </c>
      <c r="AQ169" s="161" t="e">
        <f t="shared" si="1325"/>
        <v>#DIV/0!</v>
      </c>
      <c r="AR169" s="161" t="e">
        <f t="shared" si="1325"/>
        <v>#DIV/0!</v>
      </c>
      <c r="AS169" s="161" t="e">
        <f t="shared" si="1325"/>
        <v>#DIV/0!</v>
      </c>
      <c r="AT169" s="161" t="e">
        <f t="shared" si="1325"/>
        <v>#DIV/0!</v>
      </c>
      <c r="AU169" s="161" t="e">
        <f t="shared" si="1325"/>
        <v>#DIV/0!</v>
      </c>
      <c r="AV169" s="161" t="e">
        <f t="shared" si="1325"/>
        <v>#DIV/0!</v>
      </c>
      <c r="AW169" s="161" t="e">
        <f t="shared" si="1325"/>
        <v>#DIV/0!</v>
      </c>
      <c r="AX169" s="161" t="e">
        <f t="shared" si="1325"/>
        <v>#DIV/0!</v>
      </c>
      <c r="AY169" s="161" t="e">
        <f t="shared" si="1325"/>
        <v>#DIV/0!</v>
      </c>
      <c r="AZ169" s="161" t="e">
        <f t="shared" si="1325"/>
        <v>#DIV/0!</v>
      </c>
      <c r="BA169" s="161" t="e">
        <f t="shared" si="1325"/>
        <v>#DIV/0!</v>
      </c>
      <c r="BB169" s="161" t="e">
        <f t="shared" si="1325"/>
        <v>#DIV/0!</v>
      </c>
      <c r="BC169" s="161" t="e">
        <f t="shared" si="1325"/>
        <v>#DIV/0!</v>
      </c>
      <c r="BD169" s="161" t="e">
        <f t="shared" si="1325"/>
        <v>#DIV/0!</v>
      </c>
      <c r="BE169" s="161" t="e">
        <f t="shared" si="1325"/>
        <v>#DIV/0!</v>
      </c>
      <c r="BF169" s="161" t="e">
        <f t="shared" si="1325"/>
        <v>#DIV/0!</v>
      </c>
      <c r="BG169" s="161" t="e">
        <f t="shared" si="1325"/>
        <v>#DIV/0!</v>
      </c>
      <c r="BH169" s="161" t="e">
        <f t="shared" si="1325"/>
        <v>#DIV/0!</v>
      </c>
      <c r="BI169" s="161" t="e">
        <f t="shared" si="1325"/>
        <v>#DIV/0!</v>
      </c>
      <c r="BJ169" s="161" t="e">
        <f t="shared" si="1325"/>
        <v>#DIV/0!</v>
      </c>
      <c r="BK169" s="161" t="e">
        <f t="shared" si="1325"/>
        <v>#DIV/0!</v>
      </c>
      <c r="BL169" s="161" t="e">
        <f t="shared" si="1325"/>
        <v>#DIV/0!</v>
      </c>
      <c r="BM169" s="161" t="e">
        <f t="shared" si="1325"/>
        <v>#DIV/0!</v>
      </c>
      <c r="BN169" s="161" t="e">
        <f t="shared" si="1325"/>
        <v>#DIV/0!</v>
      </c>
      <c r="BO169" s="161" t="e">
        <f t="shared" si="1325"/>
        <v>#DIV/0!</v>
      </c>
      <c r="BP169" s="161">
        <f t="shared" si="1325"/>
        <v>0</v>
      </c>
      <c r="BQ169" s="161">
        <f t="shared" si="1325"/>
        <v>-0.13573945801433954</v>
      </c>
      <c r="BR169" s="161">
        <f t="shared" si="1325"/>
        <v>2.0573192104880493</v>
      </c>
      <c r="BS169" s="161">
        <f t="shared" si="1325"/>
        <v>1.6408682032969393</v>
      </c>
      <c r="BT169" s="161">
        <f t="shared" si="1325"/>
        <v>2.501940298507463</v>
      </c>
      <c r="BU169" s="161">
        <f t="shared" si="1325"/>
        <v>8.7454022497252879</v>
      </c>
      <c r="BV169" s="161">
        <f t="shared" si="1325"/>
        <v>8.1678051997503385</v>
      </c>
      <c r="BW169" s="161">
        <f t="shared" si="1325"/>
        <v>8.3957366414251862</v>
      </c>
      <c r="BX169" s="161">
        <f t="shared" si="1325"/>
        <v>8.5701044533336095</v>
      </c>
      <c r="BY169" s="161">
        <f t="shared" si="1325"/>
        <v>8.3137681017027845</v>
      </c>
      <c r="BZ169" s="161">
        <f t="shared" si="1325"/>
        <v>6.325542313124231</v>
      </c>
      <c r="CA169" s="161">
        <f t="shared" si="1325"/>
        <v>7.8412518817288737</v>
      </c>
      <c r="CB169" s="161">
        <f t="shared" si="1325"/>
        <v>8.9841404566175225</v>
      </c>
      <c r="CC169" s="161">
        <f t="shared" si="1325"/>
        <v>9.7301640304110535</v>
      </c>
      <c r="CD169" s="161">
        <f t="shared" si="1325"/>
        <v>10.412375846735653</v>
      </c>
      <c r="CE169" s="161">
        <f t="shared" ref="CE169:CF169" si="1326">+CE166/CE167</f>
        <v>10.151243364871142</v>
      </c>
      <c r="CF169" s="161">
        <f t="shared" si="1326"/>
        <v>10.543901167474999</v>
      </c>
      <c r="CG169" s="161">
        <f t="shared" ref="CG169:CH169" si="1327">+CG166/CG167</f>
        <v>12.437242725609089</v>
      </c>
      <c r="CH169" s="161">
        <f t="shared" si="1327"/>
        <v>9.8284308869878405</v>
      </c>
      <c r="CI169" s="161">
        <f t="shared" ref="CI169:CJ169" si="1328">+CI166/CI167</f>
        <v>9.8683392678260944</v>
      </c>
      <c r="CJ169" s="161">
        <f t="shared" si="1328"/>
        <v>11.600972622920629</v>
      </c>
      <c r="CK169" s="161">
        <f t="shared" ref="CK169:CL169" si="1329">+CK166/CK167</f>
        <v>9.8776474557699991</v>
      </c>
      <c r="CL169" s="161">
        <f t="shared" si="1329"/>
        <v>7.1163644699948874</v>
      </c>
      <c r="CM169" s="21">
        <f t="shared" ref="CM169:DB169" si="1330">+CM166/CM167</f>
        <v>5.3545108401252737</v>
      </c>
      <c r="CN169" s="21">
        <f t="shared" si="1330"/>
        <v>5.7793135302678413</v>
      </c>
      <c r="CO169" s="21">
        <f t="shared" si="1330"/>
        <v>5.7526901142648139</v>
      </c>
      <c r="CP169" s="21">
        <f t="shared" si="1330"/>
        <v>5.7004395291151244</v>
      </c>
      <c r="CQ169" s="21">
        <f t="shared" si="1330"/>
        <v>5.8092914417867414</v>
      </c>
      <c r="CR169" s="21">
        <f t="shared" si="1330"/>
        <v>5.8171353439870526</v>
      </c>
      <c r="CS169" s="21">
        <f t="shared" si="1330"/>
        <v>5.8880276991089842</v>
      </c>
      <c r="CT169" s="21">
        <f t="shared" si="1330"/>
        <v>5.9510494492253372</v>
      </c>
      <c r="CU169" s="21">
        <f t="shared" si="1330"/>
        <v>5.9697504276431612</v>
      </c>
      <c r="CV169" s="21">
        <f t="shared" si="1330"/>
        <v>5.9812771564003926</v>
      </c>
      <c r="CW169" s="21">
        <f t="shared" si="1330"/>
        <v>6.0058862419337826</v>
      </c>
      <c r="CX169" s="21">
        <f t="shared" si="1330"/>
        <v>6.0310868044987558</v>
      </c>
      <c r="CY169" s="21">
        <f t="shared" si="1330"/>
        <v>6.063256379767509</v>
      </c>
      <c r="CZ169" s="21">
        <f t="shared" si="1330"/>
        <v>6.0914240544429195</v>
      </c>
      <c r="DA169" s="21">
        <f t="shared" si="1330"/>
        <v>6.1205614898622676</v>
      </c>
      <c r="DB169" s="21">
        <f t="shared" si="1330"/>
        <v>6.1506960056801354</v>
      </c>
      <c r="DE169" s="22"/>
      <c r="DF169" s="161">
        <v>7.1163644699948891</v>
      </c>
    </row>
    <row r="170" spans="1:110" s="10" customFormat="1" x14ac:dyDescent="0.2">
      <c r="A170" s="149" t="s">
        <v>490</v>
      </c>
      <c r="AB170" s="20"/>
      <c r="AC170" s="20"/>
      <c r="AD170" s="20"/>
      <c r="AE170" s="20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E170" s="126"/>
    </row>
    <row r="171" spans="1:110" x14ac:dyDescent="0.2">
      <c r="A171" s="152" t="s">
        <v>491</v>
      </c>
    </row>
    <row r="172" spans="1:110" s="23" customFormat="1" outlineLevel="1" x14ac:dyDescent="0.2">
      <c r="A172" s="23" t="s">
        <v>41</v>
      </c>
      <c r="B172" s="23">
        <f>'Annual Raw'!C41</f>
        <v>0</v>
      </c>
      <c r="C172" s="23">
        <f>'Annual Raw'!D41</f>
        <v>0</v>
      </c>
      <c r="D172" s="23">
        <f>'Annual Raw'!E41</f>
        <v>0</v>
      </c>
      <c r="E172" s="23">
        <f>'Annual Raw'!F41</f>
        <v>0</v>
      </c>
      <c r="F172" s="23">
        <f>'Annual Raw'!G41</f>
        <v>0</v>
      </c>
      <c r="G172" s="23">
        <f>'Annual Raw'!H41</f>
        <v>0</v>
      </c>
      <c r="H172" s="23">
        <f>'Annual Raw'!I41</f>
        <v>0</v>
      </c>
      <c r="I172" s="23">
        <f>'Annual Raw'!J41</f>
        <v>0</v>
      </c>
      <c r="J172" s="23">
        <f>'Annual Raw'!K41</f>
        <v>0</v>
      </c>
      <c r="K172" s="23">
        <f>'Annual Raw'!L41</f>
        <v>61.549999</v>
      </c>
      <c r="L172" s="23">
        <f>'Annual Raw'!M41</f>
        <v>61.549999</v>
      </c>
      <c r="M172" s="23">
        <f>'Annual Raw'!N41</f>
        <v>61.549999</v>
      </c>
      <c r="N172" s="23">
        <f>'Annual Raw'!O41</f>
        <v>70.759998999999993</v>
      </c>
      <c r="O172" s="23">
        <f>'Annual Raw'!P41</f>
        <v>70.759998999999993</v>
      </c>
      <c r="P172" s="23">
        <f>'Annual Raw'!Q41</f>
        <v>70.759998999999993</v>
      </c>
      <c r="Q172" s="23">
        <f>'Annual Raw'!R41</f>
        <v>70.760000000000005</v>
      </c>
      <c r="R172" s="23">
        <f>'Annual Raw'!S41</f>
        <v>70.760000000000005</v>
      </c>
      <c r="S172" s="23">
        <f>'Annual Raw'!T41</f>
        <v>70.760000000000005</v>
      </c>
      <c r="T172" s="23">
        <f>'Annual Raw'!U41</f>
        <v>252.113</v>
      </c>
      <c r="U172" s="23">
        <f>'Annual Raw'!V41</f>
        <v>252.4726</v>
      </c>
      <c r="V172" s="23">
        <f>'Annual Raw'!W41</f>
        <v>252.4726</v>
      </c>
      <c r="W172" s="23">
        <f>'Annual Raw'!X41</f>
        <v>41.550199999999997</v>
      </c>
      <c r="X172" s="23">
        <f>'Annual Raw'!Y41</f>
        <v>41.550199999999997</v>
      </c>
      <c r="Y172" s="23">
        <f>'Annual Raw'!Z41</f>
        <v>41.55</v>
      </c>
      <c r="Z172" s="23">
        <f>'Annual Raw'!AA41</f>
        <v>43.14</v>
      </c>
      <c r="AA172" s="23">
        <f>'Annual Raw'!AB41</f>
        <v>43.14</v>
      </c>
      <c r="AB172" s="24">
        <f>+CP172</f>
        <v>43.14</v>
      </c>
      <c r="AC172" s="24">
        <f>+CT172</f>
        <v>43.14</v>
      </c>
      <c r="AD172" s="24">
        <f>+CX172</f>
        <v>43.14</v>
      </c>
      <c r="AE172" s="24">
        <f>+DB172</f>
        <v>43.14</v>
      </c>
      <c r="AJ172" s="23">
        <f>+'QTR Raw'!D56</f>
        <v>0</v>
      </c>
      <c r="AK172" s="23">
        <f t="shared" ref="AK172:CE172" si="1331">+AJ172</f>
        <v>0</v>
      </c>
      <c r="AL172" s="23">
        <f>+'QTR Raw'!F56</f>
        <v>0</v>
      </c>
      <c r="AM172" s="23">
        <f t="shared" si="1331"/>
        <v>0</v>
      </c>
      <c r="AN172" s="23">
        <f>+'QTR Raw'!H56</f>
        <v>0</v>
      </c>
      <c r="AO172" s="23">
        <f t="shared" si="1331"/>
        <v>0</v>
      </c>
      <c r="AP172" s="23">
        <f>+'QTR Raw'!J56</f>
        <v>0</v>
      </c>
      <c r="AQ172" s="23">
        <f t="shared" si="1331"/>
        <v>0</v>
      </c>
      <c r="AR172" s="23">
        <f>+'QTR Raw'!L56</f>
        <v>0</v>
      </c>
      <c r="AS172" s="23">
        <f t="shared" si="1331"/>
        <v>0</v>
      </c>
      <c r="AT172" s="23">
        <f>+'QTR Raw'!N56</f>
        <v>0</v>
      </c>
      <c r="AU172" s="23">
        <f t="shared" si="1331"/>
        <v>0</v>
      </c>
      <c r="AV172" s="23">
        <f>+'QTR Raw'!P56</f>
        <v>0</v>
      </c>
      <c r="AW172" s="23">
        <f t="shared" si="1331"/>
        <v>0</v>
      </c>
      <c r="AX172" s="23">
        <f>+'QTR Raw'!R56</f>
        <v>0</v>
      </c>
      <c r="AY172" s="23">
        <f t="shared" si="1331"/>
        <v>0</v>
      </c>
      <c r="AZ172" s="23">
        <f>+'QTR Raw'!T56</f>
        <v>0</v>
      </c>
      <c r="BA172" s="23">
        <f t="shared" si="1331"/>
        <v>0</v>
      </c>
      <c r="BB172" s="23">
        <f>+'QTR Raw'!V56</f>
        <v>0</v>
      </c>
      <c r="BC172" s="23">
        <f t="shared" si="1331"/>
        <v>0</v>
      </c>
      <c r="BD172" s="23">
        <f>+'QTR Raw'!X56</f>
        <v>0</v>
      </c>
      <c r="BE172" s="23">
        <f t="shared" si="1331"/>
        <v>0</v>
      </c>
      <c r="BF172" s="23">
        <f>+'QTR Raw'!Z56</f>
        <v>0</v>
      </c>
      <c r="BG172" s="23">
        <f t="shared" si="1331"/>
        <v>0</v>
      </c>
      <c r="BH172" s="23">
        <f>+'QTR Raw'!AB56</f>
        <v>0</v>
      </c>
      <c r="BI172" s="23">
        <f t="shared" si="1331"/>
        <v>0</v>
      </c>
      <c r="BJ172" s="23">
        <f>+'QTR Raw'!AD56</f>
        <v>0</v>
      </c>
      <c r="BK172" s="23">
        <f t="shared" si="1331"/>
        <v>0</v>
      </c>
      <c r="BL172" s="23">
        <f>+'QTR Raw'!AF56</f>
        <v>0</v>
      </c>
      <c r="BM172" s="23">
        <f t="shared" si="1331"/>
        <v>0</v>
      </c>
      <c r="BN172" s="23">
        <f>+'QTR Raw'!AH56</f>
        <v>0</v>
      </c>
      <c r="BO172" s="23">
        <f t="shared" si="1331"/>
        <v>0</v>
      </c>
      <c r="BP172" s="23">
        <f>+'QTR Raw'!AJ56</f>
        <v>0</v>
      </c>
      <c r="BQ172" s="23">
        <f t="shared" si="1331"/>
        <v>0</v>
      </c>
      <c r="BR172" s="23">
        <f>+'QTR Raw'!AL56</f>
        <v>252.47300000000001</v>
      </c>
      <c r="BS172" s="23">
        <f t="shared" si="1331"/>
        <v>252.47300000000001</v>
      </c>
      <c r="BT172" s="23">
        <f>+'QTR Raw'!AN56</f>
        <v>41.55</v>
      </c>
      <c r="BU172" s="23">
        <f t="shared" si="1331"/>
        <v>41.55</v>
      </c>
      <c r="BV172" s="23">
        <f>+'QTR Raw'!AP56</f>
        <v>41.55</v>
      </c>
      <c r="BW172" s="23">
        <f t="shared" si="1331"/>
        <v>41.55</v>
      </c>
      <c r="BX172" s="23">
        <f>+'QTR Raw'!AR56</f>
        <v>41.55</v>
      </c>
      <c r="BY172" s="23">
        <f t="shared" si="1331"/>
        <v>41.55</v>
      </c>
      <c r="BZ172" s="23">
        <f>+'QTR Raw'!AT56</f>
        <v>41.55</v>
      </c>
      <c r="CA172" s="23">
        <f t="shared" si="1331"/>
        <v>41.55</v>
      </c>
      <c r="CB172" s="23">
        <f>+'QTR Raw'!AV56</f>
        <v>41.55</v>
      </c>
      <c r="CC172" s="23">
        <f t="shared" si="1331"/>
        <v>41.55</v>
      </c>
      <c r="CD172" s="23">
        <f>+'QTR Raw'!AX56</f>
        <v>41.55</v>
      </c>
      <c r="CE172" s="23">
        <f t="shared" si="1331"/>
        <v>41.55</v>
      </c>
      <c r="CF172" s="23">
        <f>+'QTR Raw'!AZ56</f>
        <v>41.55</v>
      </c>
      <c r="CG172" s="23">
        <f t="shared" ref="CG172:CG173" si="1332">+CF172</f>
        <v>41.55</v>
      </c>
      <c r="CH172" s="23">
        <f>Z172</f>
        <v>43.14</v>
      </c>
      <c r="CI172" s="23">
        <f>CH172</f>
        <v>43.14</v>
      </c>
      <c r="CJ172" s="23">
        <f>+'QTR Raw'!BD56</f>
        <v>43.14</v>
      </c>
      <c r="CK172" s="23">
        <f t="shared" ref="CK172:DB172" si="1333">CJ172</f>
        <v>43.14</v>
      </c>
      <c r="CL172" s="23">
        <f>+'QTR Raw'!BF56</f>
        <v>43.14</v>
      </c>
      <c r="CM172" s="24">
        <f t="shared" si="1333"/>
        <v>43.14</v>
      </c>
      <c r="CN172" s="24">
        <f t="shared" si="1333"/>
        <v>43.14</v>
      </c>
      <c r="CO172" s="24">
        <f t="shared" si="1333"/>
        <v>43.14</v>
      </c>
      <c r="CP172" s="24">
        <f t="shared" si="1333"/>
        <v>43.14</v>
      </c>
      <c r="CQ172" s="24">
        <f t="shared" si="1333"/>
        <v>43.14</v>
      </c>
      <c r="CR172" s="24">
        <f t="shared" si="1333"/>
        <v>43.14</v>
      </c>
      <c r="CS172" s="24">
        <f t="shared" si="1333"/>
        <v>43.14</v>
      </c>
      <c r="CT172" s="24">
        <f t="shared" si="1333"/>
        <v>43.14</v>
      </c>
      <c r="CU172" s="24">
        <f t="shared" si="1333"/>
        <v>43.14</v>
      </c>
      <c r="CV172" s="24">
        <f t="shared" si="1333"/>
        <v>43.14</v>
      </c>
      <c r="CW172" s="24">
        <f t="shared" si="1333"/>
        <v>43.14</v>
      </c>
      <c r="CX172" s="24">
        <f t="shared" si="1333"/>
        <v>43.14</v>
      </c>
      <c r="CY172" s="24">
        <f t="shared" si="1333"/>
        <v>43.14</v>
      </c>
      <c r="CZ172" s="24">
        <f t="shared" si="1333"/>
        <v>43.14</v>
      </c>
      <c r="DA172" s="24">
        <f t="shared" si="1333"/>
        <v>43.14</v>
      </c>
      <c r="DB172" s="24">
        <f t="shared" si="1333"/>
        <v>43.14</v>
      </c>
      <c r="DE172" s="123"/>
      <c r="DF172" s="23">
        <v>43.14</v>
      </c>
    </row>
    <row r="173" spans="1:110" s="23" customFormat="1" outlineLevel="1" x14ac:dyDescent="0.2">
      <c r="A173" s="23" t="s">
        <v>42</v>
      </c>
      <c r="B173" s="23">
        <f>'Annual Raw'!C42</f>
        <v>0</v>
      </c>
      <c r="C173" s="23">
        <f>'Annual Raw'!D42</f>
        <v>0</v>
      </c>
      <c r="D173" s="23">
        <f>'Annual Raw'!E42</f>
        <v>0</v>
      </c>
      <c r="E173" s="23">
        <f>'Annual Raw'!F42</f>
        <v>0</v>
      </c>
      <c r="F173" s="23">
        <f>'Annual Raw'!G42</f>
        <v>0</v>
      </c>
      <c r="G173" s="23">
        <f>'Annual Raw'!H42</f>
        <v>0</v>
      </c>
      <c r="H173" s="23">
        <f>'Annual Raw'!I42</f>
        <v>0</v>
      </c>
      <c r="I173" s="23">
        <f>'Annual Raw'!J42</f>
        <v>0</v>
      </c>
      <c r="J173" s="23">
        <f>'Annual Raw'!K42</f>
        <v>0</v>
      </c>
      <c r="K173" s="23">
        <f>'Annual Raw'!L42</f>
        <v>0</v>
      </c>
      <c r="L173" s="23">
        <f>'Annual Raw'!M42</f>
        <v>0</v>
      </c>
      <c r="M173" s="23">
        <f>'Annual Raw'!N42</f>
        <v>0</v>
      </c>
      <c r="N173" s="23">
        <f>'Annual Raw'!O42</f>
        <v>0</v>
      </c>
      <c r="O173" s="23">
        <f>'Annual Raw'!P42</f>
        <v>0</v>
      </c>
      <c r="P173" s="23">
        <f>'Annual Raw'!Q42</f>
        <v>0</v>
      </c>
      <c r="Q173" s="23">
        <f>'Annual Raw'!R42</f>
        <v>0</v>
      </c>
      <c r="R173" s="23">
        <f>'Annual Raw'!S42</f>
        <v>0</v>
      </c>
      <c r="S173" s="23">
        <f>'Annual Raw'!T42</f>
        <v>0</v>
      </c>
      <c r="T173" s="23">
        <f>'Annual Raw'!U42</f>
        <v>0</v>
      </c>
      <c r="U173" s="23">
        <f>'Annual Raw'!V42</f>
        <v>0</v>
      </c>
      <c r="V173" s="23">
        <f>'Annual Raw'!W42</f>
        <v>0</v>
      </c>
      <c r="W173" s="23">
        <f>'Annual Raw'!X42</f>
        <v>0</v>
      </c>
      <c r="X173" s="23">
        <f>'Annual Raw'!Y42</f>
        <v>0</v>
      </c>
      <c r="Y173" s="23">
        <f>'Annual Raw'!Z42</f>
        <v>0</v>
      </c>
      <c r="Z173" s="23">
        <f>'Annual Raw'!AA42</f>
        <v>0</v>
      </c>
      <c r="AA173" s="23">
        <f>'Annual Raw'!AB42</f>
        <v>0</v>
      </c>
      <c r="AB173" s="24">
        <f t="shared" ref="AB173:AB174" si="1334">+CP173</f>
        <v>0</v>
      </c>
      <c r="AC173" s="24">
        <f t="shared" ref="AC173:AC174" si="1335">+CT173</f>
        <v>0</v>
      </c>
      <c r="AD173" s="24">
        <f t="shared" ref="AD173:AD174" si="1336">+CX173</f>
        <v>0</v>
      </c>
      <c r="AE173" s="24">
        <f t="shared" ref="AE173:AE174" si="1337">+DB173</f>
        <v>0</v>
      </c>
      <c r="AJ173" s="23">
        <f>+'QTR Raw'!D57</f>
        <v>0</v>
      </c>
      <c r="AK173" s="23">
        <f t="shared" ref="AK173:CE173" si="1338">+AJ173</f>
        <v>0</v>
      </c>
      <c r="AL173" s="23">
        <f>+'QTR Raw'!F57</f>
        <v>0</v>
      </c>
      <c r="AM173" s="23">
        <f t="shared" si="1338"/>
        <v>0</v>
      </c>
      <c r="AN173" s="23">
        <f>+'QTR Raw'!H57</f>
        <v>0</v>
      </c>
      <c r="AO173" s="23">
        <f t="shared" si="1338"/>
        <v>0</v>
      </c>
      <c r="AP173" s="23">
        <f>+'QTR Raw'!J57</f>
        <v>0</v>
      </c>
      <c r="AQ173" s="23">
        <f t="shared" si="1338"/>
        <v>0</v>
      </c>
      <c r="AR173" s="23">
        <f>+'QTR Raw'!L57</f>
        <v>0</v>
      </c>
      <c r="AS173" s="23">
        <f t="shared" si="1338"/>
        <v>0</v>
      </c>
      <c r="AT173" s="23">
        <f>+'QTR Raw'!N57</f>
        <v>0</v>
      </c>
      <c r="AU173" s="23">
        <f t="shared" si="1338"/>
        <v>0</v>
      </c>
      <c r="AV173" s="23">
        <f>+'QTR Raw'!P57</f>
        <v>0</v>
      </c>
      <c r="AW173" s="23">
        <f t="shared" si="1338"/>
        <v>0</v>
      </c>
      <c r="AX173" s="23">
        <f>+'QTR Raw'!R57</f>
        <v>0</v>
      </c>
      <c r="AY173" s="23">
        <f t="shared" si="1338"/>
        <v>0</v>
      </c>
      <c r="AZ173" s="23">
        <f>+'QTR Raw'!T57</f>
        <v>0</v>
      </c>
      <c r="BA173" s="23">
        <f t="shared" si="1338"/>
        <v>0</v>
      </c>
      <c r="BB173" s="23">
        <f>+'QTR Raw'!V57</f>
        <v>0</v>
      </c>
      <c r="BC173" s="23">
        <f t="shared" si="1338"/>
        <v>0</v>
      </c>
      <c r="BD173" s="23">
        <f>+'QTR Raw'!X57</f>
        <v>0</v>
      </c>
      <c r="BE173" s="23">
        <f t="shared" si="1338"/>
        <v>0</v>
      </c>
      <c r="BF173" s="23">
        <f>+'QTR Raw'!Z57</f>
        <v>0</v>
      </c>
      <c r="BG173" s="23">
        <f t="shared" si="1338"/>
        <v>0</v>
      </c>
      <c r="BH173" s="23">
        <f>+'QTR Raw'!AB57</f>
        <v>0</v>
      </c>
      <c r="BI173" s="23">
        <f t="shared" si="1338"/>
        <v>0</v>
      </c>
      <c r="BJ173" s="23">
        <f>+'QTR Raw'!AD57</f>
        <v>0</v>
      </c>
      <c r="BK173" s="23">
        <f t="shared" si="1338"/>
        <v>0</v>
      </c>
      <c r="BL173" s="23">
        <f>+'QTR Raw'!AF57</f>
        <v>0</v>
      </c>
      <c r="BM173" s="23">
        <f t="shared" si="1338"/>
        <v>0</v>
      </c>
      <c r="BN173" s="23">
        <f>+'QTR Raw'!AH57</f>
        <v>0</v>
      </c>
      <c r="BO173" s="23">
        <f t="shared" si="1338"/>
        <v>0</v>
      </c>
      <c r="BP173" s="23">
        <f>+'QTR Raw'!AJ57</f>
        <v>0</v>
      </c>
      <c r="BQ173" s="23">
        <f t="shared" si="1338"/>
        <v>0</v>
      </c>
      <c r="BR173" s="23">
        <f>+'QTR Raw'!AL57</f>
        <v>0</v>
      </c>
      <c r="BS173" s="23">
        <f t="shared" si="1338"/>
        <v>0</v>
      </c>
      <c r="BT173" s="23">
        <f>+'QTR Raw'!AN57</f>
        <v>0</v>
      </c>
      <c r="BU173" s="23">
        <f t="shared" si="1338"/>
        <v>0</v>
      </c>
      <c r="BV173" s="23">
        <f>+'QTR Raw'!AP57</f>
        <v>0</v>
      </c>
      <c r="BW173" s="23">
        <f t="shared" si="1338"/>
        <v>0</v>
      </c>
      <c r="BX173" s="23">
        <f>+'QTR Raw'!AR57</f>
        <v>0</v>
      </c>
      <c r="BY173" s="23">
        <f t="shared" si="1338"/>
        <v>0</v>
      </c>
      <c r="BZ173" s="23">
        <f>+'QTR Raw'!AT57</f>
        <v>0</v>
      </c>
      <c r="CA173" s="23">
        <f t="shared" si="1338"/>
        <v>0</v>
      </c>
      <c r="CB173" s="23">
        <f>+'QTR Raw'!AV57</f>
        <v>0</v>
      </c>
      <c r="CC173" s="23">
        <f t="shared" si="1338"/>
        <v>0</v>
      </c>
      <c r="CD173" s="23">
        <f>+'QTR Raw'!AX57</f>
        <v>0</v>
      </c>
      <c r="CE173" s="23">
        <f t="shared" si="1338"/>
        <v>0</v>
      </c>
      <c r="CF173" s="23">
        <f>+'QTR Raw'!AZ57</f>
        <v>0</v>
      </c>
      <c r="CG173" s="23">
        <f t="shared" si="1332"/>
        <v>0</v>
      </c>
      <c r="CH173" s="23">
        <f t="shared" ref="CH173:CH174" si="1339">Z173</f>
        <v>0</v>
      </c>
      <c r="CI173" s="23">
        <f>CH173</f>
        <v>0</v>
      </c>
      <c r="CJ173" s="23">
        <f>+'QTR Raw'!BD57</f>
        <v>0</v>
      </c>
      <c r="CK173" s="23">
        <f t="shared" ref="CK173:DB173" si="1340">CJ173</f>
        <v>0</v>
      </c>
      <c r="CL173" s="23">
        <f>+'QTR Raw'!BF57</f>
        <v>0</v>
      </c>
      <c r="CM173" s="24">
        <f t="shared" si="1340"/>
        <v>0</v>
      </c>
      <c r="CN173" s="24">
        <f t="shared" si="1340"/>
        <v>0</v>
      </c>
      <c r="CO173" s="24">
        <f t="shared" si="1340"/>
        <v>0</v>
      </c>
      <c r="CP173" s="24">
        <f t="shared" si="1340"/>
        <v>0</v>
      </c>
      <c r="CQ173" s="24">
        <f t="shared" si="1340"/>
        <v>0</v>
      </c>
      <c r="CR173" s="24">
        <f t="shared" si="1340"/>
        <v>0</v>
      </c>
      <c r="CS173" s="24">
        <f t="shared" si="1340"/>
        <v>0</v>
      </c>
      <c r="CT173" s="24">
        <f t="shared" si="1340"/>
        <v>0</v>
      </c>
      <c r="CU173" s="24">
        <f t="shared" si="1340"/>
        <v>0</v>
      </c>
      <c r="CV173" s="24">
        <f t="shared" si="1340"/>
        <v>0</v>
      </c>
      <c r="CW173" s="24">
        <f t="shared" si="1340"/>
        <v>0</v>
      </c>
      <c r="CX173" s="24">
        <f t="shared" si="1340"/>
        <v>0</v>
      </c>
      <c r="CY173" s="24">
        <f t="shared" si="1340"/>
        <v>0</v>
      </c>
      <c r="CZ173" s="24">
        <f t="shared" si="1340"/>
        <v>0</v>
      </c>
      <c r="DA173" s="24">
        <f t="shared" si="1340"/>
        <v>0</v>
      </c>
      <c r="DB173" s="24">
        <f t="shared" si="1340"/>
        <v>0</v>
      </c>
      <c r="DE173" s="123"/>
      <c r="DF173" s="23">
        <v>0</v>
      </c>
    </row>
    <row r="174" spans="1:110" s="23" customFormat="1" outlineLevel="1" x14ac:dyDescent="0.2">
      <c r="A174" s="23" t="s">
        <v>43</v>
      </c>
      <c r="B174" s="23">
        <f>'Annual Raw'!C43</f>
        <v>0</v>
      </c>
      <c r="C174" s="23">
        <f>'Annual Raw'!D43</f>
        <v>0</v>
      </c>
      <c r="D174" s="23">
        <f>'Annual Raw'!E43</f>
        <v>0</v>
      </c>
      <c r="E174" s="23">
        <f>'Annual Raw'!F43</f>
        <v>0</v>
      </c>
      <c r="F174" s="23">
        <f>'Annual Raw'!G43</f>
        <v>0</v>
      </c>
      <c r="G174" s="23">
        <f>'Annual Raw'!H43</f>
        <v>0</v>
      </c>
      <c r="H174" s="23">
        <f>'Annual Raw'!I43</f>
        <v>0</v>
      </c>
      <c r="I174" s="23">
        <f>'Annual Raw'!J43</f>
        <v>0</v>
      </c>
      <c r="J174" s="23">
        <f>'Annual Raw'!K43</f>
        <v>0</v>
      </c>
      <c r="K174" s="23">
        <f>'Annual Raw'!L43</f>
        <v>92.755245599999995</v>
      </c>
      <c r="L174" s="23">
        <f>'Annual Raw'!M43</f>
        <v>70.869340600000001</v>
      </c>
      <c r="M174" s="23">
        <f>'Annual Raw'!N43</f>
        <v>70.957809499999996</v>
      </c>
      <c r="N174" s="23">
        <f>'Annual Raw'!O43</f>
        <v>115.23376</v>
      </c>
      <c r="O174" s="23">
        <f>'Annual Raw'!P43</f>
        <v>144.79773489999999</v>
      </c>
      <c r="P174" s="23">
        <f>'Annual Raw'!Q43</f>
        <v>149.47655140000001</v>
      </c>
      <c r="Q174" s="23">
        <f>'Annual Raw'!R43</f>
        <v>224.3887</v>
      </c>
      <c r="R174" s="23">
        <f>'Annual Raw'!S43</f>
        <v>290.96069999999997</v>
      </c>
      <c r="S174" s="23">
        <f>'Annual Raw'!T43</f>
        <v>446.56819999999999</v>
      </c>
      <c r="T174" s="23">
        <f>'Annual Raw'!U43</f>
        <v>240.65809999999999</v>
      </c>
      <c r="U174" s="23">
        <f>'Annual Raw'!V43</f>
        <v>330.99799999999999</v>
      </c>
      <c r="V174" s="23">
        <f>'Annual Raw'!W43</f>
        <v>431.66129999999998</v>
      </c>
      <c r="W174" s="23">
        <f>'Annual Raw'!X43</f>
        <v>684.41930000000002</v>
      </c>
      <c r="X174" s="23">
        <f>'Annual Raw'!Y43</f>
        <v>1027.55</v>
      </c>
      <c r="Y174" s="23">
        <f>'Annual Raw'!Z43</f>
        <v>1212.55</v>
      </c>
      <c r="Z174" s="23">
        <f>'Annual Raw'!AA43</f>
        <v>1861.39</v>
      </c>
      <c r="AA174" s="23">
        <f>'Annual Raw'!AB43</f>
        <v>2178.29</v>
      </c>
      <c r="AB174" s="24">
        <f t="shared" si="1334"/>
        <v>2588.400070247113</v>
      </c>
      <c r="AC174" s="24">
        <f t="shared" si="1335"/>
        <v>3221.6683214280847</v>
      </c>
      <c r="AD174" s="24">
        <f t="shared" si="1336"/>
        <v>3942.0642056047445</v>
      </c>
      <c r="AE174" s="24">
        <f t="shared" si="1337"/>
        <v>4756.6939467145721</v>
      </c>
      <c r="AJ174" s="23">
        <f>+'QTR Raw'!D58</f>
        <v>0</v>
      </c>
      <c r="AK174" s="23">
        <f>+AJ174+AK103</f>
        <v>0</v>
      </c>
      <c r="AL174" s="23">
        <f>+'QTR Raw'!F58</f>
        <v>0</v>
      </c>
      <c r="AM174" s="23">
        <f>+AL174+AM103</f>
        <v>0</v>
      </c>
      <c r="AN174" s="23">
        <f>+'QTR Raw'!H58</f>
        <v>0</v>
      </c>
      <c r="AO174" s="23">
        <f>+AN174+AO103</f>
        <v>0</v>
      </c>
      <c r="AP174" s="23">
        <f>+'QTR Raw'!J58</f>
        <v>0</v>
      </c>
      <c r="AQ174" s="23">
        <f>+AP174+AQ103</f>
        <v>0</v>
      </c>
      <c r="AR174" s="23">
        <f>+'QTR Raw'!L58</f>
        <v>0</v>
      </c>
      <c r="AS174" s="23">
        <f>+AR174+AS103</f>
        <v>0</v>
      </c>
      <c r="AT174" s="23">
        <f>+'QTR Raw'!N58</f>
        <v>0</v>
      </c>
      <c r="AU174" s="23">
        <f>+AT174+AU103</f>
        <v>0</v>
      </c>
      <c r="AV174" s="23">
        <f>+'QTR Raw'!P58</f>
        <v>0</v>
      </c>
      <c r="AW174" s="23">
        <f>+AV174+AW103</f>
        <v>0</v>
      </c>
      <c r="AX174" s="23">
        <f>+'QTR Raw'!R58</f>
        <v>0</v>
      </c>
      <c r="AY174" s="23">
        <f>+AX174+AY103</f>
        <v>0</v>
      </c>
      <c r="AZ174" s="23">
        <f>+'QTR Raw'!T58</f>
        <v>0</v>
      </c>
      <c r="BA174" s="23">
        <f>+AZ174+BA103</f>
        <v>0</v>
      </c>
      <c r="BB174" s="23">
        <f>+'QTR Raw'!V58</f>
        <v>0</v>
      </c>
      <c r="BC174" s="23">
        <f>+BB174+BC103</f>
        <v>0</v>
      </c>
      <c r="BD174" s="23">
        <f>+'QTR Raw'!X58</f>
        <v>0</v>
      </c>
      <c r="BE174" s="23">
        <f>+BD174+BE103</f>
        <v>0</v>
      </c>
      <c r="BF174" s="23">
        <f>+'QTR Raw'!Z58</f>
        <v>0</v>
      </c>
      <c r="BG174" s="23">
        <f>+BF174+BG103</f>
        <v>0</v>
      </c>
      <c r="BH174" s="23">
        <f>+'QTR Raw'!AB58</f>
        <v>0</v>
      </c>
      <c r="BI174" s="23">
        <f>+BH174+BI103</f>
        <v>0</v>
      </c>
      <c r="BJ174" s="23">
        <f>+'QTR Raw'!AD58</f>
        <v>0</v>
      </c>
      <c r="BK174" s="23">
        <f>+BJ174+BK103</f>
        <v>0</v>
      </c>
      <c r="BL174" s="23">
        <f>+'QTR Raw'!AF58</f>
        <v>0</v>
      </c>
      <c r="BM174" s="23">
        <f>+BL174+BM103</f>
        <v>0</v>
      </c>
      <c r="BN174" s="23">
        <f>+'QTR Raw'!AH58</f>
        <v>0</v>
      </c>
      <c r="BO174" s="23">
        <f>+BN174+BO103</f>
        <v>17.870999999999974</v>
      </c>
      <c r="BP174" s="23">
        <f>+'QTR Raw'!AJ58</f>
        <v>0</v>
      </c>
      <c r="BQ174" s="23">
        <f>+BP174+BQ103</f>
        <v>24.573999999999998</v>
      </c>
      <c r="BR174" s="23">
        <f>+'QTR Raw'!AL58</f>
        <v>0</v>
      </c>
      <c r="BS174" s="23">
        <f>+BR174+BS103</f>
        <v>36.955999999999996</v>
      </c>
      <c r="BT174" s="23">
        <f>+'QTR Raw'!AN58</f>
        <v>515.54200000000003</v>
      </c>
      <c r="BU174" s="23">
        <f>+BT174+BU103</f>
        <v>585.27499999999998</v>
      </c>
      <c r="BV174" s="23">
        <f>+'QTR Raw'!AP58</f>
        <v>684.41899999999998</v>
      </c>
      <c r="BW174" s="23">
        <f>+BV174+BW103</f>
        <v>792.21100000000001</v>
      </c>
      <c r="BX174" s="23">
        <f>+'QTR Raw'!AR58</f>
        <v>883.76499999999999</v>
      </c>
      <c r="BY174" s="23">
        <f>+BX174+BY103</f>
        <v>960.96100000000001</v>
      </c>
      <c r="BZ174" s="23">
        <f>+'QTR Raw'!AT58</f>
        <v>1027.55</v>
      </c>
      <c r="CA174" s="23">
        <f>+BZ174+CA103</f>
        <v>1059.06</v>
      </c>
      <c r="CB174" s="23">
        <f>+'QTR Raw'!AV58</f>
        <v>1086.779</v>
      </c>
      <c r="CC174" s="23">
        <f>+CB174+CC103</f>
        <v>1135.8589999999999</v>
      </c>
      <c r="CD174" s="23">
        <f>+'QTR Raw'!AX58</f>
        <v>1212.55</v>
      </c>
      <c r="CE174" s="23">
        <f>+CD174+CE103</f>
        <v>1298.42</v>
      </c>
      <c r="CF174" s="23">
        <f>+'QTR Raw'!AZ58</f>
        <v>1358.71</v>
      </c>
      <c r="CG174" s="23">
        <f>+CF174+CG103</f>
        <v>1462.3400000000001</v>
      </c>
      <c r="CH174" s="23">
        <f t="shared" si="1339"/>
        <v>1861.39</v>
      </c>
      <c r="CI174" s="23">
        <f>CH174+CI103</f>
        <v>2022.0800000000002</v>
      </c>
      <c r="CJ174" s="23">
        <f>+'QTR Raw'!BD58</f>
        <v>2057.96</v>
      </c>
      <c r="CK174" s="23">
        <f t="shared" ref="CK174:DB174" si="1341">CJ174+CK103</f>
        <v>2097.0700000000002</v>
      </c>
      <c r="CL174" s="23">
        <f>+'QTR Raw'!BF58</f>
        <v>2178.29</v>
      </c>
      <c r="CM174" s="24">
        <f t="shared" si="1341"/>
        <v>2260.569346856189</v>
      </c>
      <c r="CN174" s="24">
        <f t="shared" si="1341"/>
        <v>2366.6825115696279</v>
      </c>
      <c r="CO174" s="24">
        <f t="shared" si="1341"/>
        <v>2472.131658915212</v>
      </c>
      <c r="CP174" s="24">
        <f t="shared" si="1341"/>
        <v>2588.400070247113</v>
      </c>
      <c r="CQ174" s="24">
        <f t="shared" si="1341"/>
        <v>2731.2392520702783</v>
      </c>
      <c r="CR174" s="24">
        <f t="shared" si="1341"/>
        <v>2890.8337513748588</v>
      </c>
      <c r="CS174" s="24">
        <f t="shared" si="1341"/>
        <v>3053.8254637710611</v>
      </c>
      <c r="CT174" s="24">
        <f t="shared" si="1341"/>
        <v>3221.6683214280847</v>
      </c>
      <c r="CU174" s="24">
        <f t="shared" si="1341"/>
        <v>3393.8932442815963</v>
      </c>
      <c r="CV174" s="24">
        <f t="shared" si="1341"/>
        <v>3571.2945705348202</v>
      </c>
      <c r="CW174" s="24">
        <f t="shared" si="1341"/>
        <v>3753.966967658585</v>
      </c>
      <c r="CX174" s="24">
        <f t="shared" si="1341"/>
        <v>3942.0642056047445</v>
      </c>
      <c r="CY174" s="24">
        <f t="shared" si="1341"/>
        <v>4136.9654768370156</v>
      </c>
      <c r="CZ174" s="24">
        <f t="shared" si="1341"/>
        <v>4337.536166336321</v>
      </c>
      <c r="DA174" s="24">
        <f t="shared" si="1341"/>
        <v>4544.0544111436329</v>
      </c>
      <c r="DB174" s="24">
        <f t="shared" si="1341"/>
        <v>4756.6939467145721</v>
      </c>
      <c r="DE174" s="123"/>
      <c r="DF174" s="23">
        <v>2178.29</v>
      </c>
    </row>
    <row r="175" spans="1:110" s="22" customFormat="1" x14ac:dyDescent="0.2">
      <c r="A175" s="22" t="s">
        <v>44</v>
      </c>
      <c r="B175" s="22">
        <f>B172+B173+B174</f>
        <v>0</v>
      </c>
      <c r="C175" s="22">
        <f t="shared" ref="C175:V175" si="1342">C172+C173+C174</f>
        <v>0</v>
      </c>
      <c r="D175" s="22">
        <f t="shared" si="1342"/>
        <v>0</v>
      </c>
      <c r="E175" s="22">
        <f t="shared" si="1342"/>
        <v>0</v>
      </c>
      <c r="F175" s="22">
        <f t="shared" si="1342"/>
        <v>0</v>
      </c>
      <c r="G175" s="22">
        <f t="shared" si="1342"/>
        <v>0</v>
      </c>
      <c r="H175" s="22">
        <f t="shared" si="1342"/>
        <v>0</v>
      </c>
      <c r="I175" s="22">
        <f t="shared" si="1342"/>
        <v>0</v>
      </c>
      <c r="J175" s="22">
        <f t="shared" si="1342"/>
        <v>0</v>
      </c>
      <c r="K175" s="22">
        <f t="shared" si="1342"/>
        <v>154.30524459999998</v>
      </c>
      <c r="L175" s="22">
        <f t="shared" si="1342"/>
        <v>132.4193396</v>
      </c>
      <c r="M175" s="22">
        <f>M172+M173+M174</f>
        <v>132.50780850000001</v>
      </c>
      <c r="N175" s="22">
        <f t="shared" si="1342"/>
        <v>185.99375900000001</v>
      </c>
      <c r="O175" s="22">
        <f t="shared" si="1342"/>
        <v>215.55773389999999</v>
      </c>
      <c r="P175" s="22">
        <f t="shared" si="1342"/>
        <v>220.2365504</v>
      </c>
      <c r="Q175" s="22">
        <f t="shared" si="1342"/>
        <v>295.14870000000002</v>
      </c>
      <c r="R175" s="22">
        <f t="shared" si="1342"/>
        <v>361.72069999999997</v>
      </c>
      <c r="S175" s="22">
        <f t="shared" si="1342"/>
        <v>517.32820000000004</v>
      </c>
      <c r="T175" s="22">
        <f t="shared" si="1342"/>
        <v>492.77109999999999</v>
      </c>
      <c r="U175" s="22">
        <f t="shared" si="1342"/>
        <v>583.47059999999999</v>
      </c>
      <c r="V175" s="22">
        <f t="shared" si="1342"/>
        <v>684.13390000000004</v>
      </c>
      <c r="W175" s="22">
        <f t="shared" ref="W175" si="1343">W172+W173+W174</f>
        <v>725.96950000000004</v>
      </c>
      <c r="X175" s="22">
        <f t="shared" ref="X175:Y175" si="1344">X172+X173+X174</f>
        <v>1069.1001999999999</v>
      </c>
      <c r="Y175" s="22">
        <f t="shared" si="1344"/>
        <v>1254.0999999999999</v>
      </c>
      <c r="Z175" s="22">
        <f t="shared" ref="Z175:AA175" si="1345">Z172+Z173+Z174</f>
        <v>1904.5300000000002</v>
      </c>
      <c r="AA175" s="22">
        <f t="shared" si="1345"/>
        <v>2221.4299999999998</v>
      </c>
      <c r="AB175" s="21">
        <f t="shared" ref="AA175:AD175" si="1346">AB172+AB173+AB174</f>
        <v>2631.5400702471129</v>
      </c>
      <c r="AC175" s="21">
        <f t="shared" si="1346"/>
        <v>3264.8083214280846</v>
      </c>
      <c r="AD175" s="21">
        <f t="shared" si="1346"/>
        <v>3985.2042056047444</v>
      </c>
      <c r="AE175" s="21">
        <f t="shared" ref="AE175" si="1347">AE172+AE173+AE174</f>
        <v>4799.8339467145724</v>
      </c>
      <c r="AJ175" s="22">
        <f t="shared" ref="AJ175" si="1348">AJ172+AJ173+AJ174</f>
        <v>0</v>
      </c>
      <c r="AK175" s="22">
        <f t="shared" ref="AK175" si="1349">AK172+AK173+AK174</f>
        <v>0</v>
      </c>
      <c r="AL175" s="22">
        <f t="shared" ref="AL175:AM175" si="1350">AL172+AL173+AL174</f>
        <v>0</v>
      </c>
      <c r="AM175" s="22">
        <f t="shared" si="1350"/>
        <v>0</v>
      </c>
      <c r="AN175" s="22">
        <f t="shared" ref="AN175:AO175" si="1351">AN172+AN173+AN174</f>
        <v>0</v>
      </c>
      <c r="AO175" s="22">
        <f t="shared" si="1351"/>
        <v>0</v>
      </c>
      <c r="AP175" s="22">
        <f t="shared" ref="AP175:CE175" si="1352">AP172+AP173+AP174</f>
        <v>0</v>
      </c>
      <c r="AQ175" s="22">
        <f t="shared" si="1352"/>
        <v>0</v>
      </c>
      <c r="AR175" s="22">
        <f t="shared" si="1352"/>
        <v>0</v>
      </c>
      <c r="AS175" s="22">
        <f t="shared" si="1352"/>
        <v>0</v>
      </c>
      <c r="AT175" s="22">
        <f t="shared" si="1352"/>
        <v>0</v>
      </c>
      <c r="AU175" s="22">
        <f t="shared" si="1352"/>
        <v>0</v>
      </c>
      <c r="AV175" s="22">
        <f t="shared" si="1352"/>
        <v>0</v>
      </c>
      <c r="AW175" s="22">
        <f t="shared" si="1352"/>
        <v>0</v>
      </c>
      <c r="AX175" s="22">
        <f t="shared" si="1352"/>
        <v>0</v>
      </c>
      <c r="AY175" s="22">
        <f t="shared" si="1352"/>
        <v>0</v>
      </c>
      <c r="AZ175" s="22">
        <f t="shared" si="1352"/>
        <v>0</v>
      </c>
      <c r="BA175" s="22">
        <f t="shared" si="1352"/>
        <v>0</v>
      </c>
      <c r="BB175" s="22">
        <f t="shared" si="1352"/>
        <v>0</v>
      </c>
      <c r="BC175" s="22">
        <f t="shared" si="1352"/>
        <v>0</v>
      </c>
      <c r="BD175" s="22">
        <f t="shared" si="1352"/>
        <v>0</v>
      </c>
      <c r="BE175" s="22">
        <f t="shared" si="1352"/>
        <v>0</v>
      </c>
      <c r="BF175" s="22">
        <f t="shared" si="1352"/>
        <v>0</v>
      </c>
      <c r="BG175" s="22">
        <f t="shared" si="1352"/>
        <v>0</v>
      </c>
      <c r="BH175" s="22">
        <f t="shared" si="1352"/>
        <v>0</v>
      </c>
      <c r="BI175" s="22">
        <f t="shared" si="1352"/>
        <v>0</v>
      </c>
      <c r="BJ175" s="22">
        <f t="shared" si="1352"/>
        <v>0</v>
      </c>
      <c r="BK175" s="22">
        <f t="shared" si="1352"/>
        <v>0</v>
      </c>
      <c r="BL175" s="22">
        <f t="shared" si="1352"/>
        <v>0</v>
      </c>
      <c r="BM175" s="22">
        <f t="shared" si="1352"/>
        <v>0</v>
      </c>
      <c r="BN175" s="22">
        <f t="shared" si="1352"/>
        <v>0</v>
      </c>
      <c r="BO175" s="22">
        <f t="shared" si="1352"/>
        <v>17.870999999999974</v>
      </c>
      <c r="BP175" s="22">
        <f t="shared" si="1352"/>
        <v>0</v>
      </c>
      <c r="BQ175" s="22">
        <f t="shared" si="1352"/>
        <v>24.573999999999998</v>
      </c>
      <c r="BR175" s="22">
        <f t="shared" si="1352"/>
        <v>252.47300000000001</v>
      </c>
      <c r="BS175" s="22">
        <f t="shared" si="1352"/>
        <v>289.42900000000003</v>
      </c>
      <c r="BT175" s="22">
        <f t="shared" si="1352"/>
        <v>557.09199999999998</v>
      </c>
      <c r="BU175" s="22">
        <f t="shared" si="1352"/>
        <v>626.82499999999993</v>
      </c>
      <c r="BV175" s="22">
        <f t="shared" si="1352"/>
        <v>725.96899999999994</v>
      </c>
      <c r="BW175" s="22">
        <f t="shared" si="1352"/>
        <v>833.76099999999997</v>
      </c>
      <c r="BX175" s="22">
        <f t="shared" si="1352"/>
        <v>925.31499999999994</v>
      </c>
      <c r="BY175" s="22">
        <f t="shared" si="1352"/>
        <v>1002.511</v>
      </c>
      <c r="BZ175" s="22">
        <f t="shared" si="1352"/>
        <v>1069.0999999999999</v>
      </c>
      <c r="CA175" s="22">
        <f t="shared" si="1352"/>
        <v>1100.6099999999999</v>
      </c>
      <c r="CB175" s="22">
        <f t="shared" si="1352"/>
        <v>1128.329</v>
      </c>
      <c r="CC175" s="22">
        <f t="shared" si="1352"/>
        <v>1177.4089999999999</v>
      </c>
      <c r="CD175" s="22">
        <f t="shared" si="1352"/>
        <v>1254.0999999999999</v>
      </c>
      <c r="CE175" s="22">
        <f t="shared" si="1352"/>
        <v>1339.97</v>
      </c>
      <c r="CF175" s="22">
        <f t="shared" ref="CF175:CG175" si="1353">CF172+CF173+CF174</f>
        <v>1400.26</v>
      </c>
      <c r="CG175" s="22">
        <f t="shared" si="1353"/>
        <v>1503.89</v>
      </c>
      <c r="CH175" s="22">
        <f t="shared" ref="CH175:CI175" si="1354">CH172+CH173+CH174</f>
        <v>1904.5300000000002</v>
      </c>
      <c r="CI175" s="22">
        <f t="shared" si="1354"/>
        <v>2065.2200000000003</v>
      </c>
      <c r="CJ175" s="22">
        <f t="shared" ref="CJ175:DB175" si="1355">CJ172+CJ173+CJ174</f>
        <v>2101.1</v>
      </c>
      <c r="CK175" s="22">
        <f t="shared" si="1355"/>
        <v>2140.21</v>
      </c>
      <c r="CL175" s="22">
        <f t="shared" ref="CL175" si="1356">CL172+CL173+CL174</f>
        <v>2221.4299999999998</v>
      </c>
      <c r="CM175" s="21">
        <f t="shared" si="1355"/>
        <v>2303.7093468561889</v>
      </c>
      <c r="CN175" s="21">
        <f t="shared" si="1355"/>
        <v>2409.8225115696277</v>
      </c>
      <c r="CO175" s="21">
        <f t="shared" si="1355"/>
        <v>2515.2716589152119</v>
      </c>
      <c r="CP175" s="21">
        <f t="shared" si="1355"/>
        <v>2631.5400702471129</v>
      </c>
      <c r="CQ175" s="21">
        <f t="shared" si="1355"/>
        <v>2774.3792520702782</v>
      </c>
      <c r="CR175" s="21">
        <f t="shared" si="1355"/>
        <v>2933.9737513748587</v>
      </c>
      <c r="CS175" s="21">
        <f t="shared" si="1355"/>
        <v>3096.965463771061</v>
      </c>
      <c r="CT175" s="21">
        <f t="shared" si="1355"/>
        <v>3264.8083214280846</v>
      </c>
      <c r="CU175" s="21">
        <f t="shared" si="1355"/>
        <v>3437.0332442815961</v>
      </c>
      <c r="CV175" s="21">
        <f t="shared" si="1355"/>
        <v>3614.4345705348201</v>
      </c>
      <c r="CW175" s="21">
        <f t="shared" si="1355"/>
        <v>3797.1069676585848</v>
      </c>
      <c r="CX175" s="21">
        <f t="shared" si="1355"/>
        <v>3985.2042056047444</v>
      </c>
      <c r="CY175" s="21">
        <f t="shared" si="1355"/>
        <v>4180.1054768370159</v>
      </c>
      <c r="CZ175" s="21">
        <f t="shared" si="1355"/>
        <v>4380.6761663363213</v>
      </c>
      <c r="DA175" s="21">
        <f t="shared" si="1355"/>
        <v>4587.1944111436333</v>
      </c>
      <c r="DB175" s="21">
        <f t="shared" si="1355"/>
        <v>4799.8339467145724</v>
      </c>
      <c r="DE175" s="126"/>
      <c r="DF175" s="22">
        <v>2221.4299999999998</v>
      </c>
    </row>
    <row r="176" spans="1:110" s="22" customFormat="1" x14ac:dyDescent="0.2">
      <c r="AB176" s="21"/>
      <c r="AC176" s="21"/>
      <c r="AD176" s="21"/>
      <c r="AE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E176" s="126"/>
    </row>
    <row r="177" spans="1:110" s="23" customFormat="1" x14ac:dyDescent="0.2">
      <c r="A177" s="23" t="s">
        <v>23</v>
      </c>
      <c r="B177" s="23">
        <f>'Annual Raw'!C45</f>
        <v>0</v>
      </c>
      <c r="C177" s="23">
        <f>'Annual Raw'!D45</f>
        <v>0</v>
      </c>
      <c r="D177" s="23">
        <f>'Annual Raw'!E45</f>
        <v>0</v>
      </c>
      <c r="E177" s="23">
        <f>'Annual Raw'!F45</f>
        <v>0</v>
      </c>
      <c r="F177" s="23">
        <f>'Annual Raw'!G45</f>
        <v>0</v>
      </c>
      <c r="G177" s="23">
        <f>'Annual Raw'!H45</f>
        <v>0</v>
      </c>
      <c r="H177" s="23">
        <f>'Annual Raw'!I45</f>
        <v>0</v>
      </c>
      <c r="I177" s="23">
        <f>'Annual Raw'!J45</f>
        <v>0</v>
      </c>
      <c r="J177" s="23">
        <f>'Annual Raw'!K45</f>
        <v>0</v>
      </c>
      <c r="K177" s="23">
        <f>'Annual Raw'!L45</f>
        <v>0</v>
      </c>
      <c r="L177" s="23">
        <f>'Annual Raw'!M45</f>
        <v>0</v>
      </c>
      <c r="M177" s="23">
        <f>'Annual Raw'!N45</f>
        <v>0</v>
      </c>
      <c r="N177" s="23">
        <f>'Annual Raw'!O45</f>
        <v>0</v>
      </c>
      <c r="O177" s="23">
        <f>'Annual Raw'!P45</f>
        <v>0</v>
      </c>
      <c r="P177" s="23">
        <f>'Annual Raw'!Q45</f>
        <v>0</v>
      </c>
      <c r="Q177" s="23">
        <f>'Annual Raw'!R45</f>
        <v>0</v>
      </c>
      <c r="R177" s="23">
        <f>'Annual Raw'!S45</f>
        <v>0</v>
      </c>
      <c r="S177" s="23">
        <f>'Annual Raw'!T45</f>
        <v>0</v>
      </c>
      <c r="T177" s="23">
        <f>'Annual Raw'!U45</f>
        <v>0</v>
      </c>
      <c r="U177" s="23">
        <f>'Annual Raw'!V45</f>
        <v>0</v>
      </c>
      <c r="V177" s="23">
        <f>'Annual Raw'!W45</f>
        <v>0</v>
      </c>
      <c r="W177" s="23">
        <f>'Annual Raw'!X45</f>
        <v>0</v>
      </c>
      <c r="X177" s="23">
        <f>'Annual Raw'!Y45</f>
        <v>0</v>
      </c>
      <c r="Y177" s="23">
        <f>'Annual Raw'!Z45</f>
        <v>0</v>
      </c>
      <c r="Z177" s="23">
        <f>'Annual Raw'!AA45</f>
        <v>0</v>
      </c>
      <c r="AA177" s="23">
        <f>'Annual Raw'!AB45</f>
        <v>0</v>
      </c>
      <c r="AB177" s="24">
        <f>+CP177</f>
        <v>0</v>
      </c>
      <c r="AC177" s="24">
        <f>+CT177</f>
        <v>0</v>
      </c>
      <c r="AD177" s="24">
        <f>+CX177</f>
        <v>0</v>
      </c>
      <c r="AE177" s="24">
        <f>+DB177</f>
        <v>0</v>
      </c>
      <c r="AJ177" s="23">
        <f>+'QTR Raw'!D60</f>
        <v>0</v>
      </c>
      <c r="AK177" s="23">
        <f t="shared" ref="AK177:CE177" si="1357">+AJ177</f>
        <v>0</v>
      </c>
      <c r="AL177" s="23">
        <f>+'QTR Raw'!F60</f>
        <v>0</v>
      </c>
      <c r="AM177" s="23">
        <f t="shared" si="1357"/>
        <v>0</v>
      </c>
      <c r="AN177" s="23">
        <f>+'QTR Raw'!H60</f>
        <v>0</v>
      </c>
      <c r="AO177" s="23">
        <f t="shared" si="1357"/>
        <v>0</v>
      </c>
      <c r="AP177" s="23">
        <f>+'QTR Raw'!J60</f>
        <v>0</v>
      </c>
      <c r="AQ177" s="23">
        <f t="shared" si="1357"/>
        <v>0</v>
      </c>
      <c r="AR177" s="23">
        <f>+'QTR Raw'!L60</f>
        <v>0</v>
      </c>
      <c r="AS177" s="23">
        <f t="shared" si="1357"/>
        <v>0</v>
      </c>
      <c r="AT177" s="23">
        <f>+'QTR Raw'!N60</f>
        <v>0</v>
      </c>
      <c r="AU177" s="23">
        <f t="shared" si="1357"/>
        <v>0</v>
      </c>
      <c r="AV177" s="23">
        <f>+'QTR Raw'!P60</f>
        <v>0</v>
      </c>
      <c r="AW177" s="23">
        <f t="shared" si="1357"/>
        <v>0</v>
      </c>
      <c r="AX177" s="23">
        <f>+'QTR Raw'!R60</f>
        <v>0</v>
      </c>
      <c r="AY177" s="23">
        <f t="shared" si="1357"/>
        <v>0</v>
      </c>
      <c r="AZ177" s="23">
        <f>+'QTR Raw'!T60</f>
        <v>0</v>
      </c>
      <c r="BA177" s="23">
        <f t="shared" si="1357"/>
        <v>0</v>
      </c>
      <c r="BB177" s="23">
        <f>+'QTR Raw'!V60</f>
        <v>0</v>
      </c>
      <c r="BC177" s="23">
        <f t="shared" si="1357"/>
        <v>0</v>
      </c>
      <c r="BD177" s="23">
        <f>+'QTR Raw'!X60</f>
        <v>0</v>
      </c>
      <c r="BE177" s="23">
        <f t="shared" si="1357"/>
        <v>0</v>
      </c>
      <c r="BF177" s="23">
        <f>+'QTR Raw'!Z60</f>
        <v>0</v>
      </c>
      <c r="BG177" s="23">
        <f t="shared" si="1357"/>
        <v>0</v>
      </c>
      <c r="BH177" s="22">
        <f>+'QTR Raw'!AB60</f>
        <v>0</v>
      </c>
      <c r="BI177" s="23">
        <f t="shared" si="1357"/>
        <v>0</v>
      </c>
      <c r="BJ177" s="23">
        <f>+'QTR Raw'!AD60</f>
        <v>0</v>
      </c>
      <c r="BK177" s="23">
        <f t="shared" si="1357"/>
        <v>0</v>
      </c>
      <c r="BL177" s="23">
        <f>+'QTR Raw'!AF60</f>
        <v>0</v>
      </c>
      <c r="BM177" s="23">
        <f t="shared" si="1357"/>
        <v>0</v>
      </c>
      <c r="BN177" s="23">
        <f>+'QTR Raw'!AH60</f>
        <v>0</v>
      </c>
      <c r="BO177" s="23">
        <f t="shared" si="1357"/>
        <v>0</v>
      </c>
      <c r="BP177" s="23">
        <f>+'QTR Raw'!AJ60</f>
        <v>0</v>
      </c>
      <c r="BQ177" s="23">
        <f t="shared" si="1357"/>
        <v>0</v>
      </c>
      <c r="BR177" s="23">
        <f>+'QTR Raw'!AL60</f>
        <v>431.661</v>
      </c>
      <c r="BS177" s="23">
        <f t="shared" si="1357"/>
        <v>431.661</v>
      </c>
      <c r="BT177" s="23">
        <f>+'QTR Raw'!AN60</f>
        <v>0</v>
      </c>
      <c r="BU177" s="23">
        <f t="shared" si="1357"/>
        <v>0</v>
      </c>
      <c r="BV177" s="23">
        <f>+'QTR Raw'!AP60</f>
        <v>0</v>
      </c>
      <c r="BW177" s="23">
        <f t="shared" si="1357"/>
        <v>0</v>
      </c>
      <c r="BX177" s="23">
        <f>+'QTR Raw'!AR60</f>
        <v>0</v>
      </c>
      <c r="BY177" s="23">
        <f t="shared" si="1357"/>
        <v>0</v>
      </c>
      <c r="BZ177" s="23">
        <f>+'QTR Raw'!AT60</f>
        <v>0</v>
      </c>
      <c r="CA177" s="23">
        <f t="shared" si="1357"/>
        <v>0</v>
      </c>
      <c r="CB177" s="23">
        <f>+'QTR Raw'!AV60</f>
        <v>0</v>
      </c>
      <c r="CC177" s="23">
        <f t="shared" si="1357"/>
        <v>0</v>
      </c>
      <c r="CD177" s="23">
        <f>+'QTR Raw'!AX60</f>
        <v>0</v>
      </c>
      <c r="CE177" s="23">
        <f t="shared" si="1357"/>
        <v>0</v>
      </c>
      <c r="CF177" s="23">
        <f>+'QTR Raw'!AZ60</f>
        <v>0</v>
      </c>
      <c r="CG177" s="23">
        <f t="shared" ref="CG177:CI177" si="1358">+CF177</f>
        <v>0</v>
      </c>
      <c r="CH177" s="23">
        <f t="shared" ref="CH177:CH182" si="1359">Z177</f>
        <v>0</v>
      </c>
      <c r="CI177" s="23">
        <f t="shared" si="1358"/>
        <v>0</v>
      </c>
      <c r="CJ177" s="23">
        <f>+'QTR Raw'!BD60</f>
        <v>0</v>
      </c>
      <c r="CK177" s="23">
        <f t="shared" ref="CK177" si="1360">+CJ177</f>
        <v>0</v>
      </c>
      <c r="CL177" s="23">
        <f>+'QTR Raw'!BF60</f>
        <v>0</v>
      </c>
      <c r="CM177" s="24">
        <f t="shared" ref="CM177" si="1361">+CL177</f>
        <v>0</v>
      </c>
      <c r="CN177" s="24">
        <f t="shared" ref="CN177" si="1362">+CM177</f>
        <v>0</v>
      </c>
      <c r="CO177" s="24">
        <f t="shared" ref="CO177" si="1363">+CN177</f>
        <v>0</v>
      </c>
      <c r="CP177" s="24">
        <f t="shared" ref="CP177" si="1364">+CO177</f>
        <v>0</v>
      </c>
      <c r="CQ177" s="24">
        <f t="shared" ref="CQ177" si="1365">+CP177</f>
        <v>0</v>
      </c>
      <c r="CR177" s="24">
        <f t="shared" ref="CR177" si="1366">+CQ177</f>
        <v>0</v>
      </c>
      <c r="CS177" s="24">
        <f t="shared" ref="CS177" si="1367">+CR177</f>
        <v>0</v>
      </c>
      <c r="CT177" s="24">
        <f t="shared" ref="CT177" si="1368">+CS177</f>
        <v>0</v>
      </c>
      <c r="CU177" s="24">
        <f t="shared" ref="CU177" si="1369">+CT177</f>
        <v>0</v>
      </c>
      <c r="CV177" s="24">
        <f t="shared" ref="CV177" si="1370">+CU177</f>
        <v>0</v>
      </c>
      <c r="CW177" s="24">
        <f t="shared" ref="CW177" si="1371">+CV177</f>
        <v>0</v>
      </c>
      <c r="CX177" s="24">
        <f t="shared" ref="CX177" si="1372">+CW177</f>
        <v>0</v>
      </c>
      <c r="CY177" s="24">
        <f t="shared" ref="CY177" si="1373">+CX177</f>
        <v>0</v>
      </c>
      <c r="CZ177" s="24">
        <f t="shared" ref="CZ177" si="1374">+CY177</f>
        <v>0</v>
      </c>
      <c r="DA177" s="24">
        <f t="shared" ref="DA177" si="1375">+CZ177</f>
        <v>0</v>
      </c>
      <c r="DB177" s="24">
        <f t="shared" ref="DB177" si="1376">+DA177</f>
        <v>0</v>
      </c>
      <c r="DE177" s="123"/>
      <c r="DF177" s="23">
        <v>0</v>
      </c>
    </row>
    <row r="178" spans="1:110" s="23" customFormat="1" x14ac:dyDescent="0.2">
      <c r="AB178" s="24"/>
      <c r="AC178" s="24"/>
      <c r="AD178" s="24"/>
      <c r="AE178" s="24"/>
      <c r="BH178" s="22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</row>
    <row r="179" spans="1:110" s="23" customFormat="1" outlineLevel="1" x14ac:dyDescent="0.2">
      <c r="A179" s="23" t="s">
        <v>45</v>
      </c>
      <c r="B179" s="23">
        <f>'Annual Raw'!C47</f>
        <v>0</v>
      </c>
      <c r="C179" s="23">
        <f>'Annual Raw'!D47</f>
        <v>0</v>
      </c>
      <c r="D179" s="23">
        <f>'Annual Raw'!E47</f>
        <v>0</v>
      </c>
      <c r="E179" s="23">
        <f>'Annual Raw'!F47</f>
        <v>0</v>
      </c>
      <c r="F179" s="23">
        <f>'Annual Raw'!G47</f>
        <v>0</v>
      </c>
      <c r="G179" s="23">
        <f>'Annual Raw'!H47</f>
        <v>0</v>
      </c>
      <c r="H179" s="23">
        <f>'Annual Raw'!I47</f>
        <v>0</v>
      </c>
      <c r="I179" s="23">
        <f>'Annual Raw'!J47</f>
        <v>0</v>
      </c>
      <c r="J179" s="23">
        <f>'Annual Raw'!K47</f>
        <v>0</v>
      </c>
      <c r="K179" s="23">
        <f>'Annual Raw'!L47</f>
        <v>379.05207769999998</v>
      </c>
      <c r="L179" s="23">
        <f>'Annual Raw'!M47</f>
        <v>288.57586250000003</v>
      </c>
      <c r="M179" s="23">
        <f>'Annual Raw'!N47</f>
        <v>354.97500550000001</v>
      </c>
      <c r="N179" s="23">
        <f>'Annual Raw'!O47</f>
        <v>305.19077529999998</v>
      </c>
      <c r="O179" s="23">
        <f>'Annual Raw'!P47</f>
        <v>251.50513419999999</v>
      </c>
      <c r="P179" s="23">
        <f>'Annual Raw'!Q47</f>
        <v>178.87653789999999</v>
      </c>
      <c r="Q179" s="23">
        <f>'Annual Raw'!R47</f>
        <v>113.42829999999999</v>
      </c>
      <c r="R179" s="23">
        <f>'Annual Raw'!S47</f>
        <v>44.7288</v>
      </c>
      <c r="S179" s="23">
        <f>'Annual Raw'!T47</f>
        <v>0.9</v>
      </c>
      <c r="T179" s="23">
        <f>'Annual Raw'!U47</f>
        <v>365.34050000000002</v>
      </c>
      <c r="U179" s="23">
        <f>'Annual Raw'!V47</f>
        <v>418.28530000000001</v>
      </c>
      <c r="V179" s="23">
        <f>'Annual Raw'!W47</f>
        <v>340.4674</v>
      </c>
      <c r="W179" s="23">
        <f>'Annual Raw'!X47</f>
        <v>768.14400000000001</v>
      </c>
      <c r="X179" s="23">
        <f>'Annual Raw'!Y47</f>
        <v>544.6404</v>
      </c>
      <c r="Y179" s="23">
        <f>'Annual Raw'!Z47</f>
        <v>547.04</v>
      </c>
      <c r="Z179" s="23">
        <f>'Annual Raw'!AA47</f>
        <v>448.97</v>
      </c>
      <c r="AA179" s="23">
        <f>'Annual Raw'!AB47</f>
        <v>333.69</v>
      </c>
      <c r="AB179" s="24">
        <f t="shared" ref="AB179:AB182" si="1377">+CP179</f>
        <v>0</v>
      </c>
      <c r="AC179" s="24">
        <f t="shared" ref="AC179:AC182" si="1378">+CT179</f>
        <v>0</v>
      </c>
      <c r="AD179" s="24">
        <f t="shared" ref="AD179:AD182" si="1379">+CX179</f>
        <v>0</v>
      </c>
      <c r="AE179" s="24">
        <f t="shared" ref="AE179:AE182" si="1380">+DB179</f>
        <v>0</v>
      </c>
      <c r="AJ179" s="23">
        <f>+'QTR Raw'!D62</f>
        <v>0</v>
      </c>
      <c r="AK179" s="23">
        <f t="shared" ref="AK179:CC182" si="1381">+AJ179</f>
        <v>0</v>
      </c>
      <c r="AL179" s="23">
        <f>+'QTR Raw'!F62</f>
        <v>0</v>
      </c>
      <c r="AM179" s="23">
        <f t="shared" si="1381"/>
        <v>0</v>
      </c>
      <c r="AN179" s="23">
        <f>+'QTR Raw'!H62</f>
        <v>0</v>
      </c>
      <c r="AO179" s="23">
        <f t="shared" si="1381"/>
        <v>0</v>
      </c>
      <c r="AP179" s="23">
        <f>+'QTR Raw'!J62</f>
        <v>0</v>
      </c>
      <c r="AQ179" s="23">
        <f t="shared" si="1381"/>
        <v>0</v>
      </c>
      <c r="AR179" s="23">
        <f>+'QTR Raw'!L62</f>
        <v>0</v>
      </c>
      <c r="AS179" s="23">
        <f t="shared" si="1381"/>
        <v>0</v>
      </c>
      <c r="AT179" s="23">
        <f>+'QTR Raw'!N62</f>
        <v>0</v>
      </c>
      <c r="AU179" s="23">
        <f t="shared" si="1381"/>
        <v>0</v>
      </c>
      <c r="AV179" s="23">
        <f>+'QTR Raw'!P62</f>
        <v>0</v>
      </c>
      <c r="AW179" s="23">
        <f t="shared" si="1381"/>
        <v>0</v>
      </c>
      <c r="AX179" s="23">
        <f>+'QTR Raw'!R62</f>
        <v>0</v>
      </c>
      <c r="AY179" s="23">
        <f t="shared" si="1381"/>
        <v>0</v>
      </c>
      <c r="AZ179" s="23">
        <f>+'QTR Raw'!T62</f>
        <v>0</v>
      </c>
      <c r="BA179" s="23">
        <f t="shared" si="1381"/>
        <v>0</v>
      </c>
      <c r="BB179" s="23">
        <f>+'QTR Raw'!V62</f>
        <v>0</v>
      </c>
      <c r="BC179" s="23">
        <f t="shared" si="1381"/>
        <v>0</v>
      </c>
      <c r="BD179" s="23">
        <f>+'QTR Raw'!X62</f>
        <v>0</v>
      </c>
      <c r="BE179" s="23">
        <f t="shared" si="1381"/>
        <v>0</v>
      </c>
      <c r="BF179" s="23">
        <f>+'QTR Raw'!Z62</f>
        <v>0</v>
      </c>
      <c r="BG179" s="23">
        <f t="shared" si="1381"/>
        <v>0</v>
      </c>
      <c r="BH179" s="22">
        <f>+'QTR Raw'!AB62</f>
        <v>0</v>
      </c>
      <c r="BI179" s="23">
        <f t="shared" si="1381"/>
        <v>0</v>
      </c>
      <c r="BJ179" s="23">
        <f>+'QTR Raw'!AD62</f>
        <v>0</v>
      </c>
      <c r="BK179" s="23">
        <f t="shared" si="1381"/>
        <v>0</v>
      </c>
      <c r="BL179" s="23">
        <f>+'QTR Raw'!AF62</f>
        <v>0</v>
      </c>
      <c r="BM179" s="23">
        <f t="shared" si="1381"/>
        <v>0</v>
      </c>
      <c r="BN179" s="23">
        <f>+'QTR Raw'!AH62</f>
        <v>0</v>
      </c>
      <c r="BO179" s="23">
        <f t="shared" si="1381"/>
        <v>0</v>
      </c>
      <c r="BP179" s="23">
        <f>+'QTR Raw'!AJ62</f>
        <v>0</v>
      </c>
      <c r="BQ179" s="23">
        <f t="shared" si="1381"/>
        <v>0</v>
      </c>
      <c r="BR179" s="23">
        <f>+'QTR Raw'!AL62</f>
        <v>0</v>
      </c>
      <c r="BS179" s="23">
        <f t="shared" si="1381"/>
        <v>0</v>
      </c>
      <c r="BT179" s="23">
        <f>+'QTR Raw'!AN62</f>
        <v>0</v>
      </c>
      <c r="BU179" s="23">
        <f t="shared" si="1381"/>
        <v>0</v>
      </c>
      <c r="BV179" s="23">
        <f>+'QTR Raw'!AP62</f>
        <v>0</v>
      </c>
      <c r="BW179" s="23">
        <f t="shared" si="1381"/>
        <v>0</v>
      </c>
      <c r="BX179" s="23">
        <f>+'QTR Raw'!AR62</f>
        <v>0</v>
      </c>
      <c r="BY179" s="23">
        <f t="shared" si="1381"/>
        <v>0</v>
      </c>
      <c r="BZ179" s="23">
        <f>+'QTR Raw'!AT62</f>
        <v>0</v>
      </c>
      <c r="CA179" s="23">
        <f t="shared" si="1381"/>
        <v>0</v>
      </c>
      <c r="CB179" s="23">
        <f>+'QTR Raw'!AV62</f>
        <v>0</v>
      </c>
      <c r="CC179" s="23">
        <f t="shared" si="1381"/>
        <v>0</v>
      </c>
      <c r="CD179" s="23">
        <f>+'QTR Raw'!AX62</f>
        <v>0</v>
      </c>
      <c r="CE179" s="23">
        <f t="shared" ref="CE179:CE182" si="1382">+CD179</f>
        <v>0</v>
      </c>
      <c r="CF179" s="23">
        <f>+'QTR Raw'!AZ62</f>
        <v>0</v>
      </c>
      <c r="CG179" s="23">
        <f t="shared" ref="CG179:CI182" si="1383">+CF179</f>
        <v>0</v>
      </c>
      <c r="CH179" s="23">
        <f t="shared" si="1359"/>
        <v>448.97</v>
      </c>
      <c r="CI179" s="23">
        <f t="shared" si="1383"/>
        <v>448.97</v>
      </c>
      <c r="CJ179" s="23">
        <f>+'QTR Raw'!BD62</f>
        <v>0</v>
      </c>
      <c r="CK179" s="23">
        <f t="shared" ref="CK179:CK182" si="1384">+CJ179</f>
        <v>0</v>
      </c>
      <c r="CL179" s="23">
        <f>+'QTR Raw'!BF62</f>
        <v>0</v>
      </c>
      <c r="CM179" s="24">
        <f t="shared" ref="CM179:CM182" si="1385">+CL179</f>
        <v>0</v>
      </c>
      <c r="CN179" s="24">
        <f t="shared" ref="CN179:CN182" si="1386">+CM179</f>
        <v>0</v>
      </c>
      <c r="CO179" s="24">
        <f t="shared" ref="CO179:CO182" si="1387">+CN179</f>
        <v>0</v>
      </c>
      <c r="CP179" s="24">
        <f t="shared" ref="CP179:CP182" si="1388">+CO179</f>
        <v>0</v>
      </c>
      <c r="CQ179" s="24">
        <f t="shared" ref="CQ179:CQ182" si="1389">+CP179</f>
        <v>0</v>
      </c>
      <c r="CR179" s="24">
        <f t="shared" ref="CR179:CR182" si="1390">+CQ179</f>
        <v>0</v>
      </c>
      <c r="CS179" s="24">
        <f t="shared" ref="CS179:CS182" si="1391">+CR179</f>
        <v>0</v>
      </c>
      <c r="CT179" s="24">
        <f t="shared" ref="CT179:CT182" si="1392">+CS179</f>
        <v>0</v>
      </c>
      <c r="CU179" s="24">
        <f t="shared" ref="CU179:CU182" si="1393">+CT179</f>
        <v>0</v>
      </c>
      <c r="CV179" s="24">
        <f t="shared" ref="CV179:CV182" si="1394">+CU179</f>
        <v>0</v>
      </c>
      <c r="CW179" s="24">
        <f t="shared" ref="CW179:CW182" si="1395">+CV179</f>
        <v>0</v>
      </c>
      <c r="CX179" s="24">
        <f t="shared" ref="CX179:CX182" si="1396">+CW179</f>
        <v>0</v>
      </c>
      <c r="CY179" s="24">
        <f t="shared" ref="CY179:CY182" si="1397">+CX179</f>
        <v>0</v>
      </c>
      <c r="CZ179" s="24">
        <f t="shared" ref="CZ179:CZ182" si="1398">+CY179</f>
        <v>0</v>
      </c>
      <c r="DA179" s="24">
        <f t="shared" ref="DA179:DA182" si="1399">+CZ179</f>
        <v>0</v>
      </c>
      <c r="DB179" s="24">
        <f t="shared" ref="DB179:DB182" si="1400">+DA179</f>
        <v>0</v>
      </c>
      <c r="DE179" s="123"/>
      <c r="DF179" s="23">
        <v>0</v>
      </c>
    </row>
    <row r="180" spans="1:110" s="23" customFormat="1" outlineLevel="1" x14ac:dyDescent="0.2">
      <c r="A180" s="23" t="s">
        <v>46</v>
      </c>
      <c r="B180" s="23">
        <f>'Annual Raw'!C48</f>
        <v>0</v>
      </c>
      <c r="C180" s="23">
        <f>'Annual Raw'!D48</f>
        <v>0</v>
      </c>
      <c r="D180" s="23">
        <f>'Annual Raw'!E48</f>
        <v>0</v>
      </c>
      <c r="E180" s="23">
        <f>'Annual Raw'!F48</f>
        <v>0</v>
      </c>
      <c r="F180" s="23">
        <f>'Annual Raw'!G48</f>
        <v>0</v>
      </c>
      <c r="G180" s="23">
        <f>'Annual Raw'!H48</f>
        <v>0</v>
      </c>
      <c r="H180" s="23">
        <f>'Annual Raw'!I48</f>
        <v>0</v>
      </c>
      <c r="I180" s="23">
        <f>'Annual Raw'!J48</f>
        <v>0</v>
      </c>
      <c r="J180" s="23">
        <f>'Annual Raw'!K48</f>
        <v>0</v>
      </c>
      <c r="K180" s="23">
        <f>'Annual Raw'!L48</f>
        <v>0</v>
      </c>
      <c r="L180" s="23">
        <f>'Annual Raw'!M48</f>
        <v>30</v>
      </c>
      <c r="M180" s="23">
        <f>'Annual Raw'!N48</f>
        <v>9</v>
      </c>
      <c r="N180" s="23">
        <f>'Annual Raw'!O48</f>
        <v>0</v>
      </c>
      <c r="O180" s="23">
        <f>'Annual Raw'!P48</f>
        <v>0</v>
      </c>
      <c r="P180" s="23">
        <f>'Annual Raw'!Q48</f>
        <v>0</v>
      </c>
      <c r="Q180" s="23">
        <f>'Annual Raw'!R48</f>
        <v>0</v>
      </c>
      <c r="R180" s="23">
        <f>'Annual Raw'!S48</f>
        <v>0</v>
      </c>
      <c r="S180" s="23">
        <f>'Annual Raw'!T48</f>
        <v>0</v>
      </c>
      <c r="T180" s="23">
        <f>'Annual Raw'!U48</f>
        <v>0</v>
      </c>
      <c r="U180" s="23">
        <f>'Annual Raw'!V48</f>
        <v>0</v>
      </c>
      <c r="V180" s="23">
        <f>'Annual Raw'!W48</f>
        <v>0</v>
      </c>
      <c r="W180" s="23">
        <f>'Annual Raw'!X48</f>
        <v>0</v>
      </c>
      <c r="X180" s="23">
        <f>'Annual Raw'!Y48</f>
        <v>0</v>
      </c>
      <c r="Y180" s="23">
        <f>'Annual Raw'!Z48</f>
        <v>0</v>
      </c>
      <c r="Z180" s="23">
        <f>'Annual Raw'!AA48</f>
        <v>0</v>
      </c>
      <c r="AA180" s="23">
        <f>'Annual Raw'!AB48</f>
        <v>0</v>
      </c>
      <c r="AB180" s="24">
        <f t="shared" si="1377"/>
        <v>333.69</v>
      </c>
      <c r="AC180" s="24">
        <f t="shared" si="1378"/>
        <v>333.69</v>
      </c>
      <c r="AD180" s="24">
        <f t="shared" si="1379"/>
        <v>333.69</v>
      </c>
      <c r="AE180" s="24">
        <f t="shared" si="1380"/>
        <v>333.69</v>
      </c>
      <c r="AJ180" s="23">
        <f>+'QTR Raw'!D63</f>
        <v>0</v>
      </c>
      <c r="AK180" s="23">
        <f t="shared" si="1381"/>
        <v>0</v>
      </c>
      <c r="AL180" s="23">
        <f>+'QTR Raw'!F63</f>
        <v>0</v>
      </c>
      <c r="AM180" s="23">
        <f t="shared" si="1381"/>
        <v>0</v>
      </c>
      <c r="AN180" s="23">
        <f>+'QTR Raw'!H63</f>
        <v>0</v>
      </c>
      <c r="AO180" s="23">
        <f t="shared" si="1381"/>
        <v>0</v>
      </c>
      <c r="AP180" s="23">
        <f>+'QTR Raw'!J63</f>
        <v>0</v>
      </c>
      <c r="AQ180" s="23">
        <f t="shared" si="1381"/>
        <v>0</v>
      </c>
      <c r="AR180" s="23">
        <f>+'QTR Raw'!L63</f>
        <v>0</v>
      </c>
      <c r="AS180" s="23">
        <f t="shared" si="1381"/>
        <v>0</v>
      </c>
      <c r="AT180" s="23">
        <f>+'QTR Raw'!N63</f>
        <v>0</v>
      </c>
      <c r="AU180" s="23">
        <f t="shared" si="1381"/>
        <v>0</v>
      </c>
      <c r="AV180" s="23">
        <f>+'QTR Raw'!P63</f>
        <v>0</v>
      </c>
      <c r="AW180" s="23">
        <f t="shared" si="1381"/>
        <v>0</v>
      </c>
      <c r="AX180" s="23">
        <f>+'QTR Raw'!R63</f>
        <v>0</v>
      </c>
      <c r="AY180" s="23">
        <f t="shared" si="1381"/>
        <v>0</v>
      </c>
      <c r="AZ180" s="23">
        <f>+'QTR Raw'!T63</f>
        <v>0</v>
      </c>
      <c r="BA180" s="23">
        <f t="shared" si="1381"/>
        <v>0</v>
      </c>
      <c r="BB180" s="23">
        <f>+'QTR Raw'!V63</f>
        <v>0</v>
      </c>
      <c r="BC180" s="23">
        <f t="shared" si="1381"/>
        <v>0</v>
      </c>
      <c r="BD180" s="23">
        <f>+'QTR Raw'!X63</f>
        <v>0</v>
      </c>
      <c r="BE180" s="23">
        <f t="shared" si="1381"/>
        <v>0</v>
      </c>
      <c r="BF180" s="23">
        <f>+'QTR Raw'!Z63</f>
        <v>0</v>
      </c>
      <c r="BG180" s="23">
        <f t="shared" si="1381"/>
        <v>0</v>
      </c>
      <c r="BH180" s="23">
        <f>+'QTR Raw'!AB63</f>
        <v>0</v>
      </c>
      <c r="BI180" s="23">
        <f t="shared" si="1381"/>
        <v>0</v>
      </c>
      <c r="BJ180" s="23">
        <f>+'QTR Raw'!AD63</f>
        <v>0</v>
      </c>
      <c r="BK180" s="23">
        <f t="shared" si="1381"/>
        <v>0</v>
      </c>
      <c r="BL180" s="23">
        <f>+'QTR Raw'!AF63</f>
        <v>0</v>
      </c>
      <c r="BM180" s="23">
        <f t="shared" si="1381"/>
        <v>0</v>
      </c>
      <c r="BN180" s="23">
        <f>+'QTR Raw'!AH63</f>
        <v>0</v>
      </c>
      <c r="BO180" s="23">
        <f t="shared" si="1381"/>
        <v>0</v>
      </c>
      <c r="BP180" s="23">
        <f>+'QTR Raw'!AJ63</f>
        <v>0</v>
      </c>
      <c r="BQ180" s="23">
        <f t="shared" si="1381"/>
        <v>0</v>
      </c>
      <c r="BR180" s="23">
        <f>+'QTR Raw'!AL63</f>
        <v>340.46699999999998</v>
      </c>
      <c r="BS180" s="23">
        <f t="shared" si="1381"/>
        <v>340.46699999999998</v>
      </c>
      <c r="BT180" s="23">
        <f>+'QTR Raw'!AN63</f>
        <v>688.09</v>
      </c>
      <c r="BU180" s="23">
        <f t="shared" si="1381"/>
        <v>688.09</v>
      </c>
      <c r="BV180" s="23">
        <f>+'QTR Raw'!AP63</f>
        <v>768.14400000000001</v>
      </c>
      <c r="BW180" s="23">
        <f t="shared" si="1381"/>
        <v>768.14400000000001</v>
      </c>
      <c r="BX180" s="23">
        <f>+'QTR Raw'!AR63</f>
        <v>646.45799999999997</v>
      </c>
      <c r="BY180" s="23">
        <f t="shared" si="1381"/>
        <v>646.45799999999997</v>
      </c>
      <c r="BZ180" s="23">
        <f>+'QTR Raw'!AT63</f>
        <v>544.64</v>
      </c>
      <c r="CA180" s="23">
        <f t="shared" si="1381"/>
        <v>544.64</v>
      </c>
      <c r="CB180" s="23">
        <f>+'QTR Raw'!AV63</f>
        <v>542.34100000000001</v>
      </c>
      <c r="CC180" s="23">
        <f t="shared" si="1381"/>
        <v>542.34100000000001</v>
      </c>
      <c r="CD180" s="23">
        <f>+'QTR Raw'!AX63</f>
        <v>547.04</v>
      </c>
      <c r="CE180" s="23">
        <f t="shared" si="1382"/>
        <v>547.04</v>
      </c>
      <c r="CF180" s="23">
        <f>+'QTR Raw'!AZ63</f>
        <v>466.66</v>
      </c>
      <c r="CG180" s="23">
        <f t="shared" si="1383"/>
        <v>466.66</v>
      </c>
      <c r="CH180" s="23">
        <f t="shared" si="1359"/>
        <v>0</v>
      </c>
      <c r="CI180" s="23">
        <f t="shared" si="1383"/>
        <v>0</v>
      </c>
      <c r="CJ180" s="23">
        <f>+'QTR Raw'!BD63</f>
        <v>391.33</v>
      </c>
      <c r="CK180" s="23">
        <f t="shared" si="1384"/>
        <v>391.33</v>
      </c>
      <c r="CL180" s="23">
        <f>+'QTR Raw'!BF63</f>
        <v>333.69</v>
      </c>
      <c r="CM180" s="24">
        <f t="shared" si="1385"/>
        <v>333.69</v>
      </c>
      <c r="CN180" s="24">
        <f t="shared" si="1386"/>
        <v>333.69</v>
      </c>
      <c r="CO180" s="24">
        <f t="shared" si="1387"/>
        <v>333.69</v>
      </c>
      <c r="CP180" s="24">
        <f t="shared" si="1388"/>
        <v>333.69</v>
      </c>
      <c r="CQ180" s="24">
        <f t="shared" si="1389"/>
        <v>333.69</v>
      </c>
      <c r="CR180" s="24">
        <f t="shared" si="1390"/>
        <v>333.69</v>
      </c>
      <c r="CS180" s="24">
        <f t="shared" si="1391"/>
        <v>333.69</v>
      </c>
      <c r="CT180" s="24">
        <f t="shared" si="1392"/>
        <v>333.69</v>
      </c>
      <c r="CU180" s="24">
        <f t="shared" si="1393"/>
        <v>333.69</v>
      </c>
      <c r="CV180" s="24">
        <f t="shared" si="1394"/>
        <v>333.69</v>
      </c>
      <c r="CW180" s="24">
        <f t="shared" si="1395"/>
        <v>333.69</v>
      </c>
      <c r="CX180" s="24">
        <f t="shared" si="1396"/>
        <v>333.69</v>
      </c>
      <c r="CY180" s="24">
        <f t="shared" si="1397"/>
        <v>333.69</v>
      </c>
      <c r="CZ180" s="24">
        <f t="shared" si="1398"/>
        <v>333.69</v>
      </c>
      <c r="DA180" s="24">
        <f t="shared" si="1399"/>
        <v>333.69</v>
      </c>
      <c r="DB180" s="24">
        <f t="shared" si="1400"/>
        <v>333.69</v>
      </c>
      <c r="DE180" s="123"/>
      <c r="DF180" s="23">
        <v>333.69</v>
      </c>
    </row>
    <row r="181" spans="1:110" s="23" customFormat="1" outlineLevel="1" x14ac:dyDescent="0.2">
      <c r="A181" s="23" t="s">
        <v>47</v>
      </c>
      <c r="B181" s="23">
        <f>'Annual Raw'!C87+'Annual Raw'!C88+'Annual Raw'!C89+'Annual Raw'!C90</f>
        <v>0</v>
      </c>
      <c r="C181" s="23">
        <f>'Annual Raw'!D87+'Annual Raw'!D88+'Annual Raw'!D89+'Annual Raw'!D90</f>
        <v>0</v>
      </c>
      <c r="D181" s="23">
        <f>'Annual Raw'!E87+'Annual Raw'!E88+'Annual Raw'!E89+'Annual Raw'!E90</f>
        <v>0</v>
      </c>
      <c r="E181" s="23">
        <f>'Annual Raw'!F87+'Annual Raw'!F88+'Annual Raw'!F89+'Annual Raw'!F90</f>
        <v>0</v>
      </c>
      <c r="F181" s="23">
        <f>'Annual Raw'!G87+'Annual Raw'!G88+'Annual Raw'!G89+'Annual Raw'!G90</f>
        <v>0</v>
      </c>
      <c r="G181" s="23">
        <f>'Annual Raw'!H87+'Annual Raw'!H88+'Annual Raw'!H89+'Annual Raw'!H90</f>
        <v>0</v>
      </c>
      <c r="H181" s="23">
        <f>'Annual Raw'!I87+'Annual Raw'!I88+'Annual Raw'!I89+'Annual Raw'!I90</f>
        <v>0</v>
      </c>
      <c r="I181" s="23">
        <f>'Annual Raw'!J87+'Annual Raw'!J88+'Annual Raw'!J89+'Annual Raw'!J90</f>
        <v>0</v>
      </c>
      <c r="J181" s="23">
        <f>'Annual Raw'!K87+'Annual Raw'!K88+'Annual Raw'!K89+'Annual Raw'!K90</f>
        <v>0</v>
      </c>
      <c r="K181" s="23">
        <f>'Annual Raw'!L87+'Annual Raw'!L88+'Annual Raw'!L89+'Annual Raw'!L90</f>
        <v>0</v>
      </c>
      <c r="L181" s="23">
        <f>'Annual Raw'!M87+'Annual Raw'!M88+'Annual Raw'!M89+'Annual Raw'!M90</f>
        <v>42.154449999999997</v>
      </c>
      <c r="M181" s="23">
        <f>'Annual Raw'!N87+'Annual Raw'!N88+'Annual Raw'!N89+'Annual Raw'!N90</f>
        <v>48.962476500000001</v>
      </c>
      <c r="N181" s="23">
        <f>'Annual Raw'!O87+'Annual Raw'!O88+'Annual Raw'!O89+'Annual Raw'!O90</f>
        <v>60.257818399999998</v>
      </c>
      <c r="O181" s="23">
        <f>'Annual Raw'!P87+'Annual Raw'!P88+'Annual Raw'!P89+'Annual Raw'!P90</f>
        <v>66.968170700000002</v>
      </c>
      <c r="P181" s="23">
        <f>'Annual Raw'!Q87+'Annual Raw'!Q88+'Annual Raw'!Q89+'Annual Raw'!Q90</f>
        <v>76.867084700000007</v>
      </c>
      <c r="Q181" s="23">
        <f>'Annual Raw'!R87+'Annual Raw'!R88+'Annual Raw'!R89+'Annual Raw'!R90</f>
        <v>67.378600000000006</v>
      </c>
      <c r="R181" s="23">
        <f>'Annual Raw'!S87+'Annual Raw'!S88+'Annual Raw'!S89+'Annual Raw'!S90</f>
        <v>63.5212</v>
      </c>
      <c r="S181" s="23">
        <f>'Annual Raw'!T87+'Annual Raw'!T88+'Annual Raw'!T89+'Annual Raw'!T90</f>
        <v>40.0274</v>
      </c>
      <c r="T181" s="23">
        <f>'Annual Raw'!U87+'Annual Raw'!U88+'Annual Raw'!U89+'Annual Raw'!U90</f>
        <v>22</v>
      </c>
      <c r="U181" s="23">
        <f>'Annual Raw'!V87+'Annual Raw'!V88+'Annual Raw'!V89+'Annual Raw'!V90</f>
        <v>88.200699999999998</v>
      </c>
      <c r="V181" s="23">
        <f>'Annual Raw'!W87+'Annual Raw'!W88+'Annual Raw'!W89+'Annual Raw'!W90</f>
        <v>122.8091</v>
      </c>
      <c r="W181" s="23">
        <f>'Annual Raw'!X87+'Annual Raw'!X88+'Annual Raw'!X89+'Annual Raw'!X90</f>
        <v>141.07470000000001</v>
      </c>
      <c r="X181" s="23">
        <f>'Annual Raw'!Y87+'Annual Raw'!Y88+'Annual Raw'!Y89+'Annual Raw'!Y90</f>
        <v>239.79429999999999</v>
      </c>
      <c r="Y181" s="23">
        <f>'Annual Raw'!Z87+'Annual Raw'!Z88+'Annual Raw'!Z89+'Annual Raw'!Z90</f>
        <v>194.6</v>
      </c>
      <c r="Z181" s="23">
        <f>'Annual Raw'!AA87+'Annual Raw'!AA88+'Annual Raw'!AA89+'Annual Raw'!AA90</f>
        <v>86.11</v>
      </c>
      <c r="AA181" s="23">
        <f>'Annual Raw'!AB87+'Annual Raw'!AB88+'Annual Raw'!AB89+'Annual Raw'!AB90</f>
        <v>115.28</v>
      </c>
      <c r="AB181" s="24">
        <f t="shared" si="1377"/>
        <v>0</v>
      </c>
      <c r="AC181" s="24">
        <f t="shared" si="1378"/>
        <v>0</v>
      </c>
      <c r="AD181" s="24">
        <f t="shared" si="1379"/>
        <v>0</v>
      </c>
      <c r="AE181" s="24">
        <f t="shared" si="1380"/>
        <v>0</v>
      </c>
      <c r="AJ181" s="23">
        <f>+'QTR Raw'!D90</f>
        <v>0</v>
      </c>
      <c r="AK181" s="23">
        <f t="shared" si="1381"/>
        <v>0</v>
      </c>
      <c r="AL181" s="23">
        <f>+'QTR Raw'!F90</f>
        <v>0</v>
      </c>
      <c r="AM181" s="23">
        <f t="shared" si="1381"/>
        <v>0</v>
      </c>
      <c r="AN181" s="23">
        <f>+'QTR Raw'!H90</f>
        <v>0</v>
      </c>
      <c r="AO181" s="23">
        <f t="shared" si="1381"/>
        <v>0</v>
      </c>
      <c r="AP181" s="23">
        <f>+'QTR Raw'!J90</f>
        <v>0</v>
      </c>
      <c r="AQ181" s="23">
        <f t="shared" si="1381"/>
        <v>0</v>
      </c>
      <c r="AR181" s="23">
        <f>+'QTR Raw'!L90</f>
        <v>0</v>
      </c>
      <c r="AS181" s="23">
        <f t="shared" si="1381"/>
        <v>0</v>
      </c>
      <c r="AT181" s="23">
        <f>+'QTR Raw'!N90</f>
        <v>0</v>
      </c>
      <c r="AU181" s="23">
        <f t="shared" si="1381"/>
        <v>0</v>
      </c>
      <c r="AV181" s="23">
        <f>+'QTR Raw'!P90</f>
        <v>0</v>
      </c>
      <c r="AW181" s="23">
        <f t="shared" si="1381"/>
        <v>0</v>
      </c>
      <c r="AX181" s="23">
        <f>+'QTR Raw'!R90</f>
        <v>0</v>
      </c>
      <c r="AY181" s="23">
        <f t="shared" si="1381"/>
        <v>0</v>
      </c>
      <c r="AZ181" s="23">
        <f>+'QTR Raw'!T90</f>
        <v>0</v>
      </c>
      <c r="BA181" s="23">
        <f t="shared" si="1381"/>
        <v>0</v>
      </c>
      <c r="BB181" s="23">
        <f>+'QTR Raw'!V90</f>
        <v>0</v>
      </c>
      <c r="BC181" s="23">
        <f t="shared" si="1381"/>
        <v>0</v>
      </c>
      <c r="BD181" s="23">
        <f>+'QTR Raw'!X90</f>
        <v>0</v>
      </c>
      <c r="BE181" s="23">
        <f t="shared" si="1381"/>
        <v>0</v>
      </c>
      <c r="BF181" s="23">
        <f>+'QTR Raw'!Z90</f>
        <v>0</v>
      </c>
      <c r="BG181" s="23">
        <f t="shared" si="1381"/>
        <v>0</v>
      </c>
      <c r="BH181" s="22">
        <f>+'QTR Raw'!AB90</f>
        <v>0</v>
      </c>
      <c r="BI181" s="23">
        <f t="shared" si="1381"/>
        <v>0</v>
      </c>
      <c r="BJ181" s="23">
        <f>+'QTR Raw'!AD90</f>
        <v>0</v>
      </c>
      <c r="BK181" s="23">
        <f t="shared" si="1381"/>
        <v>0</v>
      </c>
      <c r="BL181" s="23">
        <f>+'QTR Raw'!AF90</f>
        <v>0</v>
      </c>
      <c r="BM181" s="23">
        <f t="shared" si="1381"/>
        <v>0</v>
      </c>
      <c r="BN181" s="23">
        <f>+'QTR Raw'!AH90</f>
        <v>0</v>
      </c>
      <c r="BO181" s="23">
        <f t="shared" si="1381"/>
        <v>0</v>
      </c>
      <c r="BP181" s="23">
        <f>+'QTR Raw'!AJ90</f>
        <v>0</v>
      </c>
      <c r="BQ181" s="23">
        <f t="shared" si="1381"/>
        <v>0</v>
      </c>
      <c r="BR181" s="23">
        <f>+'QTR Raw'!AL90</f>
        <v>0</v>
      </c>
      <c r="BS181" s="23">
        <f t="shared" si="1381"/>
        <v>0</v>
      </c>
      <c r="BT181" s="23">
        <f>+'QTR Raw'!AN90</f>
        <v>0</v>
      </c>
      <c r="BU181" s="23">
        <f t="shared" si="1381"/>
        <v>0</v>
      </c>
      <c r="BV181" s="23">
        <f>+'QTR Raw'!AP90</f>
        <v>0</v>
      </c>
      <c r="BW181" s="23">
        <f t="shared" si="1381"/>
        <v>0</v>
      </c>
      <c r="BX181" s="23">
        <f>+'QTR Raw'!AR90</f>
        <v>0</v>
      </c>
      <c r="BY181" s="23">
        <f t="shared" si="1381"/>
        <v>0</v>
      </c>
      <c r="BZ181" s="23">
        <f>+'QTR Raw'!AT90</f>
        <v>0</v>
      </c>
      <c r="CA181" s="23">
        <f t="shared" si="1381"/>
        <v>0</v>
      </c>
      <c r="CB181" s="23">
        <f>+'QTR Raw'!AV90</f>
        <v>0</v>
      </c>
      <c r="CC181" s="23">
        <f t="shared" si="1381"/>
        <v>0</v>
      </c>
      <c r="CD181" s="23">
        <f>+'QTR Raw'!AX90</f>
        <v>0</v>
      </c>
      <c r="CE181" s="23">
        <f t="shared" si="1382"/>
        <v>0</v>
      </c>
      <c r="CF181" s="23">
        <f>+'QTR Raw'!AZ90</f>
        <v>0</v>
      </c>
      <c r="CG181" s="23">
        <f t="shared" si="1383"/>
        <v>0</v>
      </c>
      <c r="CH181" s="23">
        <f>+Z181</f>
        <v>86.11</v>
      </c>
      <c r="CI181" s="23">
        <f t="shared" si="1383"/>
        <v>86.11</v>
      </c>
      <c r="CJ181" s="23">
        <f>+'QTR Raw'!BD90</f>
        <v>0</v>
      </c>
      <c r="CK181" s="23">
        <f t="shared" si="1384"/>
        <v>0</v>
      </c>
      <c r="CL181" s="23">
        <f>+'QTR Raw'!BF90</f>
        <v>0</v>
      </c>
      <c r="CM181" s="24">
        <f t="shared" si="1385"/>
        <v>0</v>
      </c>
      <c r="CN181" s="24">
        <f t="shared" si="1386"/>
        <v>0</v>
      </c>
      <c r="CO181" s="24">
        <f t="shared" si="1387"/>
        <v>0</v>
      </c>
      <c r="CP181" s="24">
        <f t="shared" si="1388"/>
        <v>0</v>
      </c>
      <c r="CQ181" s="24">
        <f t="shared" si="1389"/>
        <v>0</v>
      </c>
      <c r="CR181" s="24">
        <f t="shared" si="1390"/>
        <v>0</v>
      </c>
      <c r="CS181" s="24">
        <f t="shared" si="1391"/>
        <v>0</v>
      </c>
      <c r="CT181" s="24">
        <f t="shared" si="1392"/>
        <v>0</v>
      </c>
      <c r="CU181" s="24">
        <f t="shared" si="1393"/>
        <v>0</v>
      </c>
      <c r="CV181" s="24">
        <f t="shared" si="1394"/>
        <v>0</v>
      </c>
      <c r="CW181" s="24">
        <f t="shared" si="1395"/>
        <v>0</v>
      </c>
      <c r="CX181" s="24">
        <f t="shared" si="1396"/>
        <v>0</v>
      </c>
      <c r="CY181" s="24">
        <f t="shared" si="1397"/>
        <v>0</v>
      </c>
      <c r="CZ181" s="24">
        <f t="shared" si="1398"/>
        <v>0</v>
      </c>
      <c r="DA181" s="24">
        <f t="shared" si="1399"/>
        <v>0</v>
      </c>
      <c r="DB181" s="24">
        <f t="shared" si="1400"/>
        <v>0</v>
      </c>
      <c r="DE181" s="123"/>
      <c r="DF181" s="23">
        <v>0</v>
      </c>
    </row>
    <row r="182" spans="1:110" s="23" customFormat="1" outlineLevel="1" x14ac:dyDescent="0.2">
      <c r="A182" s="23" t="s">
        <v>48</v>
      </c>
      <c r="B182" s="23">
        <f>'Annual Raw'!C56</f>
        <v>0</v>
      </c>
      <c r="C182" s="23">
        <f>'Annual Raw'!D56</f>
        <v>0</v>
      </c>
      <c r="D182" s="23">
        <f>'Annual Raw'!E56</f>
        <v>0</v>
      </c>
      <c r="E182" s="23">
        <f>'Annual Raw'!F56</f>
        <v>0</v>
      </c>
      <c r="F182" s="23">
        <f>'Annual Raw'!G56</f>
        <v>0</v>
      </c>
      <c r="G182" s="23">
        <f>'Annual Raw'!H56</f>
        <v>0</v>
      </c>
      <c r="H182" s="23">
        <f>'Annual Raw'!I56</f>
        <v>0</v>
      </c>
      <c r="I182" s="23">
        <f>'Annual Raw'!J56</f>
        <v>0</v>
      </c>
      <c r="J182" s="23">
        <f>'Annual Raw'!K56</f>
        <v>0</v>
      </c>
      <c r="K182" s="23">
        <f>'Annual Raw'!L56</f>
        <v>0</v>
      </c>
      <c r="L182" s="23">
        <f>'Annual Raw'!M56</f>
        <v>20.840792799999999</v>
      </c>
      <c r="M182" s="23">
        <f>'Annual Raw'!N56</f>
        <v>14.8597979</v>
      </c>
      <c r="N182" s="23">
        <f>'Annual Raw'!O56</f>
        <v>0</v>
      </c>
      <c r="O182" s="23">
        <f>'Annual Raw'!P56</f>
        <v>0</v>
      </c>
      <c r="P182" s="23">
        <f>'Annual Raw'!Q56</f>
        <v>0</v>
      </c>
      <c r="Q182" s="23">
        <f>'Annual Raw'!R56</f>
        <v>9.1244999999999994</v>
      </c>
      <c r="R182" s="23">
        <f>'Annual Raw'!S56</f>
        <v>15.010400000000001</v>
      </c>
      <c r="S182" s="23">
        <f>'Annual Raw'!T56</f>
        <v>33.353099999999998</v>
      </c>
      <c r="T182" s="23">
        <f>'Annual Raw'!U56</f>
        <v>2.3662000000000001</v>
      </c>
      <c r="U182" s="23">
        <f>'Annual Raw'!V56</f>
        <v>19.719899999999999</v>
      </c>
      <c r="V182" s="23">
        <f>'Annual Raw'!W56</f>
        <v>75.034899999999993</v>
      </c>
      <c r="W182" s="23">
        <f>'Annual Raw'!X56</f>
        <v>80.143299999999996</v>
      </c>
      <c r="X182" s="23">
        <f>'Annual Raw'!Y56</f>
        <v>91.709100000000007</v>
      </c>
      <c r="Y182" s="23">
        <f>'Annual Raw'!Z56</f>
        <v>221.05</v>
      </c>
      <c r="Z182" s="23">
        <f>'Annual Raw'!AA56</f>
        <v>49.5</v>
      </c>
      <c r="AA182" s="23">
        <f>'Annual Raw'!AB56</f>
        <v>114.02</v>
      </c>
      <c r="AB182" s="24">
        <f t="shared" si="1377"/>
        <v>229.3</v>
      </c>
      <c r="AC182" s="24">
        <f t="shared" si="1378"/>
        <v>229.3</v>
      </c>
      <c r="AD182" s="24">
        <f t="shared" si="1379"/>
        <v>229.3</v>
      </c>
      <c r="AE182" s="24">
        <f t="shared" si="1380"/>
        <v>229.3</v>
      </c>
      <c r="AJ182" s="23">
        <f>+'QTR Raw'!D88</f>
        <v>0</v>
      </c>
      <c r="AK182" s="23">
        <f t="shared" si="1381"/>
        <v>0</v>
      </c>
      <c r="AL182" s="23">
        <f>+'QTR Raw'!F88</f>
        <v>0</v>
      </c>
      <c r="AM182" s="23">
        <f t="shared" si="1381"/>
        <v>0</v>
      </c>
      <c r="AN182" s="23">
        <f>+'QTR Raw'!H88</f>
        <v>0</v>
      </c>
      <c r="AO182" s="23">
        <f t="shared" si="1381"/>
        <v>0</v>
      </c>
      <c r="AP182" s="23">
        <f>+'QTR Raw'!J88</f>
        <v>0</v>
      </c>
      <c r="AQ182" s="23">
        <f t="shared" si="1381"/>
        <v>0</v>
      </c>
      <c r="AR182" s="23">
        <f>+'QTR Raw'!L88</f>
        <v>0</v>
      </c>
      <c r="AS182" s="23">
        <f t="shared" si="1381"/>
        <v>0</v>
      </c>
      <c r="AT182" s="23">
        <f>+'QTR Raw'!N88</f>
        <v>0</v>
      </c>
      <c r="AU182" s="23">
        <f t="shared" si="1381"/>
        <v>0</v>
      </c>
      <c r="AV182" s="23">
        <f>+'QTR Raw'!P88</f>
        <v>0</v>
      </c>
      <c r="AW182" s="23">
        <f t="shared" si="1381"/>
        <v>0</v>
      </c>
      <c r="AX182" s="23">
        <f>+'QTR Raw'!R88</f>
        <v>0</v>
      </c>
      <c r="AY182" s="23">
        <f t="shared" si="1381"/>
        <v>0</v>
      </c>
      <c r="AZ182" s="23">
        <f>+'QTR Raw'!T88</f>
        <v>0</v>
      </c>
      <c r="BA182" s="23">
        <f t="shared" si="1381"/>
        <v>0</v>
      </c>
      <c r="BB182" s="23">
        <f>+'QTR Raw'!V88</f>
        <v>0</v>
      </c>
      <c r="BC182" s="23">
        <f t="shared" si="1381"/>
        <v>0</v>
      </c>
      <c r="BD182" s="23">
        <f>+'QTR Raw'!X88</f>
        <v>0</v>
      </c>
      <c r="BE182" s="23">
        <f t="shared" si="1381"/>
        <v>0</v>
      </c>
      <c r="BF182" s="23">
        <f>+'QTR Raw'!Z88</f>
        <v>0</v>
      </c>
      <c r="BG182" s="23">
        <f t="shared" si="1381"/>
        <v>0</v>
      </c>
      <c r="BH182" s="23">
        <f>+'QTR Raw'!AB88</f>
        <v>0</v>
      </c>
      <c r="BI182" s="23">
        <f t="shared" si="1381"/>
        <v>0</v>
      </c>
      <c r="BJ182" s="23">
        <f>+'QTR Raw'!AD88</f>
        <v>0</v>
      </c>
      <c r="BK182" s="23">
        <f t="shared" si="1381"/>
        <v>0</v>
      </c>
      <c r="BL182" s="23">
        <f>+'QTR Raw'!AF88</f>
        <v>0</v>
      </c>
      <c r="BM182" s="23">
        <f t="shared" si="1381"/>
        <v>0</v>
      </c>
      <c r="BN182" s="23">
        <f>+'QTR Raw'!AH88</f>
        <v>0</v>
      </c>
      <c r="BO182" s="23">
        <f t="shared" si="1381"/>
        <v>0</v>
      </c>
      <c r="BP182" s="23">
        <f>+'QTR Raw'!AJ88</f>
        <v>0</v>
      </c>
      <c r="BQ182" s="23">
        <f t="shared" si="1381"/>
        <v>0</v>
      </c>
      <c r="BR182" s="23">
        <f>+'QTR Raw'!AL88</f>
        <v>197.84399999999999</v>
      </c>
      <c r="BS182" s="23">
        <f t="shared" si="1381"/>
        <v>197.84399999999999</v>
      </c>
      <c r="BT182" s="23">
        <f>+'QTR Raw'!AN88</f>
        <v>167.953</v>
      </c>
      <c r="BU182" s="23">
        <f t="shared" si="1381"/>
        <v>167.953</v>
      </c>
      <c r="BV182" s="23">
        <f>+'QTR Raw'!AP88</f>
        <v>221.21799999999999</v>
      </c>
      <c r="BW182" s="23">
        <f t="shared" si="1381"/>
        <v>221.21799999999999</v>
      </c>
      <c r="BX182" s="23">
        <f>+'QTR Raw'!AR88</f>
        <v>292.58800000000002</v>
      </c>
      <c r="BY182" s="23">
        <f t="shared" si="1381"/>
        <v>292.58800000000002</v>
      </c>
      <c r="BZ182" s="23">
        <f>+'QTR Raw'!AT88</f>
        <v>331.50299999999999</v>
      </c>
      <c r="CA182" s="23">
        <f t="shared" si="1381"/>
        <v>331.50299999999999</v>
      </c>
      <c r="CB182" s="23">
        <f>+'QTR Raw'!AV88</f>
        <v>426.84100000000001</v>
      </c>
      <c r="CC182" s="23">
        <f t="shared" si="1381"/>
        <v>426.84100000000001</v>
      </c>
      <c r="CD182" s="23">
        <f>+'QTR Raw'!AX88</f>
        <v>415.65</v>
      </c>
      <c r="CE182" s="23">
        <f t="shared" si="1382"/>
        <v>415.65</v>
      </c>
      <c r="CF182" s="23">
        <f>+'QTR Raw'!AZ88</f>
        <v>428.53</v>
      </c>
      <c r="CG182" s="23">
        <f t="shared" si="1383"/>
        <v>428.53</v>
      </c>
      <c r="CH182" s="23">
        <f t="shared" si="1359"/>
        <v>49.5</v>
      </c>
      <c r="CI182" s="23">
        <f t="shared" si="1383"/>
        <v>49.5</v>
      </c>
      <c r="CJ182" s="23">
        <f>+'QTR Raw'!BD88</f>
        <v>140.28</v>
      </c>
      <c r="CK182" s="23">
        <f t="shared" si="1384"/>
        <v>140.28</v>
      </c>
      <c r="CL182" s="23">
        <f>+'QTR Raw'!BF88</f>
        <v>229.3</v>
      </c>
      <c r="CM182" s="24">
        <f t="shared" si="1385"/>
        <v>229.3</v>
      </c>
      <c r="CN182" s="24">
        <f t="shared" si="1386"/>
        <v>229.3</v>
      </c>
      <c r="CO182" s="24">
        <f t="shared" si="1387"/>
        <v>229.3</v>
      </c>
      <c r="CP182" s="24">
        <f t="shared" si="1388"/>
        <v>229.3</v>
      </c>
      <c r="CQ182" s="24">
        <f t="shared" si="1389"/>
        <v>229.3</v>
      </c>
      <c r="CR182" s="24">
        <f t="shared" si="1390"/>
        <v>229.3</v>
      </c>
      <c r="CS182" s="24">
        <f t="shared" si="1391"/>
        <v>229.3</v>
      </c>
      <c r="CT182" s="24">
        <f t="shared" si="1392"/>
        <v>229.3</v>
      </c>
      <c r="CU182" s="24">
        <f t="shared" si="1393"/>
        <v>229.3</v>
      </c>
      <c r="CV182" s="24">
        <f t="shared" si="1394"/>
        <v>229.3</v>
      </c>
      <c r="CW182" s="24">
        <f t="shared" si="1395"/>
        <v>229.3</v>
      </c>
      <c r="CX182" s="24">
        <f t="shared" si="1396"/>
        <v>229.3</v>
      </c>
      <c r="CY182" s="24">
        <f t="shared" si="1397"/>
        <v>229.3</v>
      </c>
      <c r="CZ182" s="24">
        <f t="shared" si="1398"/>
        <v>229.3</v>
      </c>
      <c r="DA182" s="24">
        <f t="shared" si="1399"/>
        <v>229.3</v>
      </c>
      <c r="DB182" s="24">
        <f t="shared" si="1400"/>
        <v>229.3</v>
      </c>
      <c r="DE182" s="123"/>
      <c r="DF182" s="23">
        <v>229.3</v>
      </c>
    </row>
    <row r="183" spans="1:110" s="22" customFormat="1" x14ac:dyDescent="0.2">
      <c r="A183" s="22" t="s">
        <v>49</v>
      </c>
      <c r="B183" s="22">
        <f>SUM(B179:B182)</f>
        <v>0</v>
      </c>
      <c r="C183" s="22">
        <f t="shared" ref="C183:V183" si="1401">SUM(C179:C182)</f>
        <v>0</v>
      </c>
      <c r="D183" s="22">
        <f t="shared" si="1401"/>
        <v>0</v>
      </c>
      <c r="E183" s="22">
        <f t="shared" si="1401"/>
        <v>0</v>
      </c>
      <c r="F183" s="22">
        <f t="shared" si="1401"/>
        <v>0</v>
      </c>
      <c r="G183" s="22">
        <f t="shared" si="1401"/>
        <v>0</v>
      </c>
      <c r="H183" s="22">
        <f t="shared" si="1401"/>
        <v>0</v>
      </c>
      <c r="I183" s="22">
        <f t="shared" si="1401"/>
        <v>0</v>
      </c>
      <c r="J183" s="22">
        <f t="shared" si="1401"/>
        <v>0</v>
      </c>
      <c r="K183" s="22">
        <f t="shared" si="1401"/>
        <v>379.05207769999998</v>
      </c>
      <c r="L183" s="22">
        <f t="shared" si="1401"/>
        <v>381.5711053</v>
      </c>
      <c r="M183" s="22">
        <f t="shared" si="1401"/>
        <v>427.79727989999998</v>
      </c>
      <c r="N183" s="22">
        <f t="shared" si="1401"/>
        <v>365.4485937</v>
      </c>
      <c r="O183" s="22">
        <f t="shared" si="1401"/>
        <v>318.47330490000002</v>
      </c>
      <c r="P183" s="22">
        <f t="shared" si="1401"/>
        <v>255.74362259999998</v>
      </c>
      <c r="Q183" s="22">
        <f t="shared" si="1401"/>
        <v>189.9314</v>
      </c>
      <c r="R183" s="22">
        <f t="shared" si="1401"/>
        <v>123.2604</v>
      </c>
      <c r="S183" s="22">
        <f t="shared" si="1401"/>
        <v>74.280499999999989</v>
      </c>
      <c r="T183" s="22">
        <f t="shared" si="1401"/>
        <v>389.70670000000001</v>
      </c>
      <c r="U183" s="22">
        <f t="shared" si="1401"/>
        <v>526.20590000000004</v>
      </c>
      <c r="V183" s="22">
        <f t="shared" si="1401"/>
        <v>538.31140000000005</v>
      </c>
      <c r="W183" s="22">
        <f t="shared" ref="W183" si="1402">SUM(W179:W182)</f>
        <v>989.36199999999997</v>
      </c>
      <c r="X183" s="22">
        <f t="shared" ref="X183:Y183" si="1403">SUM(X179:X182)</f>
        <v>876.14380000000006</v>
      </c>
      <c r="Y183" s="22">
        <f t="shared" si="1403"/>
        <v>962.69</v>
      </c>
      <c r="Z183" s="22">
        <f t="shared" ref="Z183:AA183" si="1404">SUM(Z179:Z182)</f>
        <v>584.58000000000004</v>
      </c>
      <c r="AA183" s="22">
        <f t="shared" si="1404"/>
        <v>562.99</v>
      </c>
      <c r="AB183" s="21">
        <f t="shared" ref="AA183:AD183" si="1405">SUM(AB179:AB182)</f>
        <v>562.99</v>
      </c>
      <c r="AC183" s="21">
        <f t="shared" si="1405"/>
        <v>562.99</v>
      </c>
      <c r="AD183" s="21">
        <f t="shared" si="1405"/>
        <v>562.99</v>
      </c>
      <c r="AE183" s="21">
        <f t="shared" ref="AE183" si="1406">SUM(AE179:AE182)</f>
        <v>562.99</v>
      </c>
      <c r="AJ183" s="22">
        <f t="shared" ref="AJ183" si="1407">SUM(AJ179:AJ182)</f>
        <v>0</v>
      </c>
      <c r="AK183" s="22">
        <f t="shared" ref="AK183" si="1408">SUM(AK179:AK182)</f>
        <v>0</v>
      </c>
      <c r="AL183" s="22">
        <f t="shared" ref="AL183:AM183" si="1409">SUM(AL179:AL182)</f>
        <v>0</v>
      </c>
      <c r="AM183" s="22">
        <f t="shared" si="1409"/>
        <v>0</v>
      </c>
      <c r="AN183" s="22">
        <f t="shared" ref="AN183:AO183" si="1410">SUM(AN179:AN182)</f>
        <v>0</v>
      </c>
      <c r="AO183" s="22">
        <f t="shared" si="1410"/>
        <v>0</v>
      </c>
      <c r="AP183" s="22">
        <f t="shared" ref="AP183:CE183" si="1411">SUM(AP179:AP182)</f>
        <v>0</v>
      </c>
      <c r="AQ183" s="22">
        <f t="shared" si="1411"/>
        <v>0</v>
      </c>
      <c r="AR183" s="22">
        <f t="shared" si="1411"/>
        <v>0</v>
      </c>
      <c r="AS183" s="22">
        <f t="shared" si="1411"/>
        <v>0</v>
      </c>
      <c r="AT183" s="22">
        <f t="shared" si="1411"/>
        <v>0</v>
      </c>
      <c r="AU183" s="22">
        <f t="shared" si="1411"/>
        <v>0</v>
      </c>
      <c r="AV183" s="22">
        <f t="shared" si="1411"/>
        <v>0</v>
      </c>
      <c r="AW183" s="22">
        <f t="shared" si="1411"/>
        <v>0</v>
      </c>
      <c r="AX183" s="22">
        <f t="shared" si="1411"/>
        <v>0</v>
      </c>
      <c r="AY183" s="22">
        <f t="shared" si="1411"/>
        <v>0</v>
      </c>
      <c r="AZ183" s="22">
        <f t="shared" si="1411"/>
        <v>0</v>
      </c>
      <c r="BA183" s="22">
        <f t="shared" si="1411"/>
        <v>0</v>
      </c>
      <c r="BB183" s="22">
        <f t="shared" si="1411"/>
        <v>0</v>
      </c>
      <c r="BC183" s="22">
        <f t="shared" si="1411"/>
        <v>0</v>
      </c>
      <c r="BD183" s="22">
        <f t="shared" si="1411"/>
        <v>0</v>
      </c>
      <c r="BE183" s="22">
        <f t="shared" si="1411"/>
        <v>0</v>
      </c>
      <c r="BF183" s="22">
        <f t="shared" si="1411"/>
        <v>0</v>
      </c>
      <c r="BG183" s="22">
        <f t="shared" si="1411"/>
        <v>0</v>
      </c>
      <c r="BH183" s="22">
        <f t="shared" ref="BH183" si="1412">SUM(BH179:BH182)</f>
        <v>0</v>
      </c>
      <c r="BI183" s="22">
        <f t="shared" si="1411"/>
        <v>0</v>
      </c>
      <c r="BJ183" s="22">
        <f t="shared" si="1411"/>
        <v>0</v>
      </c>
      <c r="BK183" s="22">
        <f t="shared" si="1411"/>
        <v>0</v>
      </c>
      <c r="BL183" s="22">
        <f t="shared" si="1411"/>
        <v>0</v>
      </c>
      <c r="BM183" s="22">
        <f t="shared" si="1411"/>
        <v>0</v>
      </c>
      <c r="BN183" s="22">
        <f t="shared" si="1411"/>
        <v>0</v>
      </c>
      <c r="BO183" s="22">
        <f t="shared" si="1411"/>
        <v>0</v>
      </c>
      <c r="BP183" s="22">
        <f t="shared" si="1411"/>
        <v>0</v>
      </c>
      <c r="BQ183" s="22">
        <f t="shared" si="1411"/>
        <v>0</v>
      </c>
      <c r="BR183" s="22">
        <f t="shared" si="1411"/>
        <v>538.31099999999992</v>
      </c>
      <c r="BS183" s="22">
        <f t="shared" si="1411"/>
        <v>538.31099999999992</v>
      </c>
      <c r="BT183" s="22">
        <f t="shared" si="1411"/>
        <v>856.04300000000001</v>
      </c>
      <c r="BU183" s="22">
        <f t="shared" si="1411"/>
        <v>856.04300000000001</v>
      </c>
      <c r="BV183" s="22">
        <f t="shared" si="1411"/>
        <v>989.36199999999997</v>
      </c>
      <c r="BW183" s="22">
        <f t="shared" si="1411"/>
        <v>989.36199999999997</v>
      </c>
      <c r="BX183" s="22">
        <f t="shared" si="1411"/>
        <v>939.04600000000005</v>
      </c>
      <c r="BY183" s="22">
        <f t="shared" si="1411"/>
        <v>939.04600000000005</v>
      </c>
      <c r="BZ183" s="22">
        <f t="shared" si="1411"/>
        <v>876.14300000000003</v>
      </c>
      <c r="CA183" s="22">
        <f t="shared" si="1411"/>
        <v>876.14300000000003</v>
      </c>
      <c r="CB183" s="22">
        <f t="shared" si="1411"/>
        <v>969.18200000000002</v>
      </c>
      <c r="CC183" s="22">
        <f t="shared" si="1411"/>
        <v>969.18200000000002</v>
      </c>
      <c r="CD183" s="22">
        <f t="shared" si="1411"/>
        <v>962.68999999999994</v>
      </c>
      <c r="CE183" s="22">
        <f t="shared" si="1411"/>
        <v>962.68999999999994</v>
      </c>
      <c r="CF183" s="22">
        <f t="shared" ref="CF183:CG183" si="1413">SUM(CF179:CF182)</f>
        <v>895.19</v>
      </c>
      <c r="CG183" s="22">
        <f t="shared" si="1413"/>
        <v>895.19</v>
      </c>
      <c r="CH183" s="22">
        <f t="shared" ref="CH183:CI183" si="1414">SUM(CH179:CH182)</f>
        <v>584.58000000000004</v>
      </c>
      <c r="CI183" s="22">
        <f t="shared" si="1414"/>
        <v>584.58000000000004</v>
      </c>
      <c r="CJ183" s="22">
        <f t="shared" ref="CJ183:DB183" si="1415">SUM(CJ179:CJ182)</f>
        <v>531.61</v>
      </c>
      <c r="CK183" s="22">
        <f t="shared" si="1415"/>
        <v>531.61</v>
      </c>
      <c r="CL183" s="22">
        <f t="shared" ref="CL183" si="1416">SUM(CL179:CL182)</f>
        <v>562.99</v>
      </c>
      <c r="CM183" s="21">
        <f t="shared" si="1415"/>
        <v>562.99</v>
      </c>
      <c r="CN183" s="21">
        <f t="shared" si="1415"/>
        <v>562.99</v>
      </c>
      <c r="CO183" s="21">
        <f t="shared" si="1415"/>
        <v>562.99</v>
      </c>
      <c r="CP183" s="21">
        <f t="shared" si="1415"/>
        <v>562.99</v>
      </c>
      <c r="CQ183" s="21">
        <f t="shared" si="1415"/>
        <v>562.99</v>
      </c>
      <c r="CR183" s="21">
        <f t="shared" si="1415"/>
        <v>562.99</v>
      </c>
      <c r="CS183" s="21">
        <f t="shared" si="1415"/>
        <v>562.99</v>
      </c>
      <c r="CT183" s="21">
        <f t="shared" si="1415"/>
        <v>562.99</v>
      </c>
      <c r="CU183" s="21">
        <f t="shared" si="1415"/>
        <v>562.99</v>
      </c>
      <c r="CV183" s="21">
        <f t="shared" si="1415"/>
        <v>562.99</v>
      </c>
      <c r="CW183" s="21">
        <f t="shared" si="1415"/>
        <v>562.99</v>
      </c>
      <c r="CX183" s="21">
        <f t="shared" si="1415"/>
        <v>562.99</v>
      </c>
      <c r="CY183" s="21">
        <f t="shared" si="1415"/>
        <v>562.99</v>
      </c>
      <c r="CZ183" s="21">
        <f t="shared" si="1415"/>
        <v>562.99</v>
      </c>
      <c r="DA183" s="21">
        <f t="shared" si="1415"/>
        <v>562.99</v>
      </c>
      <c r="DB183" s="21">
        <f t="shared" si="1415"/>
        <v>562.99</v>
      </c>
      <c r="DE183" s="126"/>
      <c r="DF183" s="22">
        <v>562.99</v>
      </c>
    </row>
    <row r="184" spans="1:110" s="26" customFormat="1" x14ac:dyDescent="0.2">
      <c r="A184" s="26" t="s">
        <v>437</v>
      </c>
      <c r="B184" s="26">
        <f>B183+B175+B177</f>
        <v>0</v>
      </c>
      <c r="C184" s="26">
        <f t="shared" ref="C184:V184" si="1417">C183+C175+C177</f>
        <v>0</v>
      </c>
      <c r="D184" s="26">
        <f>D183+D175+D177</f>
        <v>0</v>
      </c>
      <c r="E184" s="26">
        <f t="shared" si="1417"/>
        <v>0</v>
      </c>
      <c r="F184" s="26">
        <f t="shared" si="1417"/>
        <v>0</v>
      </c>
      <c r="G184" s="26">
        <f t="shared" si="1417"/>
        <v>0</v>
      </c>
      <c r="H184" s="26">
        <f t="shared" si="1417"/>
        <v>0</v>
      </c>
      <c r="I184" s="26">
        <f t="shared" si="1417"/>
        <v>0</v>
      </c>
      <c r="J184" s="26">
        <f t="shared" si="1417"/>
        <v>0</v>
      </c>
      <c r="K184" s="26">
        <f t="shared" si="1417"/>
        <v>533.35732229999996</v>
      </c>
      <c r="L184" s="26">
        <f t="shared" si="1417"/>
        <v>513.99044490000006</v>
      </c>
      <c r="M184" s="26">
        <f t="shared" si="1417"/>
        <v>560.30508839999993</v>
      </c>
      <c r="N184" s="26">
        <f t="shared" si="1417"/>
        <v>551.44235270000001</v>
      </c>
      <c r="O184" s="26">
        <f t="shared" si="1417"/>
        <v>534.03103880000003</v>
      </c>
      <c r="P184" s="26">
        <f t="shared" si="1417"/>
        <v>475.98017299999998</v>
      </c>
      <c r="Q184" s="26">
        <f t="shared" si="1417"/>
        <v>485.08010000000002</v>
      </c>
      <c r="R184" s="26">
        <f t="shared" si="1417"/>
        <v>484.98109999999997</v>
      </c>
      <c r="S184" s="26">
        <f t="shared" si="1417"/>
        <v>591.6087</v>
      </c>
      <c r="T184" s="26">
        <f t="shared" si="1417"/>
        <v>882.4778</v>
      </c>
      <c r="U184" s="26">
        <f t="shared" si="1417"/>
        <v>1109.6765</v>
      </c>
      <c r="V184" s="26">
        <f t="shared" si="1417"/>
        <v>1222.4453000000001</v>
      </c>
      <c r="W184" s="26">
        <f t="shared" ref="W184" si="1418">W183+W175+W177</f>
        <v>1715.3315</v>
      </c>
      <c r="X184" s="26">
        <f t="shared" ref="X184:Y184" si="1419">X183+X175+X177</f>
        <v>1945.2439999999999</v>
      </c>
      <c r="Y184" s="26">
        <f t="shared" si="1419"/>
        <v>2216.79</v>
      </c>
      <c r="Z184" s="26">
        <f t="shared" ref="Z184:AA184" si="1420">Z183+Z175+Z177</f>
        <v>2489.11</v>
      </c>
      <c r="AA184" s="26">
        <f t="shared" si="1420"/>
        <v>2784.42</v>
      </c>
      <c r="AB184" s="27">
        <f t="shared" ref="AA184:AD184" si="1421">AB183+AB175+AB177</f>
        <v>3194.5300702471131</v>
      </c>
      <c r="AC184" s="27">
        <f t="shared" si="1421"/>
        <v>3827.7983214280848</v>
      </c>
      <c r="AD184" s="27">
        <f t="shared" si="1421"/>
        <v>4548.1942056047446</v>
      </c>
      <c r="AE184" s="27">
        <f t="shared" ref="AE184" si="1422">AE183+AE175+AE177</f>
        <v>5362.8239467145722</v>
      </c>
      <c r="AJ184" s="26">
        <f t="shared" ref="AJ184" si="1423">AJ183+AJ175+AJ177</f>
        <v>0</v>
      </c>
      <c r="AK184" s="26">
        <f t="shared" ref="AK184" si="1424">AK183+AK175+AK177</f>
        <v>0</v>
      </c>
      <c r="AL184" s="26">
        <f t="shared" ref="AL184" si="1425">AL183+AL175+AL177</f>
        <v>0</v>
      </c>
      <c r="AM184" s="26">
        <f t="shared" ref="AM184:AO184" si="1426">AM183+AM175+AM177</f>
        <v>0</v>
      </c>
      <c r="AN184" s="26">
        <f t="shared" si="1426"/>
        <v>0</v>
      </c>
      <c r="AO184" s="26">
        <f t="shared" si="1426"/>
        <v>0</v>
      </c>
      <c r="AP184" s="26">
        <f t="shared" ref="AP184:CE184" si="1427">AP183+AP175+AP177</f>
        <v>0</v>
      </c>
      <c r="AQ184" s="26">
        <f t="shared" si="1427"/>
        <v>0</v>
      </c>
      <c r="AR184" s="26">
        <f t="shared" si="1427"/>
        <v>0</v>
      </c>
      <c r="AS184" s="26">
        <f t="shared" si="1427"/>
        <v>0</v>
      </c>
      <c r="AT184" s="26">
        <f t="shared" si="1427"/>
        <v>0</v>
      </c>
      <c r="AU184" s="26">
        <f t="shared" si="1427"/>
        <v>0</v>
      </c>
      <c r="AV184" s="26">
        <f t="shared" si="1427"/>
        <v>0</v>
      </c>
      <c r="AW184" s="26">
        <f t="shared" si="1427"/>
        <v>0</v>
      </c>
      <c r="AX184" s="26">
        <f t="shared" si="1427"/>
        <v>0</v>
      </c>
      <c r="AY184" s="26">
        <f t="shared" si="1427"/>
        <v>0</v>
      </c>
      <c r="AZ184" s="26">
        <f t="shared" si="1427"/>
        <v>0</v>
      </c>
      <c r="BA184" s="26">
        <f t="shared" si="1427"/>
        <v>0</v>
      </c>
      <c r="BB184" s="26">
        <f t="shared" si="1427"/>
        <v>0</v>
      </c>
      <c r="BC184" s="26">
        <f t="shared" si="1427"/>
        <v>0</v>
      </c>
      <c r="BD184" s="26">
        <f t="shared" si="1427"/>
        <v>0</v>
      </c>
      <c r="BE184" s="26">
        <f t="shared" si="1427"/>
        <v>0</v>
      </c>
      <c r="BF184" s="26">
        <f t="shared" si="1427"/>
        <v>0</v>
      </c>
      <c r="BG184" s="26">
        <f t="shared" si="1427"/>
        <v>0</v>
      </c>
      <c r="BH184" s="26">
        <f t="shared" ref="BH184" si="1428">BH183+BH175+BH177</f>
        <v>0</v>
      </c>
      <c r="BI184" s="26">
        <f t="shared" si="1427"/>
        <v>0</v>
      </c>
      <c r="BJ184" s="26">
        <f t="shared" si="1427"/>
        <v>0</v>
      </c>
      <c r="BK184" s="26">
        <f t="shared" si="1427"/>
        <v>0</v>
      </c>
      <c r="BL184" s="26">
        <f t="shared" si="1427"/>
        <v>0</v>
      </c>
      <c r="BM184" s="26">
        <f t="shared" si="1427"/>
        <v>0</v>
      </c>
      <c r="BN184" s="26">
        <f t="shared" si="1427"/>
        <v>0</v>
      </c>
      <c r="BO184" s="26">
        <f t="shared" si="1427"/>
        <v>17.870999999999974</v>
      </c>
      <c r="BP184" s="26">
        <f t="shared" si="1427"/>
        <v>0</v>
      </c>
      <c r="BQ184" s="26">
        <f t="shared" si="1427"/>
        <v>24.573999999999998</v>
      </c>
      <c r="BR184" s="26">
        <f t="shared" si="1427"/>
        <v>1222.4449999999999</v>
      </c>
      <c r="BS184" s="26">
        <f t="shared" si="1427"/>
        <v>1259.4010000000001</v>
      </c>
      <c r="BT184" s="26">
        <f t="shared" si="1427"/>
        <v>1413.135</v>
      </c>
      <c r="BU184" s="26">
        <f t="shared" si="1427"/>
        <v>1482.8679999999999</v>
      </c>
      <c r="BV184" s="26">
        <f t="shared" si="1427"/>
        <v>1715.3309999999999</v>
      </c>
      <c r="BW184" s="26">
        <f t="shared" si="1427"/>
        <v>1823.123</v>
      </c>
      <c r="BX184" s="26">
        <f t="shared" si="1427"/>
        <v>1864.3609999999999</v>
      </c>
      <c r="BY184" s="26">
        <f t="shared" si="1427"/>
        <v>1941.557</v>
      </c>
      <c r="BZ184" s="26">
        <f t="shared" si="1427"/>
        <v>1945.2429999999999</v>
      </c>
      <c r="CA184" s="26">
        <f t="shared" si="1427"/>
        <v>1976.7529999999999</v>
      </c>
      <c r="CB184" s="26">
        <f t="shared" si="1427"/>
        <v>2097.511</v>
      </c>
      <c r="CC184" s="26">
        <f t="shared" si="1427"/>
        <v>2146.5909999999999</v>
      </c>
      <c r="CD184" s="26">
        <f t="shared" si="1427"/>
        <v>2216.79</v>
      </c>
      <c r="CE184" s="26">
        <f t="shared" si="1427"/>
        <v>2302.66</v>
      </c>
      <c r="CF184" s="26">
        <f t="shared" ref="CF184:CG184" si="1429">CF183+CF175+CF177</f>
        <v>2295.4499999999998</v>
      </c>
      <c r="CG184" s="26">
        <f t="shared" si="1429"/>
        <v>2399.08</v>
      </c>
      <c r="CH184" s="26">
        <f t="shared" ref="CH184:CI184" si="1430">CH183+CH175+CH177</f>
        <v>2489.11</v>
      </c>
      <c r="CI184" s="26">
        <f t="shared" si="1430"/>
        <v>2649.8</v>
      </c>
      <c r="CJ184" s="26">
        <f t="shared" ref="CJ184:DB184" si="1431">CJ183+CJ175+CJ177</f>
        <v>2632.71</v>
      </c>
      <c r="CK184" s="26">
        <f t="shared" si="1431"/>
        <v>2671.82</v>
      </c>
      <c r="CL184" s="26">
        <f t="shared" ref="CL184" si="1432">CL183+CL175+CL177</f>
        <v>2784.42</v>
      </c>
      <c r="CM184" s="27">
        <f t="shared" si="1431"/>
        <v>2866.6993468561886</v>
      </c>
      <c r="CN184" s="27">
        <f t="shared" si="1431"/>
        <v>2972.8125115696275</v>
      </c>
      <c r="CO184" s="27">
        <f t="shared" si="1431"/>
        <v>3078.2616589152121</v>
      </c>
      <c r="CP184" s="27">
        <f t="shared" si="1431"/>
        <v>3194.5300702471131</v>
      </c>
      <c r="CQ184" s="27">
        <f t="shared" si="1431"/>
        <v>3337.369252070278</v>
      </c>
      <c r="CR184" s="27">
        <f t="shared" si="1431"/>
        <v>3496.9637513748585</v>
      </c>
      <c r="CS184" s="27">
        <f t="shared" si="1431"/>
        <v>3659.9554637710607</v>
      </c>
      <c r="CT184" s="27">
        <f t="shared" si="1431"/>
        <v>3827.7983214280848</v>
      </c>
      <c r="CU184" s="27">
        <f t="shared" si="1431"/>
        <v>4000.0232442815959</v>
      </c>
      <c r="CV184" s="27">
        <f t="shared" si="1431"/>
        <v>4177.4245705348203</v>
      </c>
      <c r="CW184" s="27">
        <f t="shared" si="1431"/>
        <v>4360.0969676585846</v>
      </c>
      <c r="CX184" s="27">
        <f t="shared" si="1431"/>
        <v>4548.1942056047446</v>
      </c>
      <c r="CY184" s="27">
        <f t="shared" si="1431"/>
        <v>4743.0954768370157</v>
      </c>
      <c r="CZ184" s="27">
        <f t="shared" si="1431"/>
        <v>4943.6661663363211</v>
      </c>
      <c r="DA184" s="27">
        <f t="shared" si="1431"/>
        <v>5150.184411143633</v>
      </c>
      <c r="DB184" s="27">
        <f t="shared" si="1431"/>
        <v>5362.8239467145722</v>
      </c>
      <c r="DE184" s="121"/>
      <c r="DF184" s="26">
        <v>2784.42</v>
      </c>
    </row>
    <row r="185" spans="1:110" s="23" customFormat="1" x14ac:dyDescent="0.2">
      <c r="AB185" s="24"/>
      <c r="AC185" s="24"/>
      <c r="AD185" s="24"/>
      <c r="AE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E185" s="123"/>
    </row>
    <row r="186" spans="1:110" s="23" customFormat="1" outlineLevel="1" x14ac:dyDescent="0.2">
      <c r="A186" s="23" t="s">
        <v>50</v>
      </c>
      <c r="B186" s="23">
        <f>'Annual Raw'!C62</f>
        <v>0</v>
      </c>
      <c r="C186" s="23">
        <f>'Annual Raw'!D62</f>
        <v>0</v>
      </c>
      <c r="D186" s="23">
        <f>'Annual Raw'!E62</f>
        <v>0</v>
      </c>
      <c r="E186" s="23">
        <f>'Annual Raw'!F62-E190</f>
        <v>0</v>
      </c>
      <c r="F186" s="23">
        <f>'Annual Raw'!G62-F190</f>
        <v>0</v>
      </c>
      <c r="G186" s="23">
        <f>'Annual Raw'!H62-G190</f>
        <v>0</v>
      </c>
      <c r="H186" s="23">
        <f>'Annual Raw'!I62-H190</f>
        <v>0</v>
      </c>
      <c r="I186" s="23">
        <f>'Annual Raw'!J62-I190</f>
        <v>0</v>
      </c>
      <c r="J186" s="23">
        <f>'Annual Raw'!K62-J190</f>
        <v>0</v>
      </c>
      <c r="K186" s="23">
        <f>'Annual Raw'!L62-K190</f>
        <v>512.55576410000003</v>
      </c>
      <c r="L186" s="23">
        <f>'Annual Raw'!M62-L190</f>
        <v>518.91592279999998</v>
      </c>
      <c r="M186" s="23">
        <f>'Annual Raw'!N62-M190</f>
        <v>527.76018610000006</v>
      </c>
      <c r="N186" s="23">
        <f>'Annual Raw'!O62-N190</f>
        <v>540.01517349999995</v>
      </c>
      <c r="O186" s="23">
        <f>'Annual Raw'!P62-O190</f>
        <v>550.52606739999999</v>
      </c>
      <c r="P186" s="23">
        <f>'Annual Raw'!Q62-P190</f>
        <v>677.41276549999998</v>
      </c>
      <c r="Q186" s="23">
        <f>'Annual Raw'!R62-Q190</f>
        <v>408.31189999999998</v>
      </c>
      <c r="R186" s="23">
        <f>'Annual Raw'!S62-R190</f>
        <v>497.4178</v>
      </c>
      <c r="S186" s="23">
        <f>'Annual Raw'!T62-S190</f>
        <v>497.56259999999997</v>
      </c>
      <c r="T186" s="23">
        <f>'Annual Raw'!U62-T190</f>
        <v>499.10750000000002</v>
      </c>
      <c r="U186" s="23">
        <f>'Annual Raw'!V62-U190</f>
        <v>688.30780000000004</v>
      </c>
      <c r="V186" s="23">
        <f>'Annual Raw'!W62-V190</f>
        <v>1423.6893</v>
      </c>
      <c r="W186" s="23">
        <f>'Annual Raw'!X62-W190</f>
        <v>1474.5405000000001</v>
      </c>
      <c r="X186" s="23">
        <f>'Annual Raw'!Y62-X190</f>
        <v>2319.7008999999998</v>
      </c>
      <c r="Y186" s="23">
        <f>'Annual Raw'!Z62-Y190</f>
        <v>2405.81</v>
      </c>
      <c r="Z186" s="23">
        <f>'Annual Raw'!AA62-Z190</f>
        <v>2966.99</v>
      </c>
      <c r="AA186" s="23">
        <f>'Annual Raw'!AB62-AA190</f>
        <v>2974.46</v>
      </c>
      <c r="AB186" s="24">
        <f t="shared" ref="AB186:AB192" si="1433">+CP186</f>
        <v>3714.45</v>
      </c>
      <c r="AC186" s="24">
        <f t="shared" ref="AC186:AC192" si="1434">+CT186</f>
        <v>3914.45</v>
      </c>
      <c r="AD186" s="24">
        <f t="shared" ref="AD186:AD192" si="1435">+CX186</f>
        <v>4114.45</v>
      </c>
      <c r="AE186" s="24">
        <f t="shared" ref="AE186:AE192" si="1436">+DB186</f>
        <v>4314.45</v>
      </c>
      <c r="AJ186" s="23">
        <f>+'QTR Raw'!D68</f>
        <v>0</v>
      </c>
      <c r="AL186" s="23">
        <f>+'QTR Raw'!F68</f>
        <v>0</v>
      </c>
      <c r="AN186" s="23">
        <f>+'QTR Raw'!H68</f>
        <v>0</v>
      </c>
      <c r="AP186" s="23">
        <f>+'QTR Raw'!J68</f>
        <v>0</v>
      </c>
      <c r="AR186" s="23">
        <f>+'QTR Raw'!L68</f>
        <v>0</v>
      </c>
      <c r="AT186" s="23">
        <f>+'QTR Raw'!N68</f>
        <v>0</v>
      </c>
      <c r="AV186" s="23">
        <f>+'QTR Raw'!P68</f>
        <v>0</v>
      </c>
      <c r="AX186" s="23">
        <f>+'QTR Raw'!R68</f>
        <v>0</v>
      </c>
      <c r="AZ186" s="23">
        <f>+'QTR Raw'!T68</f>
        <v>0</v>
      </c>
      <c r="BB186" s="23">
        <f>+'QTR Raw'!V68</f>
        <v>0</v>
      </c>
      <c r="BD186" s="23">
        <f>+'QTR Raw'!X68</f>
        <v>0</v>
      </c>
      <c r="BF186" s="23">
        <f>+'QTR Raw'!Z68</f>
        <v>0</v>
      </c>
      <c r="BH186" s="23">
        <f>+'QTR Raw'!AB68</f>
        <v>0</v>
      </c>
      <c r="BJ186" s="23">
        <f>+'QTR Raw'!AD68</f>
        <v>0</v>
      </c>
      <c r="BL186" s="23">
        <f>+'QTR Raw'!AF68</f>
        <v>0</v>
      </c>
      <c r="BN186" s="23">
        <f>+'QTR Raw'!AH68</f>
        <v>0</v>
      </c>
      <c r="BP186" s="23">
        <f>+'QTR Raw'!AJ68</f>
        <v>0</v>
      </c>
      <c r="BR186" s="23">
        <f>+'QTR Raw'!AL68</f>
        <v>1102.3109999999999</v>
      </c>
      <c r="BT186" s="23">
        <f>+'QTR Raw'!AN68</f>
        <v>1097.6949999999999</v>
      </c>
      <c r="BV186" s="23">
        <f>+'QTR Raw'!AP68</f>
        <v>1067.83</v>
      </c>
      <c r="BX186" s="23">
        <f>+'QTR Raw'!AR68</f>
        <v>1806.819</v>
      </c>
      <c r="BZ186" s="23">
        <f>+'QTR Raw'!AT68</f>
        <v>1804.049</v>
      </c>
      <c r="CB186" s="23">
        <f>+'QTR Raw'!AV68</f>
        <v>1802.884</v>
      </c>
      <c r="CD186" s="23">
        <f>+'QTR Raw'!AX68</f>
        <v>1766.64</v>
      </c>
      <c r="CF186" s="23">
        <f>+'QTR Raw'!AZ68</f>
        <v>1912.5</v>
      </c>
      <c r="CH186" s="23">
        <f t="shared" ref="CH186:CH192" si="1437">Z186</f>
        <v>2966.99</v>
      </c>
      <c r="CI186" s="23">
        <f>CH186</f>
        <v>2966.99</v>
      </c>
      <c r="CJ186" s="23">
        <f>+CJ187+CJ189</f>
        <v>2988.54</v>
      </c>
      <c r="CK186" s="23">
        <f>+CJ186</f>
        <v>2988.54</v>
      </c>
      <c r="CL186" s="23">
        <f>+CL187+CL189</f>
        <v>3014.45</v>
      </c>
      <c r="CM186" s="24">
        <f>+CL186</f>
        <v>3014.45</v>
      </c>
      <c r="CN186" s="24">
        <f>+CM186+600</f>
        <v>3614.45</v>
      </c>
      <c r="CO186" s="24">
        <f>+CN186+50</f>
        <v>3664.45</v>
      </c>
      <c r="CP186" s="24">
        <f t="shared" ref="CP186:DB186" si="1438">+CO186+50</f>
        <v>3714.45</v>
      </c>
      <c r="CQ186" s="24">
        <f t="shared" si="1438"/>
        <v>3764.45</v>
      </c>
      <c r="CR186" s="24">
        <f t="shared" si="1438"/>
        <v>3814.45</v>
      </c>
      <c r="CS186" s="24">
        <f t="shared" si="1438"/>
        <v>3864.45</v>
      </c>
      <c r="CT186" s="24">
        <f t="shared" si="1438"/>
        <v>3914.45</v>
      </c>
      <c r="CU186" s="24">
        <f t="shared" si="1438"/>
        <v>3964.45</v>
      </c>
      <c r="CV186" s="24">
        <f t="shared" si="1438"/>
        <v>4014.45</v>
      </c>
      <c r="CW186" s="24">
        <f t="shared" si="1438"/>
        <v>4064.45</v>
      </c>
      <c r="CX186" s="24">
        <f t="shared" si="1438"/>
        <v>4114.45</v>
      </c>
      <c r="CY186" s="24">
        <f t="shared" si="1438"/>
        <v>4164.45</v>
      </c>
      <c r="CZ186" s="24">
        <f t="shared" si="1438"/>
        <v>4214.45</v>
      </c>
      <c r="DA186" s="24">
        <f t="shared" si="1438"/>
        <v>4264.45</v>
      </c>
      <c r="DB186" s="24">
        <f t="shared" si="1438"/>
        <v>4314.45</v>
      </c>
      <c r="DE186" s="123"/>
      <c r="DF186" s="23">
        <v>3000.55</v>
      </c>
    </row>
    <row r="187" spans="1:110" s="23" customFormat="1" outlineLevel="1" x14ac:dyDescent="0.2">
      <c r="A187" s="23" t="s">
        <v>51</v>
      </c>
      <c r="B187" s="23">
        <f>'Annual Raw'!C63</f>
        <v>0</v>
      </c>
      <c r="C187" s="23">
        <f>'Annual Raw'!D63</f>
        <v>0</v>
      </c>
      <c r="D187" s="23">
        <f>'Annual Raw'!E63</f>
        <v>0</v>
      </c>
      <c r="E187" s="23">
        <f>'Annual Raw'!F63</f>
        <v>0</v>
      </c>
      <c r="F187" s="23">
        <f>'Annual Raw'!G63</f>
        <v>0</v>
      </c>
      <c r="G187" s="23">
        <f>'Annual Raw'!H63</f>
        <v>0</v>
      </c>
      <c r="H187" s="23">
        <f>'Annual Raw'!I63</f>
        <v>0</v>
      </c>
      <c r="I187" s="23">
        <f>'Annual Raw'!J63</f>
        <v>0</v>
      </c>
      <c r="J187" s="23">
        <f>'Annual Raw'!K63</f>
        <v>0</v>
      </c>
      <c r="K187" s="23">
        <f>'Annual Raw'!L63</f>
        <v>33.661756400000002</v>
      </c>
      <c r="L187" s="23">
        <f>'Annual Raw'!M63</f>
        <v>79.741850400000004</v>
      </c>
      <c r="M187" s="23">
        <f>'Annual Raw'!N63</f>
        <v>126.9725567</v>
      </c>
      <c r="N187" s="23">
        <f>'Annual Raw'!O63</f>
        <v>174.71940119999999</v>
      </c>
      <c r="O187" s="23">
        <f>'Annual Raw'!P63</f>
        <v>223.95852919999999</v>
      </c>
      <c r="P187" s="23">
        <f>'Annual Raw'!Q63</f>
        <v>266.20155590000002</v>
      </c>
      <c r="Q187" s="23">
        <f>'Annual Raw'!R63</f>
        <v>44.051200000000001</v>
      </c>
      <c r="R187" s="23">
        <f>'Annual Raw'!S63</f>
        <v>99.481399999999994</v>
      </c>
      <c r="S187" s="23">
        <f>'Annual Raw'!T63</f>
        <v>150.34829999999999</v>
      </c>
      <c r="T187" s="23">
        <f>'Annual Raw'!U63</f>
        <v>204.39099999999999</v>
      </c>
      <c r="U187" s="23">
        <f>'Annual Raw'!V63</f>
        <v>248.13470000000001</v>
      </c>
      <c r="V187" s="23">
        <f>'Annual Raw'!W63</f>
        <v>321.37869999999998</v>
      </c>
      <c r="W187" s="23">
        <f>'Annual Raw'!X63</f>
        <v>406.71050000000002</v>
      </c>
      <c r="X187" s="23">
        <f>'Annual Raw'!Y63</f>
        <v>515.65139999999997</v>
      </c>
      <c r="Y187" s="23">
        <f>'Annual Raw'!Z63</f>
        <v>639.16999999999996</v>
      </c>
      <c r="Z187" s="23">
        <f>'Annual Raw'!AA63</f>
        <v>728.97</v>
      </c>
      <c r="AA187" s="23">
        <f>'Annual Raw'!AB63</f>
        <v>857.27</v>
      </c>
      <c r="AB187" s="24">
        <f t="shared" si="1433"/>
        <v>1082.1989475449877</v>
      </c>
      <c r="AC187" s="24">
        <f t="shared" si="1434"/>
        <v>1287.8260801580293</v>
      </c>
      <c r="AD187" s="24">
        <f t="shared" si="1435"/>
        <v>1493.0260029796832</v>
      </c>
      <c r="AE187" s="24">
        <f t="shared" si="1436"/>
        <v>1697.8311496166207</v>
      </c>
      <c r="AJ187" s="23">
        <f>+'QTR Raw'!D69</f>
        <v>0</v>
      </c>
      <c r="AL187" s="23">
        <f>+'QTR Raw'!F69</f>
        <v>0</v>
      </c>
      <c r="AN187" s="23">
        <f>+'QTR Raw'!H69</f>
        <v>0</v>
      </c>
      <c r="AP187" s="23">
        <f>+'QTR Raw'!J69</f>
        <v>0</v>
      </c>
      <c r="AR187" s="23">
        <f>+'QTR Raw'!L69</f>
        <v>0</v>
      </c>
      <c r="AT187" s="23">
        <f>+'QTR Raw'!N69</f>
        <v>0</v>
      </c>
      <c r="AV187" s="23">
        <f>+'QTR Raw'!P69</f>
        <v>0</v>
      </c>
      <c r="AX187" s="23">
        <f>+'QTR Raw'!R69</f>
        <v>0</v>
      </c>
      <c r="AZ187" s="23">
        <f>+'QTR Raw'!T69</f>
        <v>0</v>
      </c>
      <c r="BB187" s="23">
        <f>+'QTR Raw'!V69</f>
        <v>0</v>
      </c>
      <c r="BD187" s="23">
        <f>+'QTR Raw'!X69</f>
        <v>0</v>
      </c>
      <c r="BF187" s="23">
        <f>+'QTR Raw'!Z69</f>
        <v>0</v>
      </c>
      <c r="BH187" s="23">
        <f>+'QTR Raw'!AB69</f>
        <v>0</v>
      </c>
      <c r="BJ187" s="23">
        <f>+'QTR Raw'!AD69</f>
        <v>0</v>
      </c>
      <c r="BL187" s="23">
        <f>+'QTR Raw'!AF69</f>
        <v>0</v>
      </c>
      <c r="BN187" s="23">
        <f>+'QTR Raw'!AH69</f>
        <v>0</v>
      </c>
      <c r="BP187" s="23">
        <f>+'QTR Raw'!AJ69</f>
        <v>0</v>
      </c>
      <c r="BR187" s="23">
        <f>+'QTR Raw'!AL69</f>
        <v>0</v>
      </c>
      <c r="BT187" s="23">
        <f>+'QTR Raw'!AN69</f>
        <v>0</v>
      </c>
      <c r="BV187" s="23">
        <f>+'QTR Raw'!AP69</f>
        <v>0</v>
      </c>
      <c r="BX187" s="23">
        <f>+'QTR Raw'!AR69</f>
        <v>0</v>
      </c>
      <c r="BZ187" s="23">
        <f>+'QTR Raw'!AT69</f>
        <v>0</v>
      </c>
      <c r="CB187" s="23">
        <f>+'QTR Raw'!AV69</f>
        <v>0</v>
      </c>
      <c r="CD187" s="23">
        <f>+'QTR Raw'!AX69</f>
        <v>0</v>
      </c>
      <c r="CF187" s="23">
        <f>+'QTR Raw'!AZ69</f>
        <v>0</v>
      </c>
      <c r="CH187" s="23">
        <f t="shared" si="1437"/>
        <v>728.97</v>
      </c>
      <c r="CI187" s="23">
        <f t="shared" ref="CI187:DB187" si="1439">CH187+CI87</f>
        <v>770.51</v>
      </c>
      <c r="CJ187" s="23">
        <f t="shared" si="1439"/>
        <v>812.81999999999994</v>
      </c>
      <c r="CK187" s="23">
        <f t="shared" si="1439"/>
        <v>855.56999999999994</v>
      </c>
      <c r="CL187" s="23">
        <f t="shared" si="1439"/>
        <v>897.26</v>
      </c>
      <c r="CM187" s="24">
        <f t="shared" si="1439"/>
        <v>938.64157175206401</v>
      </c>
      <c r="CN187" s="24">
        <f t="shared" si="1439"/>
        <v>979.21431931703512</v>
      </c>
      <c r="CO187" s="24">
        <f t="shared" si="1439"/>
        <v>1030.7213613887345</v>
      </c>
      <c r="CP187" s="24">
        <f t="shared" si="1439"/>
        <v>1082.1989475449877</v>
      </c>
      <c r="CQ187" s="24">
        <f t="shared" si="1439"/>
        <v>1133.6476535168717</v>
      </c>
      <c r="CR187" s="24">
        <f t="shared" si="1439"/>
        <v>1185.0680437825022</v>
      </c>
      <c r="CS187" s="24">
        <f t="shared" si="1439"/>
        <v>1236.4606717869783</v>
      </c>
      <c r="CT187" s="24">
        <f t="shared" si="1439"/>
        <v>1287.8260801580293</v>
      </c>
      <c r="CU187" s="24">
        <f t="shared" si="1439"/>
        <v>1339.1648009174453</v>
      </c>
      <c r="CV187" s="24">
        <f t="shared" si="1439"/>
        <v>1390.4773556883758</v>
      </c>
      <c r="CW187" s="24">
        <f t="shared" si="1439"/>
        <v>1441.7642558985765</v>
      </c>
      <c r="CX187" s="24">
        <f t="shared" si="1439"/>
        <v>1493.0260029796832</v>
      </c>
      <c r="CY187" s="24">
        <f t="shared" si="1439"/>
        <v>1544.263088562592</v>
      </c>
      <c r="CZ187" s="24">
        <f t="shared" si="1439"/>
        <v>1595.475994669019</v>
      </c>
      <c r="DA187" s="24">
        <f t="shared" si="1439"/>
        <v>1646.6651938993168</v>
      </c>
      <c r="DB187" s="24">
        <f t="shared" si="1439"/>
        <v>1697.8311496166207</v>
      </c>
      <c r="DE187" s="123"/>
      <c r="DF187" s="23">
        <v>883.36000000000013</v>
      </c>
    </row>
    <row r="188" spans="1:110" s="23" customFormat="1" outlineLevel="1" x14ac:dyDescent="0.2">
      <c r="A188" s="23" t="s">
        <v>52</v>
      </c>
      <c r="B188" s="23">
        <f>'Annual Raw'!C64</f>
        <v>0</v>
      </c>
      <c r="C188" s="23">
        <f>'Annual Raw'!D64</f>
        <v>0</v>
      </c>
      <c r="D188" s="23">
        <f>'Annual Raw'!E64</f>
        <v>0</v>
      </c>
      <c r="E188" s="23">
        <f>'Annual Raw'!F64</f>
        <v>0</v>
      </c>
      <c r="F188" s="23">
        <f>'Annual Raw'!G64</f>
        <v>0</v>
      </c>
      <c r="G188" s="23">
        <f>'Annual Raw'!H64</f>
        <v>0</v>
      </c>
      <c r="H188" s="23">
        <f>'Annual Raw'!I64</f>
        <v>0</v>
      </c>
      <c r="I188" s="23">
        <f>'Annual Raw'!J64</f>
        <v>0</v>
      </c>
      <c r="J188" s="23">
        <f>'Annual Raw'!K64</f>
        <v>0</v>
      </c>
      <c r="K188" s="23">
        <f>'Annual Raw'!L64</f>
        <v>0</v>
      </c>
      <c r="L188" s="23">
        <f>'Annual Raw'!M64</f>
        <v>0</v>
      </c>
      <c r="M188" s="23">
        <f>'Annual Raw'!N64</f>
        <v>0</v>
      </c>
      <c r="N188" s="23">
        <f>'Annual Raw'!O64</f>
        <v>0</v>
      </c>
      <c r="O188" s="23">
        <f>'Annual Raw'!P64</f>
        <v>0</v>
      </c>
      <c r="P188" s="23">
        <f>'Annual Raw'!Q64</f>
        <v>0</v>
      </c>
      <c r="Q188" s="23">
        <f>'Annual Raw'!R64</f>
        <v>0</v>
      </c>
      <c r="R188" s="23">
        <f>'Annual Raw'!S64</f>
        <v>0</v>
      </c>
      <c r="S188" s="23">
        <f>'Annual Raw'!T64</f>
        <v>0</v>
      </c>
      <c r="T188" s="23">
        <f>'Annual Raw'!U64</f>
        <v>0</v>
      </c>
      <c r="U188" s="23">
        <f>'Annual Raw'!V64</f>
        <v>0</v>
      </c>
      <c r="V188" s="23">
        <f>'Annual Raw'!W64</f>
        <v>0</v>
      </c>
      <c r="W188" s="23">
        <f>'Annual Raw'!X64</f>
        <v>0</v>
      </c>
      <c r="X188" s="23">
        <f>'Annual Raw'!Y64</f>
        <v>0</v>
      </c>
      <c r="Y188" s="23">
        <f>'Annual Raw'!Z64</f>
        <v>0</v>
      </c>
      <c r="Z188" s="23">
        <f>'Annual Raw'!AA64</f>
        <v>0</v>
      </c>
      <c r="AA188" s="23">
        <f>'Annual Raw'!AB64</f>
        <v>0</v>
      </c>
      <c r="AB188" s="24">
        <f t="shared" si="1433"/>
        <v>0</v>
      </c>
      <c r="AC188" s="24">
        <f t="shared" si="1434"/>
        <v>0</v>
      </c>
      <c r="AD188" s="24">
        <f t="shared" si="1435"/>
        <v>0</v>
      </c>
      <c r="AE188" s="24">
        <f t="shared" si="1436"/>
        <v>0</v>
      </c>
      <c r="AJ188" s="23">
        <f>+'QTR Raw'!D70</f>
        <v>0</v>
      </c>
      <c r="AL188" s="23">
        <f>+'QTR Raw'!F70</f>
        <v>0</v>
      </c>
      <c r="AN188" s="23">
        <f>+'QTR Raw'!H70</f>
        <v>0</v>
      </c>
      <c r="AP188" s="23">
        <f>+'QTR Raw'!J70</f>
        <v>0</v>
      </c>
      <c r="AR188" s="23">
        <f>+'QTR Raw'!L70</f>
        <v>0</v>
      </c>
      <c r="AT188" s="23">
        <f>+'QTR Raw'!N70</f>
        <v>0</v>
      </c>
      <c r="AV188" s="23">
        <f>+'QTR Raw'!P70</f>
        <v>0</v>
      </c>
      <c r="AX188" s="23">
        <f>+'QTR Raw'!R70</f>
        <v>0</v>
      </c>
      <c r="AZ188" s="23">
        <f>+'QTR Raw'!T70</f>
        <v>0</v>
      </c>
      <c r="BB188" s="23">
        <f>+'QTR Raw'!V70</f>
        <v>0</v>
      </c>
      <c r="BD188" s="23">
        <f>+'QTR Raw'!X70</f>
        <v>0</v>
      </c>
      <c r="BF188" s="23">
        <f>+'QTR Raw'!Z70</f>
        <v>0</v>
      </c>
      <c r="BH188" s="23">
        <f>+'QTR Raw'!AB70</f>
        <v>0</v>
      </c>
      <c r="BJ188" s="23">
        <f>+'QTR Raw'!AD70</f>
        <v>0</v>
      </c>
      <c r="BL188" s="23">
        <f>+'QTR Raw'!AF70</f>
        <v>0</v>
      </c>
      <c r="BN188" s="23">
        <f>+'QTR Raw'!AH70</f>
        <v>0</v>
      </c>
      <c r="BP188" s="23">
        <f>+'QTR Raw'!AJ70</f>
        <v>0</v>
      </c>
      <c r="BR188" s="23">
        <f>+'QTR Raw'!AL70</f>
        <v>0</v>
      </c>
      <c r="BT188" s="23">
        <f>+'QTR Raw'!AN70</f>
        <v>0</v>
      </c>
      <c r="BV188" s="23">
        <f>+'QTR Raw'!AP70</f>
        <v>0</v>
      </c>
      <c r="BX188" s="23">
        <f>+'QTR Raw'!AR70</f>
        <v>0</v>
      </c>
      <c r="BZ188" s="23">
        <f>+'QTR Raw'!AT70</f>
        <v>0</v>
      </c>
      <c r="CB188" s="23">
        <f>+'QTR Raw'!AV70</f>
        <v>0</v>
      </c>
      <c r="CD188" s="23">
        <f>+'QTR Raw'!AX70</f>
        <v>0</v>
      </c>
      <c r="CF188" s="23">
        <f>+'QTR Raw'!AZ70</f>
        <v>0</v>
      </c>
      <c r="CH188" s="23">
        <f t="shared" si="1437"/>
        <v>0</v>
      </c>
      <c r="CI188" s="23">
        <f>CH188</f>
        <v>0</v>
      </c>
      <c r="CJ188" s="23">
        <f>+'QTR Raw'!BD70</f>
        <v>0</v>
      </c>
      <c r="CK188" s="23">
        <f t="shared" ref="CK188:DB188" si="1440">CJ188</f>
        <v>0</v>
      </c>
      <c r="CL188" s="23">
        <f>+'QTR Raw'!BF70</f>
        <v>0</v>
      </c>
      <c r="CM188" s="24">
        <f t="shared" si="1440"/>
        <v>0</v>
      </c>
      <c r="CN188" s="24">
        <f t="shared" si="1440"/>
        <v>0</v>
      </c>
      <c r="CO188" s="24">
        <f t="shared" si="1440"/>
        <v>0</v>
      </c>
      <c r="CP188" s="24">
        <f t="shared" si="1440"/>
        <v>0</v>
      </c>
      <c r="CQ188" s="24">
        <f t="shared" si="1440"/>
        <v>0</v>
      </c>
      <c r="CR188" s="24">
        <f t="shared" si="1440"/>
        <v>0</v>
      </c>
      <c r="CS188" s="24">
        <f t="shared" si="1440"/>
        <v>0</v>
      </c>
      <c r="CT188" s="24">
        <f t="shared" si="1440"/>
        <v>0</v>
      </c>
      <c r="CU188" s="24">
        <f t="shared" si="1440"/>
        <v>0</v>
      </c>
      <c r="CV188" s="24">
        <f t="shared" si="1440"/>
        <v>0</v>
      </c>
      <c r="CW188" s="24">
        <f t="shared" si="1440"/>
        <v>0</v>
      </c>
      <c r="CX188" s="24">
        <f t="shared" si="1440"/>
        <v>0</v>
      </c>
      <c r="CY188" s="24">
        <f t="shared" si="1440"/>
        <v>0</v>
      </c>
      <c r="CZ188" s="24">
        <f t="shared" si="1440"/>
        <v>0</v>
      </c>
      <c r="DA188" s="24">
        <f t="shared" si="1440"/>
        <v>0</v>
      </c>
      <c r="DB188" s="24">
        <f t="shared" si="1440"/>
        <v>0</v>
      </c>
      <c r="DE188" s="123"/>
      <c r="DF188" s="23">
        <v>0</v>
      </c>
    </row>
    <row r="189" spans="1:110" s="22" customFormat="1" outlineLevel="1" x14ac:dyDescent="0.2">
      <c r="A189" s="22" t="s">
        <v>53</v>
      </c>
      <c r="B189" s="22">
        <f>+B186-B187-B188</f>
        <v>0</v>
      </c>
      <c r="C189" s="22">
        <f t="shared" ref="C189:W189" si="1441">+C186-C187-C188</f>
        <v>0</v>
      </c>
      <c r="D189" s="22">
        <f t="shared" si="1441"/>
        <v>0</v>
      </c>
      <c r="E189" s="22">
        <f t="shared" si="1441"/>
        <v>0</v>
      </c>
      <c r="F189" s="22">
        <f t="shared" si="1441"/>
        <v>0</v>
      </c>
      <c r="G189" s="22">
        <f t="shared" si="1441"/>
        <v>0</v>
      </c>
      <c r="H189" s="22">
        <f t="shared" si="1441"/>
        <v>0</v>
      </c>
      <c r="I189" s="22">
        <f t="shared" si="1441"/>
        <v>0</v>
      </c>
      <c r="J189" s="22">
        <f t="shared" si="1441"/>
        <v>0</v>
      </c>
      <c r="K189" s="22">
        <f t="shared" si="1441"/>
        <v>478.89400770000003</v>
      </c>
      <c r="L189" s="22">
        <f t="shared" si="1441"/>
        <v>439.1740724</v>
      </c>
      <c r="M189" s="22">
        <f t="shared" si="1441"/>
        <v>400.78762940000007</v>
      </c>
      <c r="N189" s="22">
        <f t="shared" si="1441"/>
        <v>365.29577229999995</v>
      </c>
      <c r="O189" s="22">
        <f t="shared" si="1441"/>
        <v>326.5675382</v>
      </c>
      <c r="P189" s="22">
        <f t="shared" si="1441"/>
        <v>411.21120959999996</v>
      </c>
      <c r="Q189" s="22">
        <f t="shared" si="1441"/>
        <v>364.26069999999999</v>
      </c>
      <c r="R189" s="22">
        <f t="shared" si="1441"/>
        <v>397.93639999999999</v>
      </c>
      <c r="S189" s="22">
        <f t="shared" si="1441"/>
        <v>347.21429999999998</v>
      </c>
      <c r="T189" s="22">
        <f t="shared" si="1441"/>
        <v>294.7165</v>
      </c>
      <c r="U189" s="22">
        <f t="shared" si="1441"/>
        <v>440.17310000000003</v>
      </c>
      <c r="V189" s="22">
        <f t="shared" si="1441"/>
        <v>1102.3106</v>
      </c>
      <c r="W189" s="22">
        <f t="shared" si="1441"/>
        <v>1067.83</v>
      </c>
      <c r="X189" s="22">
        <f t="shared" ref="X189:Y189" si="1442">+X186-X187-X188</f>
        <v>1804.0494999999999</v>
      </c>
      <c r="Y189" s="22">
        <f t="shared" si="1442"/>
        <v>1766.6399999999999</v>
      </c>
      <c r="Z189" s="22">
        <f t="shared" ref="Z189:AE189" si="1443">+Z186-Z187-Z188</f>
        <v>2238.0199999999995</v>
      </c>
      <c r="AA189" s="22">
        <f t="shared" ref="AA189" si="1444">+AA186-AA187-AA188</f>
        <v>2117.19</v>
      </c>
      <c r="AB189" s="21">
        <f t="shared" si="1443"/>
        <v>2632.2510524550121</v>
      </c>
      <c r="AC189" s="21">
        <f t="shared" si="1443"/>
        <v>2626.6239198419707</v>
      </c>
      <c r="AD189" s="21">
        <f t="shared" si="1443"/>
        <v>2621.4239970203166</v>
      </c>
      <c r="AE189" s="21">
        <f t="shared" si="1443"/>
        <v>2616.6188503833791</v>
      </c>
      <c r="AJ189" s="22">
        <f t="shared" ref="AJ189:AL189" si="1445">+AJ186-AJ187-AJ188</f>
        <v>0</v>
      </c>
      <c r="AK189" s="22">
        <f t="shared" ref="AK189:CE189" si="1446">+AJ189</f>
        <v>0</v>
      </c>
      <c r="AL189" s="22">
        <f t="shared" si="1445"/>
        <v>0</v>
      </c>
      <c r="AM189" s="22">
        <f t="shared" si="1446"/>
        <v>0</v>
      </c>
      <c r="AN189" s="22">
        <f t="shared" ref="AN189" si="1447">+AN186-AN187-AN188</f>
        <v>0</v>
      </c>
      <c r="AO189" s="22">
        <f t="shared" si="1446"/>
        <v>0</v>
      </c>
      <c r="AP189" s="22">
        <f t="shared" ref="AP189:CD189" si="1448">+AP186-AP187-AP188</f>
        <v>0</v>
      </c>
      <c r="AQ189" s="22">
        <f t="shared" si="1446"/>
        <v>0</v>
      </c>
      <c r="AR189" s="22">
        <f t="shared" si="1448"/>
        <v>0</v>
      </c>
      <c r="AS189" s="22">
        <f t="shared" si="1446"/>
        <v>0</v>
      </c>
      <c r="AT189" s="22">
        <f t="shared" si="1448"/>
        <v>0</v>
      </c>
      <c r="AU189" s="22">
        <f t="shared" si="1446"/>
        <v>0</v>
      </c>
      <c r="AV189" s="22">
        <f t="shared" si="1448"/>
        <v>0</v>
      </c>
      <c r="AW189" s="22">
        <f t="shared" si="1446"/>
        <v>0</v>
      </c>
      <c r="AX189" s="22">
        <f t="shared" si="1448"/>
        <v>0</v>
      </c>
      <c r="AY189" s="22">
        <f t="shared" si="1446"/>
        <v>0</v>
      </c>
      <c r="AZ189" s="22">
        <f t="shared" si="1448"/>
        <v>0</v>
      </c>
      <c r="BA189" s="22">
        <f t="shared" si="1446"/>
        <v>0</v>
      </c>
      <c r="BB189" s="22">
        <f t="shared" si="1448"/>
        <v>0</v>
      </c>
      <c r="BC189" s="22">
        <f t="shared" si="1446"/>
        <v>0</v>
      </c>
      <c r="BD189" s="22">
        <f t="shared" si="1448"/>
        <v>0</v>
      </c>
      <c r="BE189" s="22">
        <f t="shared" si="1446"/>
        <v>0</v>
      </c>
      <c r="BF189" s="22">
        <f t="shared" si="1448"/>
        <v>0</v>
      </c>
      <c r="BG189" s="22">
        <f t="shared" si="1446"/>
        <v>0</v>
      </c>
      <c r="BH189" s="22">
        <f t="shared" si="1448"/>
        <v>0</v>
      </c>
      <c r="BI189" s="22">
        <f t="shared" si="1446"/>
        <v>0</v>
      </c>
      <c r="BJ189" s="22">
        <f t="shared" si="1448"/>
        <v>0</v>
      </c>
      <c r="BK189" s="22">
        <f t="shared" si="1446"/>
        <v>0</v>
      </c>
      <c r="BL189" s="22">
        <f t="shared" si="1448"/>
        <v>0</v>
      </c>
      <c r="BM189" s="22">
        <f t="shared" si="1446"/>
        <v>0</v>
      </c>
      <c r="BN189" s="22">
        <f t="shared" si="1448"/>
        <v>0</v>
      </c>
      <c r="BO189" s="22">
        <f t="shared" si="1446"/>
        <v>0</v>
      </c>
      <c r="BP189" s="22">
        <f t="shared" si="1448"/>
        <v>0</v>
      </c>
      <c r="BQ189" s="22">
        <f t="shared" si="1446"/>
        <v>0</v>
      </c>
      <c r="BR189" s="22">
        <f t="shared" si="1448"/>
        <v>1102.3109999999999</v>
      </c>
      <c r="BS189" s="22">
        <f t="shared" si="1446"/>
        <v>1102.3109999999999</v>
      </c>
      <c r="BT189" s="22">
        <f t="shared" si="1448"/>
        <v>1097.6949999999999</v>
      </c>
      <c r="BU189" s="22">
        <f t="shared" si="1446"/>
        <v>1097.6949999999999</v>
      </c>
      <c r="BV189" s="22">
        <f t="shared" si="1448"/>
        <v>1067.83</v>
      </c>
      <c r="BW189" s="22">
        <f t="shared" si="1446"/>
        <v>1067.83</v>
      </c>
      <c r="BX189" s="22">
        <f t="shared" si="1448"/>
        <v>1806.819</v>
      </c>
      <c r="BY189" s="22">
        <f t="shared" si="1446"/>
        <v>1806.819</v>
      </c>
      <c r="BZ189" s="22">
        <f t="shared" si="1448"/>
        <v>1804.049</v>
      </c>
      <c r="CA189" s="22">
        <f t="shared" si="1446"/>
        <v>1804.049</v>
      </c>
      <c r="CB189" s="22">
        <f t="shared" si="1448"/>
        <v>1802.884</v>
      </c>
      <c r="CC189" s="22">
        <f t="shared" si="1446"/>
        <v>1802.884</v>
      </c>
      <c r="CD189" s="22">
        <f t="shared" si="1448"/>
        <v>1766.64</v>
      </c>
      <c r="CE189" s="22">
        <f t="shared" si="1446"/>
        <v>1766.64</v>
      </c>
      <c r="CF189" s="22">
        <f t="shared" ref="CF189:CI189" si="1449">+CF186-CF187-CF188</f>
        <v>1912.5</v>
      </c>
      <c r="CG189" s="22">
        <f t="shared" ref="CG189:CI192" si="1450">+CF189</f>
        <v>1912.5</v>
      </c>
      <c r="CH189" s="22">
        <f t="shared" si="1449"/>
        <v>2238.0199999999995</v>
      </c>
      <c r="CI189" s="22">
        <f t="shared" si="1449"/>
        <v>2196.4799999999996</v>
      </c>
      <c r="CJ189" s="23">
        <f>+'QTR Raw'!BD68</f>
        <v>2175.7199999999998</v>
      </c>
      <c r="CK189" s="23">
        <f t="shared" ref="CK189:DB189" si="1451">+CK186-CK187-CK188</f>
        <v>2132.9700000000003</v>
      </c>
      <c r="CL189" s="23">
        <f>+'QTR Raw'!BF68</f>
        <v>2117.19</v>
      </c>
      <c r="CM189" s="21">
        <f t="shared" si="1451"/>
        <v>2075.8084282479358</v>
      </c>
      <c r="CN189" s="21">
        <f t="shared" si="1451"/>
        <v>2635.2356806829648</v>
      </c>
      <c r="CO189" s="21">
        <f t="shared" si="1451"/>
        <v>2633.7286386112655</v>
      </c>
      <c r="CP189" s="21">
        <f t="shared" si="1451"/>
        <v>2632.2510524550121</v>
      </c>
      <c r="CQ189" s="21">
        <f t="shared" si="1451"/>
        <v>2630.8023464831281</v>
      </c>
      <c r="CR189" s="21">
        <f t="shared" si="1451"/>
        <v>2629.3819562174976</v>
      </c>
      <c r="CS189" s="21">
        <f t="shared" si="1451"/>
        <v>2627.9893282130215</v>
      </c>
      <c r="CT189" s="21">
        <f t="shared" si="1451"/>
        <v>2626.6239198419707</v>
      </c>
      <c r="CU189" s="21">
        <f t="shared" si="1451"/>
        <v>2625.2851990825548</v>
      </c>
      <c r="CV189" s="21">
        <f t="shared" si="1451"/>
        <v>2623.9726443116242</v>
      </c>
      <c r="CW189" s="21">
        <f t="shared" si="1451"/>
        <v>2622.6857441014236</v>
      </c>
      <c r="CX189" s="21">
        <f t="shared" si="1451"/>
        <v>2621.4239970203166</v>
      </c>
      <c r="CY189" s="21">
        <f t="shared" si="1451"/>
        <v>2620.1869114374076</v>
      </c>
      <c r="CZ189" s="21">
        <f t="shared" si="1451"/>
        <v>2618.9740053309806</v>
      </c>
      <c r="DA189" s="21">
        <f t="shared" si="1451"/>
        <v>2617.784806100683</v>
      </c>
      <c r="DB189" s="21">
        <f t="shared" si="1451"/>
        <v>2616.6188503833791</v>
      </c>
      <c r="DE189" s="126"/>
      <c r="DF189" s="22">
        <v>2117.19</v>
      </c>
    </row>
    <row r="190" spans="1:110" s="23" customFormat="1" outlineLevel="1" x14ac:dyDescent="0.2">
      <c r="A190" s="23" t="s">
        <v>54</v>
      </c>
      <c r="B190" s="23">
        <f>'Annual Raw'!C86</f>
        <v>0</v>
      </c>
      <c r="C190" s="23">
        <f>'Annual Raw'!D86</f>
        <v>0</v>
      </c>
      <c r="D190" s="23">
        <f>'Annual Raw'!E86</f>
        <v>0</v>
      </c>
      <c r="E190" s="23">
        <f>'Annual Raw'!F86</f>
        <v>0</v>
      </c>
      <c r="F190" s="23">
        <f>'Annual Raw'!G86</f>
        <v>0</v>
      </c>
      <c r="G190" s="23">
        <f>'Annual Raw'!H86</f>
        <v>0</v>
      </c>
      <c r="H190" s="23">
        <f>'Annual Raw'!I86</f>
        <v>0</v>
      </c>
      <c r="I190" s="23">
        <f>'Annual Raw'!J86</f>
        <v>0</v>
      </c>
      <c r="J190" s="23">
        <f>'Annual Raw'!K86</f>
        <v>0</v>
      </c>
      <c r="K190" s="23">
        <f>'Annual Raw'!L86</f>
        <v>0</v>
      </c>
      <c r="L190" s="23">
        <f>'Annual Raw'!M86</f>
        <v>0</v>
      </c>
      <c r="M190" s="23">
        <f>'Annual Raw'!N86</f>
        <v>0</v>
      </c>
      <c r="N190" s="23">
        <f>'Annual Raw'!O86</f>
        <v>0</v>
      </c>
      <c r="O190" s="23">
        <f>'Annual Raw'!P86</f>
        <v>0</v>
      </c>
      <c r="P190" s="23">
        <f>'Annual Raw'!Q86</f>
        <v>0</v>
      </c>
      <c r="Q190" s="23">
        <f>'Annual Raw'!R86</f>
        <v>0</v>
      </c>
      <c r="R190" s="23">
        <f>'Annual Raw'!S86</f>
        <v>0</v>
      </c>
      <c r="S190" s="23">
        <f>'Annual Raw'!T86</f>
        <v>0</v>
      </c>
      <c r="T190" s="23">
        <f>'Annual Raw'!U86</f>
        <v>0</v>
      </c>
      <c r="U190" s="23">
        <f>'Annual Raw'!V86</f>
        <v>0</v>
      </c>
      <c r="V190" s="23">
        <f>'Annual Raw'!W86</f>
        <v>0</v>
      </c>
      <c r="W190" s="23">
        <f>'Annual Raw'!X86</f>
        <v>0</v>
      </c>
      <c r="X190" s="23">
        <f>'Annual Raw'!Y86</f>
        <v>0</v>
      </c>
      <c r="Y190" s="23">
        <f>'Annual Raw'!Z86</f>
        <v>0</v>
      </c>
      <c r="Z190" s="23">
        <f>'Annual Raw'!AA86</f>
        <v>0</v>
      </c>
      <c r="AA190" s="23">
        <f>'Annual Raw'!AB86</f>
        <v>0</v>
      </c>
      <c r="AB190" s="24">
        <f t="shared" si="1433"/>
        <v>0</v>
      </c>
      <c r="AC190" s="24">
        <f t="shared" si="1434"/>
        <v>0</v>
      </c>
      <c r="AD190" s="24">
        <f t="shared" si="1435"/>
        <v>0</v>
      </c>
      <c r="AE190" s="24">
        <f t="shared" si="1436"/>
        <v>0</v>
      </c>
      <c r="AJ190" s="23">
        <f>+'QTR Raw'!D72</f>
        <v>0</v>
      </c>
      <c r="AK190" s="23">
        <f>+AJ190</f>
        <v>0</v>
      </c>
      <c r="AL190" s="23">
        <f>+'QTR Raw'!F72</f>
        <v>0</v>
      </c>
      <c r="AM190" s="23">
        <f t="shared" ref="AK190:CE192" si="1452">+AL190</f>
        <v>0</v>
      </c>
      <c r="AN190" s="23">
        <f>+'QTR Raw'!H72</f>
        <v>0</v>
      </c>
      <c r="AO190" s="23">
        <f t="shared" si="1452"/>
        <v>0</v>
      </c>
      <c r="AP190" s="23">
        <f>+'QTR Raw'!J72</f>
        <v>0</v>
      </c>
      <c r="AQ190" s="23">
        <f t="shared" si="1452"/>
        <v>0</v>
      </c>
      <c r="AR190" s="23">
        <f>+'QTR Raw'!L72</f>
        <v>0</v>
      </c>
      <c r="AS190" s="23">
        <f t="shared" si="1452"/>
        <v>0</v>
      </c>
      <c r="AT190" s="23">
        <f>+'QTR Raw'!N72</f>
        <v>0</v>
      </c>
      <c r="AU190" s="23">
        <f t="shared" si="1452"/>
        <v>0</v>
      </c>
      <c r="AV190" s="23">
        <f>+'QTR Raw'!P72</f>
        <v>0</v>
      </c>
      <c r="AW190" s="23">
        <f t="shared" si="1452"/>
        <v>0</v>
      </c>
      <c r="AX190" s="23">
        <f>+'QTR Raw'!R72</f>
        <v>0</v>
      </c>
      <c r="AY190" s="23">
        <f t="shared" si="1452"/>
        <v>0</v>
      </c>
      <c r="AZ190" s="23">
        <f>+'QTR Raw'!T72</f>
        <v>0</v>
      </c>
      <c r="BA190" s="23">
        <f t="shared" si="1452"/>
        <v>0</v>
      </c>
      <c r="BB190" s="23">
        <f>+'QTR Raw'!V72</f>
        <v>0</v>
      </c>
      <c r="BC190" s="23">
        <f t="shared" si="1452"/>
        <v>0</v>
      </c>
      <c r="BD190" s="23">
        <f>+'QTR Raw'!X72</f>
        <v>0</v>
      </c>
      <c r="BE190" s="23">
        <f t="shared" si="1452"/>
        <v>0</v>
      </c>
      <c r="BF190" s="23">
        <f>+'QTR Raw'!Z72</f>
        <v>0</v>
      </c>
      <c r="BG190" s="23">
        <f t="shared" si="1452"/>
        <v>0</v>
      </c>
      <c r="BH190" s="23">
        <f>+'QTR Raw'!AB72</f>
        <v>0</v>
      </c>
      <c r="BI190" s="23">
        <f t="shared" si="1452"/>
        <v>0</v>
      </c>
      <c r="BJ190" s="23">
        <f>+'QTR Raw'!AD72</f>
        <v>0</v>
      </c>
      <c r="BK190" s="23">
        <f t="shared" si="1452"/>
        <v>0</v>
      </c>
      <c r="BL190" s="23">
        <f>+'QTR Raw'!AF72</f>
        <v>0</v>
      </c>
      <c r="BM190" s="23">
        <f t="shared" si="1452"/>
        <v>0</v>
      </c>
      <c r="BN190" s="23">
        <f>+'QTR Raw'!AH72</f>
        <v>0</v>
      </c>
      <c r="BO190" s="23">
        <f t="shared" si="1452"/>
        <v>0</v>
      </c>
      <c r="BP190" s="23">
        <f>+'QTR Raw'!AJ72</f>
        <v>0</v>
      </c>
      <c r="BQ190" s="23">
        <f t="shared" si="1452"/>
        <v>0</v>
      </c>
      <c r="BR190" s="23">
        <f>+'QTR Raw'!AL72</f>
        <v>0</v>
      </c>
      <c r="BS190" s="23">
        <f t="shared" si="1452"/>
        <v>0</v>
      </c>
      <c r="BT190" s="23">
        <f>+'QTR Raw'!AN72</f>
        <v>0</v>
      </c>
      <c r="BU190" s="23">
        <f t="shared" si="1452"/>
        <v>0</v>
      </c>
      <c r="BV190" s="23">
        <f>+'QTR Raw'!AP72</f>
        <v>0</v>
      </c>
      <c r="BW190" s="23">
        <f t="shared" si="1452"/>
        <v>0</v>
      </c>
      <c r="BX190" s="23">
        <f>+'QTR Raw'!AR72</f>
        <v>0</v>
      </c>
      <c r="BY190" s="23">
        <f t="shared" si="1452"/>
        <v>0</v>
      </c>
      <c r="BZ190" s="23">
        <f>+'QTR Raw'!AT72</f>
        <v>0</v>
      </c>
      <c r="CA190" s="23">
        <f t="shared" si="1452"/>
        <v>0</v>
      </c>
      <c r="CB190" s="23">
        <f>+'QTR Raw'!AV72</f>
        <v>0</v>
      </c>
      <c r="CC190" s="23">
        <f t="shared" si="1452"/>
        <v>0</v>
      </c>
      <c r="CD190" s="23">
        <f>+'QTR Raw'!AX72</f>
        <v>0</v>
      </c>
      <c r="CE190" s="23">
        <f t="shared" si="1452"/>
        <v>0</v>
      </c>
      <c r="CF190" s="23">
        <f>+'QTR Raw'!AZ72</f>
        <v>0</v>
      </c>
      <c r="CG190" s="23">
        <f t="shared" si="1450"/>
        <v>0</v>
      </c>
      <c r="CH190" s="23">
        <f t="shared" si="1437"/>
        <v>0</v>
      </c>
      <c r="CI190" s="23">
        <f t="shared" si="1450"/>
        <v>0</v>
      </c>
      <c r="CJ190" s="23">
        <f>+'QTR Raw'!BD72</f>
        <v>0</v>
      </c>
      <c r="CK190" s="23">
        <f t="shared" ref="CK190:CK192" si="1453">+CJ190</f>
        <v>0</v>
      </c>
      <c r="CL190" s="23">
        <f>+'QTR Raw'!BF72</f>
        <v>0</v>
      </c>
      <c r="CM190" s="24">
        <f t="shared" ref="CM190:CM192" si="1454">+CL190</f>
        <v>0</v>
      </c>
      <c r="CN190" s="24">
        <f t="shared" ref="CN190:CN191" si="1455">+CM190</f>
        <v>0</v>
      </c>
      <c r="CO190" s="24">
        <f t="shared" ref="CO190:CO192" si="1456">+CN190</f>
        <v>0</v>
      </c>
      <c r="CP190" s="24">
        <f t="shared" ref="CP190:CP192" si="1457">+CO190</f>
        <v>0</v>
      </c>
      <c r="CQ190" s="24">
        <f t="shared" ref="CQ190:CQ192" si="1458">+CP190</f>
        <v>0</v>
      </c>
      <c r="CR190" s="24">
        <f t="shared" ref="CR190:CR192" si="1459">+CQ190</f>
        <v>0</v>
      </c>
      <c r="CS190" s="24">
        <f t="shared" ref="CS190:CS192" si="1460">+CR190</f>
        <v>0</v>
      </c>
      <c r="CT190" s="24">
        <f t="shared" ref="CT190:CT192" si="1461">+CS190</f>
        <v>0</v>
      </c>
      <c r="CU190" s="24">
        <f t="shared" ref="CU190:CU192" si="1462">+CT190</f>
        <v>0</v>
      </c>
      <c r="CV190" s="24">
        <f t="shared" ref="CV190:CV192" si="1463">+CU190</f>
        <v>0</v>
      </c>
      <c r="CW190" s="24">
        <f t="shared" ref="CW190:CW192" si="1464">+CV190</f>
        <v>0</v>
      </c>
      <c r="CX190" s="24">
        <f t="shared" ref="CX190:CX192" si="1465">+CW190</f>
        <v>0</v>
      </c>
      <c r="CY190" s="24">
        <f t="shared" ref="CY190:CY192" si="1466">+CX190</f>
        <v>0</v>
      </c>
      <c r="CZ190" s="24">
        <f t="shared" ref="CZ190:CZ192" si="1467">+CY190</f>
        <v>0</v>
      </c>
      <c r="DA190" s="24">
        <f t="shared" ref="DA190:DA192" si="1468">+CZ190</f>
        <v>0</v>
      </c>
      <c r="DB190" s="24">
        <f t="shared" ref="DB190:DB192" si="1469">+DA190</f>
        <v>0</v>
      </c>
      <c r="DE190" s="123"/>
      <c r="DF190" s="23">
        <v>0</v>
      </c>
    </row>
    <row r="191" spans="1:110" s="23" customFormat="1" outlineLevel="1" x14ac:dyDescent="0.2">
      <c r="A191" s="23" t="s">
        <v>55</v>
      </c>
      <c r="B191" s="23">
        <f>'Annual Raw'!C68</f>
        <v>0</v>
      </c>
      <c r="C191" s="23">
        <f>'Annual Raw'!D68</f>
        <v>0</v>
      </c>
      <c r="D191" s="23">
        <f>'Annual Raw'!E68</f>
        <v>0</v>
      </c>
      <c r="E191" s="23">
        <f>'Annual Raw'!F68</f>
        <v>0</v>
      </c>
      <c r="F191" s="23">
        <f>'Annual Raw'!G68</f>
        <v>0</v>
      </c>
      <c r="G191" s="23">
        <f>'Annual Raw'!H68</f>
        <v>0</v>
      </c>
      <c r="H191" s="23">
        <f>'Annual Raw'!I68</f>
        <v>0</v>
      </c>
      <c r="I191" s="23">
        <f>'Annual Raw'!J68</f>
        <v>0</v>
      </c>
      <c r="J191" s="23">
        <f>'Annual Raw'!K68</f>
        <v>0</v>
      </c>
      <c r="K191" s="23">
        <f>'Annual Raw'!L68</f>
        <v>0</v>
      </c>
      <c r="L191" s="23">
        <f>'Annual Raw'!M68</f>
        <v>0</v>
      </c>
      <c r="M191" s="23">
        <f>'Annual Raw'!N68</f>
        <v>0</v>
      </c>
      <c r="N191" s="23">
        <f>'Annual Raw'!O68</f>
        <v>0</v>
      </c>
      <c r="O191" s="23">
        <f>'Annual Raw'!P68</f>
        <v>0</v>
      </c>
      <c r="P191" s="23">
        <f>'Annual Raw'!Q68</f>
        <v>0</v>
      </c>
      <c r="Q191" s="23">
        <f>'Annual Raw'!R68</f>
        <v>0</v>
      </c>
      <c r="R191" s="23">
        <f>'Annual Raw'!S68</f>
        <v>0</v>
      </c>
      <c r="S191" s="23">
        <f>'Annual Raw'!T68</f>
        <v>0</v>
      </c>
      <c r="T191" s="23">
        <f>'Annual Raw'!U68</f>
        <v>0</v>
      </c>
      <c r="U191" s="23">
        <f>'Annual Raw'!V68</f>
        <v>0</v>
      </c>
      <c r="V191" s="23">
        <f>'Annual Raw'!W68</f>
        <v>0</v>
      </c>
      <c r="W191" s="23">
        <f>'Annual Raw'!X68</f>
        <v>0</v>
      </c>
      <c r="X191" s="23">
        <f>'Annual Raw'!Y68</f>
        <v>0</v>
      </c>
      <c r="Y191" s="23">
        <f>'Annual Raw'!Z68</f>
        <v>0</v>
      </c>
      <c r="Z191" s="23">
        <f>'Annual Raw'!AA68</f>
        <v>0</v>
      </c>
      <c r="AA191" s="23">
        <f>'Annual Raw'!AB68</f>
        <v>0</v>
      </c>
      <c r="AB191" s="24">
        <f t="shared" si="1433"/>
        <v>0</v>
      </c>
      <c r="AC191" s="24">
        <f t="shared" si="1434"/>
        <v>0</v>
      </c>
      <c r="AD191" s="24">
        <f t="shared" si="1435"/>
        <v>0</v>
      </c>
      <c r="AE191" s="24">
        <f t="shared" si="1436"/>
        <v>0</v>
      </c>
      <c r="AK191" s="23">
        <f t="shared" si="1452"/>
        <v>0</v>
      </c>
      <c r="AM191" s="23">
        <f t="shared" si="1452"/>
        <v>0</v>
      </c>
      <c r="AO191" s="23">
        <f t="shared" si="1452"/>
        <v>0</v>
      </c>
      <c r="AQ191" s="23">
        <f t="shared" si="1452"/>
        <v>0</v>
      </c>
      <c r="AS191" s="23">
        <f t="shared" si="1452"/>
        <v>0</v>
      </c>
      <c r="AU191" s="23">
        <f t="shared" si="1452"/>
        <v>0</v>
      </c>
      <c r="AW191" s="23">
        <f t="shared" si="1452"/>
        <v>0</v>
      </c>
      <c r="AY191" s="23">
        <f t="shared" si="1452"/>
        <v>0</v>
      </c>
      <c r="BA191" s="23">
        <f t="shared" si="1452"/>
        <v>0</v>
      </c>
      <c r="BC191" s="23">
        <f t="shared" si="1452"/>
        <v>0</v>
      </c>
      <c r="BE191" s="23">
        <f t="shared" si="1452"/>
        <v>0</v>
      </c>
      <c r="BG191" s="23">
        <f t="shared" si="1452"/>
        <v>0</v>
      </c>
      <c r="BI191" s="23">
        <f t="shared" si="1452"/>
        <v>0</v>
      </c>
      <c r="BK191" s="23">
        <f t="shared" si="1452"/>
        <v>0</v>
      </c>
      <c r="BM191" s="23">
        <f t="shared" si="1452"/>
        <v>0</v>
      </c>
      <c r="BO191" s="23">
        <f t="shared" si="1452"/>
        <v>0</v>
      </c>
      <c r="BQ191" s="23">
        <f t="shared" si="1452"/>
        <v>0</v>
      </c>
      <c r="BS191" s="23">
        <f t="shared" si="1452"/>
        <v>0</v>
      </c>
      <c r="BU191" s="23">
        <f t="shared" si="1452"/>
        <v>0</v>
      </c>
      <c r="BW191" s="23">
        <f t="shared" si="1452"/>
        <v>0</v>
      </c>
      <c r="BY191" s="23">
        <f t="shared" si="1452"/>
        <v>0</v>
      </c>
      <c r="CA191" s="23">
        <f t="shared" si="1452"/>
        <v>0</v>
      </c>
      <c r="CC191" s="23">
        <f t="shared" si="1452"/>
        <v>0</v>
      </c>
      <c r="CE191" s="23">
        <f t="shared" si="1452"/>
        <v>0</v>
      </c>
      <c r="CG191" s="23">
        <f t="shared" si="1450"/>
        <v>0</v>
      </c>
      <c r="CH191" s="23">
        <f t="shared" si="1437"/>
        <v>0</v>
      </c>
      <c r="CI191" s="23">
        <f t="shared" si="1450"/>
        <v>0</v>
      </c>
      <c r="CK191" s="23">
        <f t="shared" si="1453"/>
        <v>0</v>
      </c>
      <c r="CM191" s="24">
        <f t="shared" si="1454"/>
        <v>0</v>
      </c>
      <c r="CN191" s="24">
        <f t="shared" si="1455"/>
        <v>0</v>
      </c>
      <c r="CO191" s="24">
        <f t="shared" si="1456"/>
        <v>0</v>
      </c>
      <c r="CP191" s="24">
        <f t="shared" si="1457"/>
        <v>0</v>
      </c>
      <c r="CQ191" s="24">
        <f t="shared" si="1458"/>
        <v>0</v>
      </c>
      <c r="CR191" s="24">
        <f t="shared" si="1459"/>
        <v>0</v>
      </c>
      <c r="CS191" s="24">
        <f t="shared" si="1460"/>
        <v>0</v>
      </c>
      <c r="CT191" s="24">
        <f t="shared" si="1461"/>
        <v>0</v>
      </c>
      <c r="CU191" s="24">
        <f t="shared" si="1462"/>
        <v>0</v>
      </c>
      <c r="CV191" s="24">
        <f t="shared" si="1463"/>
        <v>0</v>
      </c>
      <c r="CW191" s="24">
        <f t="shared" si="1464"/>
        <v>0</v>
      </c>
      <c r="CX191" s="24">
        <f t="shared" si="1465"/>
        <v>0</v>
      </c>
      <c r="CY191" s="24">
        <f t="shared" si="1466"/>
        <v>0</v>
      </c>
      <c r="CZ191" s="24">
        <f t="shared" si="1467"/>
        <v>0</v>
      </c>
      <c r="DA191" s="24">
        <f t="shared" si="1468"/>
        <v>0</v>
      </c>
      <c r="DB191" s="24">
        <f t="shared" si="1469"/>
        <v>0</v>
      </c>
      <c r="DE191" s="123"/>
      <c r="DF191" s="23">
        <v>0</v>
      </c>
    </row>
    <row r="192" spans="1:110" s="23" customFormat="1" outlineLevel="1" x14ac:dyDescent="0.2">
      <c r="A192" s="23" t="s">
        <v>56</v>
      </c>
      <c r="B192" s="23">
        <f>'Annual Raw'!C67+'Annual Raw'!C66+'Annual Raw'!C69+'Annual Raw'!C70</f>
        <v>0</v>
      </c>
      <c r="C192" s="23">
        <f>'Annual Raw'!D67+'Annual Raw'!D66+'Annual Raw'!D69+'Annual Raw'!D70</f>
        <v>0</v>
      </c>
      <c r="D192" s="23">
        <f>'Annual Raw'!E67+'Annual Raw'!E66+'Annual Raw'!E69+'Annual Raw'!E70</f>
        <v>0</v>
      </c>
      <c r="E192" s="23">
        <f>'Annual Raw'!F67+'Annual Raw'!F66+'Annual Raw'!F69+'Annual Raw'!F70</f>
        <v>0</v>
      </c>
      <c r="F192" s="23">
        <f>'Annual Raw'!G67+'Annual Raw'!G66+'Annual Raw'!G69+'Annual Raw'!G70</f>
        <v>0</v>
      </c>
      <c r="G192" s="23">
        <f>'Annual Raw'!H67+'Annual Raw'!H66+'Annual Raw'!H69+'Annual Raw'!H70</f>
        <v>0</v>
      </c>
      <c r="H192" s="23">
        <f>'Annual Raw'!I67+'Annual Raw'!I66+'Annual Raw'!I69+'Annual Raw'!I70</f>
        <v>0</v>
      </c>
      <c r="I192" s="23">
        <f>'Annual Raw'!J67+'Annual Raw'!J66+'Annual Raw'!J69+'Annual Raw'!J70</f>
        <v>0</v>
      </c>
      <c r="J192" s="23">
        <f>'Annual Raw'!K67+'Annual Raw'!K66+'Annual Raw'!K69+'Annual Raw'!K70</f>
        <v>0</v>
      </c>
      <c r="K192" s="23">
        <f>'Annual Raw'!L67+'Annual Raw'!L66+'Annual Raw'!L69+'Annual Raw'!L70</f>
        <v>0.46879389999999999</v>
      </c>
      <c r="L192" s="23">
        <f>'Annual Raw'!M67+'Annual Raw'!M66+'Annual Raw'!M69+'Annual Raw'!M70</f>
        <v>1.9127285999999999</v>
      </c>
      <c r="M192" s="23">
        <f>'Annual Raw'!N67+'Annual Raw'!N66+'Annual Raw'!N69+'Annual Raw'!N70</f>
        <v>36.865216699999998</v>
      </c>
      <c r="N192" s="23">
        <f>'Annual Raw'!O67+'Annual Raw'!O66+'Annual Raw'!O69+'Annual Raw'!O70</f>
        <v>82.267562999999996</v>
      </c>
      <c r="O192" s="23">
        <f>'Annual Raw'!P67+'Annual Raw'!P66+'Annual Raw'!P69+'Annual Raw'!P70</f>
        <v>112.498137</v>
      </c>
      <c r="P192" s="23">
        <f>'Annual Raw'!Q67+'Annual Raw'!Q66+'Annual Raw'!Q69+'Annual Raw'!Q70</f>
        <v>7.2866385999999999</v>
      </c>
      <c r="Q192" s="23">
        <f>'Annual Raw'!R67+'Annual Raw'!R66+'Annual Raw'!R69+'Annual Raw'!R70</f>
        <v>69.486699999999999</v>
      </c>
      <c r="R192" s="23">
        <f>'Annual Raw'!S67+'Annual Raw'!S66+'Annual Raw'!S69+'Annual Raw'!S70</f>
        <v>3.0941999999999998</v>
      </c>
      <c r="S192" s="23">
        <f>'Annual Raw'!T67+'Annual Raw'!T66+'Annual Raw'!T69+'Annual Raw'!T70</f>
        <v>78.802599999999998</v>
      </c>
      <c r="T192" s="23">
        <f>'Annual Raw'!U67+'Annual Raw'!U66+'Annual Raw'!U69+'Annual Raw'!U70</f>
        <v>468.24829999999997</v>
      </c>
      <c r="U192" s="23">
        <f>'Annual Raw'!V67+'Annual Raw'!V66+'Annual Raw'!V69+'Annual Raw'!V70</f>
        <v>691.15679999999998</v>
      </c>
      <c r="V192" s="23">
        <f>'Annual Raw'!W67+'Annual Raw'!W66+'Annual Raw'!W69+'Annual Raw'!W70</f>
        <v>125.8373</v>
      </c>
      <c r="W192" s="23">
        <f>'Annual Raw'!X67+'Annual Raw'!X66+'Annual Raw'!X69+'Annual Raw'!X70</f>
        <v>589.25440000000003</v>
      </c>
      <c r="X192" s="23">
        <f>'Annual Raw'!Y67+'Annual Raw'!Y66+'Annual Raw'!Y69+'Annual Raw'!Y70</f>
        <v>158.10249999999999</v>
      </c>
      <c r="Y192" s="23">
        <f>'Annual Raw'!Z67+'Annual Raw'!Z66+'Annual Raw'!Z69+'Annual Raw'!Z70</f>
        <v>482.84</v>
      </c>
      <c r="Z192" s="23">
        <f>'Annual Raw'!AA67+'Annual Raw'!AA66+'Annual Raw'!AA69+'Annual Raw'!AA70</f>
        <v>63.89</v>
      </c>
      <c r="AA192" s="23">
        <f>'Annual Raw'!AB67+'Annual Raw'!AB66+'Annual Raw'!AB69+'Annual Raw'!AB70</f>
        <v>450.83</v>
      </c>
      <c r="AB192" s="24">
        <f t="shared" si="1433"/>
        <v>0</v>
      </c>
      <c r="AC192" s="24">
        <f t="shared" si="1434"/>
        <v>0</v>
      </c>
      <c r="AD192" s="24">
        <f t="shared" si="1435"/>
        <v>0</v>
      </c>
      <c r="AE192" s="24">
        <f t="shared" si="1436"/>
        <v>0</v>
      </c>
      <c r="AJ192" s="23">
        <f>+'QTR Raw'!D74+'QTR Raw'!D75</f>
        <v>0</v>
      </c>
      <c r="AK192" s="23">
        <f t="shared" si="1452"/>
        <v>0</v>
      </c>
      <c r="AL192" s="23">
        <f>+'QTR Raw'!F74+'QTR Raw'!F75</f>
        <v>0</v>
      </c>
      <c r="AM192" s="23">
        <f t="shared" si="1452"/>
        <v>0</v>
      </c>
      <c r="AN192" s="23">
        <f>+'QTR Raw'!H74+'QTR Raw'!H75</f>
        <v>0</v>
      </c>
      <c r="AO192" s="23">
        <f t="shared" si="1452"/>
        <v>0</v>
      </c>
      <c r="AP192" s="23">
        <f>+'QTR Raw'!J74+'QTR Raw'!J75</f>
        <v>0</v>
      </c>
      <c r="AQ192" s="23">
        <f t="shared" si="1452"/>
        <v>0</v>
      </c>
      <c r="AR192" s="23">
        <f>+'QTR Raw'!L74+'QTR Raw'!L75</f>
        <v>0</v>
      </c>
      <c r="AS192" s="23">
        <f t="shared" si="1452"/>
        <v>0</v>
      </c>
      <c r="AT192" s="23">
        <f>+'QTR Raw'!N74+'QTR Raw'!N75</f>
        <v>0</v>
      </c>
      <c r="AU192" s="23">
        <f t="shared" si="1452"/>
        <v>0</v>
      </c>
      <c r="AV192" s="23">
        <f>+'QTR Raw'!P74+'QTR Raw'!P75</f>
        <v>0</v>
      </c>
      <c r="AW192" s="23">
        <f t="shared" si="1452"/>
        <v>0</v>
      </c>
      <c r="AX192" s="23">
        <f>+'QTR Raw'!R74+'QTR Raw'!R75</f>
        <v>0</v>
      </c>
      <c r="AY192" s="23">
        <f t="shared" si="1452"/>
        <v>0</v>
      </c>
      <c r="AZ192" s="23">
        <f>+'QTR Raw'!T74+'QTR Raw'!T75</f>
        <v>0</v>
      </c>
      <c r="BA192" s="23">
        <f t="shared" si="1452"/>
        <v>0</v>
      </c>
      <c r="BB192" s="23">
        <f>+'QTR Raw'!V74+'QTR Raw'!V75</f>
        <v>0</v>
      </c>
      <c r="BC192" s="23">
        <f t="shared" si="1452"/>
        <v>0</v>
      </c>
      <c r="BD192" s="23">
        <f>+'QTR Raw'!X74+'QTR Raw'!X75</f>
        <v>0</v>
      </c>
      <c r="BE192" s="23">
        <f t="shared" si="1452"/>
        <v>0</v>
      </c>
      <c r="BF192" s="23">
        <f>+'QTR Raw'!Z74+'QTR Raw'!Z75</f>
        <v>0</v>
      </c>
      <c r="BG192" s="23">
        <f t="shared" si="1452"/>
        <v>0</v>
      </c>
      <c r="BH192" s="23">
        <f>+'QTR Raw'!AB74+'QTR Raw'!AB75</f>
        <v>0</v>
      </c>
      <c r="BI192" s="23">
        <f t="shared" si="1452"/>
        <v>0</v>
      </c>
      <c r="BJ192" s="23">
        <f>+'QTR Raw'!AD74+'QTR Raw'!AD75</f>
        <v>0</v>
      </c>
      <c r="BK192" s="23">
        <f t="shared" si="1452"/>
        <v>0</v>
      </c>
      <c r="BL192" s="23">
        <f>+'QTR Raw'!AF74+'QTR Raw'!AF75</f>
        <v>0</v>
      </c>
      <c r="BM192" s="23">
        <f t="shared" si="1452"/>
        <v>0</v>
      </c>
      <c r="BN192" s="23">
        <f>+'QTR Raw'!AH74+'QTR Raw'!AH75</f>
        <v>0</v>
      </c>
      <c r="BO192" s="23">
        <f t="shared" si="1452"/>
        <v>0</v>
      </c>
      <c r="BP192" s="23">
        <f>+'QTR Raw'!AJ74+'QTR Raw'!AJ75</f>
        <v>0</v>
      </c>
      <c r="BQ192" s="23">
        <f t="shared" si="1452"/>
        <v>0</v>
      </c>
      <c r="BR192" s="23">
        <f>+'QTR Raw'!AL74+'QTR Raw'!AL75</f>
        <v>125.837</v>
      </c>
      <c r="BS192" s="23">
        <f t="shared" si="1452"/>
        <v>125.837</v>
      </c>
      <c r="BT192" s="23">
        <f>+'QTR Raw'!AN74+'QTR Raw'!AN75</f>
        <v>319.048</v>
      </c>
      <c r="BU192" s="23">
        <f t="shared" si="1452"/>
        <v>319.048</v>
      </c>
      <c r="BV192" s="23">
        <f>+'QTR Raw'!AP74+'QTR Raw'!AP75</f>
        <v>589.25400000000002</v>
      </c>
      <c r="BW192" s="23">
        <f t="shared" si="1452"/>
        <v>589.25400000000002</v>
      </c>
      <c r="BX192" s="23">
        <f>+'QTR Raw'!AR74+'QTR Raw'!AR75</f>
        <v>83.394000000000005</v>
      </c>
      <c r="BY192" s="23">
        <f t="shared" si="1452"/>
        <v>83.394000000000005</v>
      </c>
      <c r="BZ192" s="23">
        <f>+'QTR Raw'!AT74+'QTR Raw'!AT75</f>
        <v>158.102</v>
      </c>
      <c r="CA192" s="23">
        <f t="shared" si="1452"/>
        <v>158.102</v>
      </c>
      <c r="CB192" s="23">
        <f>+'QTR Raw'!AV74+'QTR Raw'!AV75</f>
        <v>353.24400000000003</v>
      </c>
      <c r="CC192" s="23">
        <f t="shared" si="1452"/>
        <v>353.24400000000003</v>
      </c>
      <c r="CD192" s="23">
        <f>+'QTR Raw'!AX74+'QTR Raw'!AX75</f>
        <v>482.84</v>
      </c>
      <c r="CE192" s="23">
        <f t="shared" si="1452"/>
        <v>482.84</v>
      </c>
      <c r="CF192" s="23">
        <f>+'QTR Raw'!AZ74+'QTR Raw'!AZ75</f>
        <v>349.62</v>
      </c>
      <c r="CG192" s="23">
        <f t="shared" si="1450"/>
        <v>349.62</v>
      </c>
      <c r="CH192" s="23">
        <f t="shared" si="1437"/>
        <v>63.89</v>
      </c>
      <c r="CI192" s="23">
        <f t="shared" si="1450"/>
        <v>63.89</v>
      </c>
      <c r="CJ192" s="23">
        <f>+'QTR Raw'!BD74+'QTR Raw'!BD75</f>
        <v>308.91000000000003</v>
      </c>
      <c r="CK192" s="23">
        <f t="shared" si="1453"/>
        <v>308.91000000000003</v>
      </c>
      <c r="CL192" s="23">
        <f>+'QTR Raw'!BF74+'QTR Raw'!BF75</f>
        <v>450.83</v>
      </c>
      <c r="CM192" s="24">
        <f t="shared" si="1454"/>
        <v>450.83</v>
      </c>
      <c r="CN192" s="24"/>
      <c r="CO192" s="24">
        <f t="shared" si="1456"/>
        <v>0</v>
      </c>
      <c r="CP192" s="24">
        <f t="shared" si="1457"/>
        <v>0</v>
      </c>
      <c r="CQ192" s="24">
        <f t="shared" si="1458"/>
        <v>0</v>
      </c>
      <c r="CR192" s="24">
        <f t="shared" si="1459"/>
        <v>0</v>
      </c>
      <c r="CS192" s="24">
        <f t="shared" si="1460"/>
        <v>0</v>
      </c>
      <c r="CT192" s="24">
        <f t="shared" si="1461"/>
        <v>0</v>
      </c>
      <c r="CU192" s="24">
        <f t="shared" si="1462"/>
        <v>0</v>
      </c>
      <c r="CV192" s="24">
        <f t="shared" si="1463"/>
        <v>0</v>
      </c>
      <c r="CW192" s="24">
        <f t="shared" si="1464"/>
        <v>0</v>
      </c>
      <c r="CX192" s="24">
        <f t="shared" si="1465"/>
        <v>0</v>
      </c>
      <c r="CY192" s="24">
        <f t="shared" si="1466"/>
        <v>0</v>
      </c>
      <c r="CZ192" s="24">
        <f t="shared" si="1467"/>
        <v>0</v>
      </c>
      <c r="DA192" s="24">
        <f t="shared" si="1468"/>
        <v>0</v>
      </c>
      <c r="DB192" s="24">
        <f t="shared" si="1469"/>
        <v>0</v>
      </c>
      <c r="DE192" s="123"/>
      <c r="DF192" s="23">
        <v>450.83</v>
      </c>
    </row>
    <row r="193" spans="1:110" s="22" customFormat="1" x14ac:dyDescent="0.2">
      <c r="A193" s="22" t="s">
        <v>57</v>
      </c>
      <c r="B193" s="22">
        <f>B189+B192+B191</f>
        <v>0</v>
      </c>
      <c r="C193" s="22">
        <f t="shared" ref="C193:D193" si="1470">C189+C192+C191</f>
        <v>0</v>
      </c>
      <c r="D193" s="22">
        <f t="shared" si="1470"/>
        <v>0</v>
      </c>
      <c r="E193" s="22">
        <f t="shared" ref="E193:Y193" si="1471">E189+E192+E191+E190</f>
        <v>0</v>
      </c>
      <c r="F193" s="22">
        <f t="shared" si="1471"/>
        <v>0</v>
      </c>
      <c r="G193" s="22">
        <f t="shared" si="1471"/>
        <v>0</v>
      </c>
      <c r="H193" s="22">
        <f t="shared" si="1471"/>
        <v>0</v>
      </c>
      <c r="I193" s="22">
        <f t="shared" si="1471"/>
        <v>0</v>
      </c>
      <c r="J193" s="22">
        <f t="shared" si="1471"/>
        <v>0</v>
      </c>
      <c r="K193" s="22">
        <f t="shared" si="1471"/>
        <v>479.36280160000001</v>
      </c>
      <c r="L193" s="22">
        <f t="shared" si="1471"/>
        <v>441.08680099999998</v>
      </c>
      <c r="M193" s="22">
        <f t="shared" si="1471"/>
        <v>437.65284610000009</v>
      </c>
      <c r="N193" s="22">
        <f t="shared" si="1471"/>
        <v>447.56333529999995</v>
      </c>
      <c r="O193" s="22">
        <f t="shared" si="1471"/>
        <v>439.06567519999999</v>
      </c>
      <c r="P193" s="22">
        <f t="shared" si="1471"/>
        <v>418.49784819999996</v>
      </c>
      <c r="Q193" s="22">
        <f t="shared" si="1471"/>
        <v>433.74739999999997</v>
      </c>
      <c r="R193" s="22">
        <f t="shared" si="1471"/>
        <v>401.03059999999999</v>
      </c>
      <c r="S193" s="22">
        <f t="shared" si="1471"/>
        <v>426.01689999999996</v>
      </c>
      <c r="T193" s="22">
        <f t="shared" si="1471"/>
        <v>762.96479999999997</v>
      </c>
      <c r="U193" s="22">
        <f t="shared" si="1471"/>
        <v>1131.3299</v>
      </c>
      <c r="V193" s="22">
        <f t="shared" si="1471"/>
        <v>1228.1478999999999</v>
      </c>
      <c r="W193" s="22">
        <f t="shared" si="1471"/>
        <v>1657.0844</v>
      </c>
      <c r="X193" s="22">
        <f t="shared" si="1471"/>
        <v>1962.1519999999998</v>
      </c>
      <c r="Y193" s="22">
        <f t="shared" si="1471"/>
        <v>2249.48</v>
      </c>
      <c r="Z193" s="22">
        <f>Z189+Z192+Z191+Z190</f>
        <v>2301.9099999999994</v>
      </c>
      <c r="AA193" s="22">
        <f>AA189+AA192+AA191+AA190</f>
        <v>2568.02</v>
      </c>
      <c r="AB193" s="21">
        <f t="shared" ref="AB193:AE193" si="1472">AB189+AB192+AB191+AB190</f>
        <v>2632.2510524550121</v>
      </c>
      <c r="AC193" s="21">
        <f t="shared" si="1472"/>
        <v>2626.6239198419707</v>
      </c>
      <c r="AD193" s="21">
        <f t="shared" si="1472"/>
        <v>2621.4239970203166</v>
      </c>
      <c r="AE193" s="21">
        <f t="shared" si="1472"/>
        <v>2616.6188503833791</v>
      </c>
      <c r="AJ193" s="22">
        <f t="shared" ref="AJ193" si="1473">AJ189+AJ192+AJ190+AJ191</f>
        <v>0</v>
      </c>
      <c r="AK193" s="22">
        <f t="shared" ref="AK193" si="1474">AK189+AK192+AK190+AK191</f>
        <v>0</v>
      </c>
      <c r="AL193" s="22">
        <f t="shared" ref="AL193:AM193" si="1475">AL189+AL192+AL190+AL191</f>
        <v>0</v>
      </c>
      <c r="AM193" s="22">
        <f t="shared" si="1475"/>
        <v>0</v>
      </c>
      <c r="AN193" s="22">
        <f t="shared" ref="AN193:AO193" si="1476">AN189+AN192+AN190+AN191</f>
        <v>0</v>
      </c>
      <c r="AO193" s="22">
        <f t="shared" si="1476"/>
        <v>0</v>
      </c>
      <c r="AP193" s="22">
        <f t="shared" ref="AP193:CE193" si="1477">AP189+AP192+AP190+AP191</f>
        <v>0</v>
      </c>
      <c r="AQ193" s="22">
        <f t="shared" si="1477"/>
        <v>0</v>
      </c>
      <c r="AR193" s="22">
        <f t="shared" si="1477"/>
        <v>0</v>
      </c>
      <c r="AS193" s="22">
        <f t="shared" si="1477"/>
        <v>0</v>
      </c>
      <c r="AT193" s="22">
        <f t="shared" si="1477"/>
        <v>0</v>
      </c>
      <c r="AU193" s="22">
        <f t="shared" si="1477"/>
        <v>0</v>
      </c>
      <c r="AV193" s="22">
        <f t="shared" si="1477"/>
        <v>0</v>
      </c>
      <c r="AW193" s="22">
        <f t="shared" si="1477"/>
        <v>0</v>
      </c>
      <c r="AX193" s="22">
        <f t="shared" si="1477"/>
        <v>0</v>
      </c>
      <c r="AY193" s="22">
        <f t="shared" si="1477"/>
        <v>0</v>
      </c>
      <c r="AZ193" s="22">
        <f t="shared" si="1477"/>
        <v>0</v>
      </c>
      <c r="BA193" s="22">
        <f t="shared" si="1477"/>
        <v>0</v>
      </c>
      <c r="BB193" s="22">
        <f t="shared" si="1477"/>
        <v>0</v>
      </c>
      <c r="BC193" s="22">
        <f t="shared" si="1477"/>
        <v>0</v>
      </c>
      <c r="BD193" s="22">
        <f t="shared" si="1477"/>
        <v>0</v>
      </c>
      <c r="BE193" s="22">
        <f t="shared" si="1477"/>
        <v>0</v>
      </c>
      <c r="BF193" s="22">
        <f t="shared" si="1477"/>
        <v>0</v>
      </c>
      <c r="BG193" s="22">
        <f t="shared" si="1477"/>
        <v>0</v>
      </c>
      <c r="BH193" s="22">
        <f t="shared" si="1477"/>
        <v>0</v>
      </c>
      <c r="BI193" s="22">
        <f t="shared" si="1477"/>
        <v>0</v>
      </c>
      <c r="BJ193" s="22">
        <f t="shared" si="1477"/>
        <v>0</v>
      </c>
      <c r="BK193" s="22">
        <f t="shared" si="1477"/>
        <v>0</v>
      </c>
      <c r="BL193" s="22">
        <f t="shared" si="1477"/>
        <v>0</v>
      </c>
      <c r="BM193" s="22">
        <f t="shared" si="1477"/>
        <v>0</v>
      </c>
      <c r="BN193" s="22">
        <f t="shared" si="1477"/>
        <v>0</v>
      </c>
      <c r="BO193" s="22">
        <f t="shared" si="1477"/>
        <v>0</v>
      </c>
      <c r="BP193" s="22">
        <f t="shared" si="1477"/>
        <v>0</v>
      </c>
      <c r="BQ193" s="22">
        <f t="shared" si="1477"/>
        <v>0</v>
      </c>
      <c r="BR193" s="22">
        <f t="shared" si="1477"/>
        <v>1228.1479999999999</v>
      </c>
      <c r="BS193" s="22">
        <f t="shared" si="1477"/>
        <v>1228.1479999999999</v>
      </c>
      <c r="BT193" s="22">
        <f t="shared" si="1477"/>
        <v>1416.7429999999999</v>
      </c>
      <c r="BU193" s="22">
        <f t="shared" si="1477"/>
        <v>1416.7429999999999</v>
      </c>
      <c r="BV193" s="22">
        <f t="shared" si="1477"/>
        <v>1657.0839999999998</v>
      </c>
      <c r="BW193" s="22">
        <f t="shared" si="1477"/>
        <v>1657.0839999999998</v>
      </c>
      <c r="BX193" s="22">
        <f t="shared" si="1477"/>
        <v>1890.213</v>
      </c>
      <c r="BY193" s="22">
        <f t="shared" si="1477"/>
        <v>1890.213</v>
      </c>
      <c r="BZ193" s="22">
        <f t="shared" si="1477"/>
        <v>1962.1510000000001</v>
      </c>
      <c r="CA193" s="22">
        <f t="shared" si="1477"/>
        <v>1962.1510000000001</v>
      </c>
      <c r="CB193" s="22">
        <f t="shared" si="1477"/>
        <v>2156.1280000000002</v>
      </c>
      <c r="CC193" s="22">
        <f t="shared" si="1477"/>
        <v>2156.1280000000002</v>
      </c>
      <c r="CD193" s="22">
        <f t="shared" si="1477"/>
        <v>2249.48</v>
      </c>
      <c r="CE193" s="22">
        <f t="shared" si="1477"/>
        <v>2249.48</v>
      </c>
      <c r="CF193" s="22">
        <f t="shared" ref="CF193:CG193" si="1478">CF189+CF192+CF190+CF191</f>
        <v>2262.12</v>
      </c>
      <c r="CG193" s="22">
        <f t="shared" si="1478"/>
        <v>2262.12</v>
      </c>
      <c r="CH193" s="22">
        <f t="shared" ref="CH193:CJ193" si="1479">CH189+CH192+CH190+CH191</f>
        <v>2301.9099999999994</v>
      </c>
      <c r="CI193" s="22">
        <f t="shared" si="1479"/>
        <v>2260.3699999999994</v>
      </c>
      <c r="CJ193" s="22">
        <f t="shared" si="1479"/>
        <v>2484.6299999999997</v>
      </c>
      <c r="CK193" s="22">
        <f t="shared" ref="CK193:DB193" si="1480">CK189+CK192+CK190+CK191</f>
        <v>2441.88</v>
      </c>
      <c r="CL193" s="22">
        <f t="shared" si="1480"/>
        <v>2568.02</v>
      </c>
      <c r="CM193" s="21">
        <f t="shared" si="1480"/>
        <v>2526.6384282479357</v>
      </c>
      <c r="CN193" s="21">
        <f t="shared" si="1480"/>
        <v>2635.2356806829648</v>
      </c>
      <c r="CO193" s="21">
        <f t="shared" si="1480"/>
        <v>2633.7286386112655</v>
      </c>
      <c r="CP193" s="21">
        <f t="shared" si="1480"/>
        <v>2632.2510524550121</v>
      </c>
      <c r="CQ193" s="21">
        <f t="shared" si="1480"/>
        <v>2630.8023464831281</v>
      </c>
      <c r="CR193" s="21">
        <f t="shared" si="1480"/>
        <v>2629.3819562174976</v>
      </c>
      <c r="CS193" s="21">
        <f t="shared" si="1480"/>
        <v>2627.9893282130215</v>
      </c>
      <c r="CT193" s="21">
        <f t="shared" si="1480"/>
        <v>2626.6239198419707</v>
      </c>
      <c r="CU193" s="21">
        <f t="shared" si="1480"/>
        <v>2625.2851990825548</v>
      </c>
      <c r="CV193" s="21">
        <f t="shared" si="1480"/>
        <v>2623.9726443116242</v>
      </c>
      <c r="CW193" s="21">
        <f t="shared" si="1480"/>
        <v>2622.6857441014236</v>
      </c>
      <c r="CX193" s="21">
        <f t="shared" si="1480"/>
        <v>2621.4239970203166</v>
      </c>
      <c r="CY193" s="21">
        <f t="shared" si="1480"/>
        <v>2620.1869114374076</v>
      </c>
      <c r="CZ193" s="21">
        <f t="shared" si="1480"/>
        <v>2618.9740053309806</v>
      </c>
      <c r="DA193" s="21">
        <f t="shared" si="1480"/>
        <v>2617.784806100683</v>
      </c>
      <c r="DB193" s="21">
        <f t="shared" si="1480"/>
        <v>2616.6188503833791</v>
      </c>
      <c r="DE193" s="126"/>
      <c r="DF193" s="22">
        <v>2568.02</v>
      </c>
    </row>
    <row r="194" spans="1:110" s="23" customFormat="1" x14ac:dyDescent="0.2">
      <c r="AB194" s="24"/>
      <c r="AC194" s="24"/>
      <c r="AD194" s="24"/>
      <c r="AE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E194" s="123"/>
    </row>
    <row r="195" spans="1:110" s="23" customFormat="1" x14ac:dyDescent="0.2">
      <c r="A195" s="23" t="s">
        <v>58</v>
      </c>
      <c r="B195" s="23">
        <f>'Annual Raw'!C71</f>
        <v>0</v>
      </c>
      <c r="C195" s="23">
        <f>'Annual Raw'!D71</f>
        <v>0</v>
      </c>
      <c r="D195" s="23">
        <f>'Annual Raw'!E71</f>
        <v>0</v>
      </c>
      <c r="E195" s="23">
        <f>'Annual Raw'!F71</f>
        <v>0</v>
      </c>
      <c r="F195" s="23">
        <f>'Annual Raw'!G71</f>
        <v>0</v>
      </c>
      <c r="G195" s="23">
        <f>'Annual Raw'!H71</f>
        <v>0</v>
      </c>
      <c r="H195" s="23">
        <f>'Annual Raw'!I71</f>
        <v>0</v>
      </c>
      <c r="I195" s="23">
        <f>'Annual Raw'!J71</f>
        <v>0</v>
      </c>
      <c r="J195" s="23">
        <f>'Annual Raw'!K71</f>
        <v>0</v>
      </c>
      <c r="K195" s="23">
        <f>'Annual Raw'!L71</f>
        <v>1E-3</v>
      </c>
      <c r="L195" s="23">
        <f>'Annual Raw'!M71</f>
        <v>1E-3</v>
      </c>
      <c r="M195" s="23">
        <f>'Annual Raw'!N71</f>
        <v>1E-3</v>
      </c>
      <c r="N195" s="23">
        <f>'Annual Raw'!O71</f>
        <v>1E-3</v>
      </c>
      <c r="O195" s="23">
        <f>'Annual Raw'!P71</f>
        <v>1E-3</v>
      </c>
      <c r="P195" s="23">
        <f>'Annual Raw'!Q71</f>
        <v>1E-3</v>
      </c>
      <c r="Q195" s="23">
        <f>'Annual Raw'!R71</f>
        <v>1E-3</v>
      </c>
      <c r="R195" s="23">
        <f>'Annual Raw'!S71</f>
        <v>1E-3</v>
      </c>
      <c r="S195" s="23">
        <f>'Annual Raw'!T71</f>
        <v>0</v>
      </c>
      <c r="T195" s="23">
        <f>'Annual Raw'!U71</f>
        <v>0</v>
      </c>
      <c r="U195" s="23">
        <f>'Annual Raw'!V71</f>
        <v>0</v>
      </c>
      <c r="V195" s="23">
        <f>'Annual Raw'!W71</f>
        <v>0</v>
      </c>
      <c r="W195" s="23">
        <f>'Annual Raw'!X71</f>
        <v>0</v>
      </c>
      <c r="X195" s="23">
        <f>'Annual Raw'!Y71</f>
        <v>20.548400000000001</v>
      </c>
      <c r="Y195" s="23">
        <f>'Annual Raw'!Z71</f>
        <v>20.58</v>
      </c>
      <c r="Z195" s="23">
        <f>'Annual Raw'!AA71</f>
        <v>21.54</v>
      </c>
      <c r="AA195" s="23">
        <f>'Annual Raw'!AB71</f>
        <v>22.76</v>
      </c>
      <c r="AB195" s="24">
        <f>+CP195</f>
        <v>22.76</v>
      </c>
      <c r="AC195" s="24">
        <f>+CT195</f>
        <v>22.76</v>
      </c>
      <c r="AD195" s="24">
        <f>+CX195</f>
        <v>22.76</v>
      </c>
      <c r="AE195" s="24">
        <f>+DB195</f>
        <v>22.76</v>
      </c>
      <c r="AJ195" s="23">
        <f>+'QTR Raw'!D77</f>
        <v>0</v>
      </c>
      <c r="AK195" s="23">
        <f t="shared" ref="AK195:CE195" si="1481">+AJ195</f>
        <v>0</v>
      </c>
      <c r="AL195" s="23">
        <f>+'QTR Raw'!F77</f>
        <v>0</v>
      </c>
      <c r="AM195" s="23">
        <f t="shared" si="1481"/>
        <v>0</v>
      </c>
      <c r="AN195" s="23">
        <f>+'QTR Raw'!H77</f>
        <v>0</v>
      </c>
      <c r="AO195" s="23">
        <f t="shared" si="1481"/>
        <v>0</v>
      </c>
      <c r="AP195" s="23">
        <f>+'QTR Raw'!J77</f>
        <v>0</v>
      </c>
      <c r="AQ195" s="23">
        <f t="shared" si="1481"/>
        <v>0</v>
      </c>
      <c r="AR195" s="23">
        <f>+'QTR Raw'!L77</f>
        <v>0</v>
      </c>
      <c r="AS195" s="23">
        <f t="shared" si="1481"/>
        <v>0</v>
      </c>
      <c r="AT195" s="23">
        <f>+'QTR Raw'!N77</f>
        <v>0</v>
      </c>
      <c r="AU195" s="23">
        <f t="shared" si="1481"/>
        <v>0</v>
      </c>
      <c r="AV195" s="23">
        <f>+'QTR Raw'!P77</f>
        <v>0</v>
      </c>
      <c r="AW195" s="23">
        <f t="shared" si="1481"/>
        <v>0</v>
      </c>
      <c r="AX195" s="23">
        <f>+'QTR Raw'!R77</f>
        <v>0</v>
      </c>
      <c r="AY195" s="23">
        <f t="shared" si="1481"/>
        <v>0</v>
      </c>
      <c r="AZ195" s="23">
        <f>+'QTR Raw'!T77</f>
        <v>0</v>
      </c>
      <c r="BA195" s="23">
        <f t="shared" si="1481"/>
        <v>0</v>
      </c>
      <c r="BB195" s="23">
        <f>+'QTR Raw'!V77</f>
        <v>0</v>
      </c>
      <c r="BC195" s="23">
        <f t="shared" si="1481"/>
        <v>0</v>
      </c>
      <c r="BD195" s="23">
        <f>+'QTR Raw'!X77</f>
        <v>0</v>
      </c>
      <c r="BE195" s="23">
        <f t="shared" si="1481"/>
        <v>0</v>
      </c>
      <c r="BF195" s="23">
        <f>+'QTR Raw'!Z77</f>
        <v>0</v>
      </c>
      <c r="BG195" s="23">
        <f t="shared" si="1481"/>
        <v>0</v>
      </c>
      <c r="BH195" s="23">
        <f>+'QTR Raw'!AB77</f>
        <v>0</v>
      </c>
      <c r="BI195" s="23">
        <f t="shared" si="1481"/>
        <v>0</v>
      </c>
      <c r="BJ195" s="23">
        <f>+'QTR Raw'!AD77</f>
        <v>0</v>
      </c>
      <c r="BK195" s="23">
        <f t="shared" si="1481"/>
        <v>0</v>
      </c>
      <c r="BL195" s="23">
        <f>+'QTR Raw'!AF77</f>
        <v>0</v>
      </c>
      <c r="BM195" s="23">
        <f t="shared" si="1481"/>
        <v>0</v>
      </c>
      <c r="BN195" s="23">
        <f>+'QTR Raw'!AH77</f>
        <v>0</v>
      </c>
      <c r="BO195" s="23">
        <f t="shared" si="1481"/>
        <v>0</v>
      </c>
      <c r="BP195" s="23">
        <f>+'QTR Raw'!AJ77</f>
        <v>0</v>
      </c>
      <c r="BQ195" s="23">
        <f t="shared" si="1481"/>
        <v>0</v>
      </c>
      <c r="BR195" s="23">
        <f>+'QTR Raw'!AL77</f>
        <v>0</v>
      </c>
      <c r="BS195" s="23">
        <f t="shared" si="1481"/>
        <v>0</v>
      </c>
      <c r="BT195" s="23">
        <f>+'QTR Raw'!AN77</f>
        <v>0</v>
      </c>
      <c r="BU195" s="23">
        <f t="shared" si="1481"/>
        <v>0</v>
      </c>
      <c r="BV195" s="23">
        <f>+'QTR Raw'!AP77</f>
        <v>0</v>
      </c>
      <c r="BW195" s="23">
        <f t="shared" si="1481"/>
        <v>0</v>
      </c>
      <c r="BX195" s="23">
        <f>+'QTR Raw'!AR77</f>
        <v>0</v>
      </c>
      <c r="BY195" s="23">
        <f t="shared" si="1481"/>
        <v>0</v>
      </c>
      <c r="BZ195" s="23">
        <f>+'QTR Raw'!AT77</f>
        <v>20.547999999999998</v>
      </c>
      <c r="CA195" s="23">
        <f t="shared" si="1481"/>
        <v>20.547999999999998</v>
      </c>
      <c r="CB195" s="23">
        <f>+'QTR Raw'!AV77</f>
        <v>20.192</v>
      </c>
      <c r="CC195" s="23">
        <f t="shared" si="1481"/>
        <v>20.192</v>
      </c>
      <c r="CD195" s="23">
        <f>+'QTR Raw'!AX77</f>
        <v>20.58</v>
      </c>
      <c r="CE195" s="23">
        <f t="shared" si="1481"/>
        <v>20.58</v>
      </c>
      <c r="CF195" s="23">
        <f>+'QTR Raw'!AZ77</f>
        <v>21.21</v>
      </c>
      <c r="CG195" s="23">
        <f t="shared" ref="CG195:CI198" si="1482">+CF195</f>
        <v>21.21</v>
      </c>
      <c r="CH195" s="23">
        <f t="shared" ref="CH195:CH210" si="1483">Z195</f>
        <v>21.54</v>
      </c>
      <c r="CI195" s="23">
        <f t="shared" si="1482"/>
        <v>21.54</v>
      </c>
      <c r="CJ195" s="23">
        <f>+'QTR Raw'!BD77</f>
        <v>23.78</v>
      </c>
      <c r="CK195" s="23">
        <f t="shared" ref="CK195" si="1484">+CJ195</f>
        <v>23.78</v>
      </c>
      <c r="CL195" s="23">
        <f>+'QTR Raw'!BF77</f>
        <v>22.76</v>
      </c>
      <c r="CM195" s="24">
        <f t="shared" ref="CM195" si="1485">+CL195</f>
        <v>22.76</v>
      </c>
      <c r="CN195" s="24">
        <f t="shared" ref="CN195" si="1486">+CM195</f>
        <v>22.76</v>
      </c>
      <c r="CO195" s="24">
        <f t="shared" ref="CO195" si="1487">+CN195</f>
        <v>22.76</v>
      </c>
      <c r="CP195" s="24">
        <f t="shared" ref="CP195" si="1488">+CO195</f>
        <v>22.76</v>
      </c>
      <c r="CQ195" s="24">
        <f t="shared" ref="CQ195" si="1489">+CP195</f>
        <v>22.76</v>
      </c>
      <c r="CR195" s="24">
        <f t="shared" ref="CR195" si="1490">+CQ195</f>
        <v>22.76</v>
      </c>
      <c r="CS195" s="24">
        <f t="shared" ref="CS195" si="1491">+CR195</f>
        <v>22.76</v>
      </c>
      <c r="CT195" s="24">
        <f t="shared" ref="CT195" si="1492">+CS195</f>
        <v>22.76</v>
      </c>
      <c r="CU195" s="24">
        <f t="shared" ref="CU195" si="1493">+CT195</f>
        <v>22.76</v>
      </c>
      <c r="CV195" s="24">
        <f t="shared" ref="CV195" si="1494">+CU195</f>
        <v>22.76</v>
      </c>
      <c r="CW195" s="24">
        <f t="shared" ref="CW195" si="1495">+CV195</f>
        <v>22.76</v>
      </c>
      <c r="CX195" s="24">
        <f t="shared" ref="CX195" si="1496">+CW195</f>
        <v>22.76</v>
      </c>
      <c r="CY195" s="24">
        <f t="shared" ref="CY195" si="1497">+CX195</f>
        <v>22.76</v>
      </c>
      <c r="CZ195" s="24">
        <f t="shared" ref="CZ195" si="1498">+CY195</f>
        <v>22.76</v>
      </c>
      <c r="DA195" s="24">
        <f t="shared" ref="DA195" si="1499">+CZ195</f>
        <v>22.76</v>
      </c>
      <c r="DB195" s="24">
        <f t="shared" ref="DB195" si="1500">+DA195</f>
        <v>22.76</v>
      </c>
      <c r="DE195" s="123"/>
      <c r="DF195" s="23">
        <v>22.76</v>
      </c>
    </row>
    <row r="196" spans="1:110" s="23" customFormat="1" x14ac:dyDescent="0.2">
      <c r="AB196" s="24"/>
      <c r="AC196" s="24"/>
      <c r="AD196" s="24"/>
      <c r="AE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E196" s="123"/>
    </row>
    <row r="197" spans="1:110" s="23" customFormat="1" outlineLevel="1" x14ac:dyDescent="0.2">
      <c r="A197" s="23" t="s">
        <v>59</v>
      </c>
      <c r="B197" s="23">
        <f>'Annual Raw'!C72</f>
        <v>0</v>
      </c>
      <c r="C197" s="23">
        <f>'Annual Raw'!D72</f>
        <v>0</v>
      </c>
      <c r="D197" s="23">
        <f>'Annual Raw'!E72</f>
        <v>0</v>
      </c>
      <c r="E197" s="23">
        <f>'Annual Raw'!F72+'Annual Raw'!F61</f>
        <v>0</v>
      </c>
      <c r="F197" s="23">
        <f>'Annual Raw'!G72+'Annual Raw'!G61</f>
        <v>0</v>
      </c>
      <c r="G197" s="23">
        <f>'Annual Raw'!H72+'Annual Raw'!H61</f>
        <v>0</v>
      </c>
      <c r="H197" s="23">
        <f>'Annual Raw'!I72+'Annual Raw'!I61</f>
        <v>0</v>
      </c>
      <c r="I197" s="23">
        <f>'Annual Raw'!J72+'Annual Raw'!J61</f>
        <v>0</v>
      </c>
      <c r="J197" s="23">
        <f>'Annual Raw'!K72+'Annual Raw'!K61</f>
        <v>0</v>
      </c>
      <c r="K197" s="23">
        <f>'Annual Raw'!L72+'Annual Raw'!L61</f>
        <v>0</v>
      </c>
      <c r="L197" s="23">
        <f>'Annual Raw'!M72+'Annual Raw'!M61</f>
        <v>9.3727771999999998</v>
      </c>
      <c r="M197" s="23">
        <f>'Annual Raw'!N72+'Annual Raw'!N61</f>
        <v>17.2510595</v>
      </c>
      <c r="N197" s="23">
        <f>'Annual Raw'!O72+'Annual Raw'!O61</f>
        <v>11.8020853</v>
      </c>
      <c r="O197" s="23">
        <f>'Annual Raw'!P72+'Annual Raw'!P61</f>
        <v>33.955698499999997</v>
      </c>
      <c r="P197" s="23">
        <f>'Annual Raw'!Q72+'Annual Raw'!Q61</f>
        <v>24.666191099999999</v>
      </c>
      <c r="Q197" s="23">
        <f>'Annual Raw'!R72+'Annual Raw'!R61</f>
        <v>5.75</v>
      </c>
      <c r="R197" s="23">
        <f>'Annual Raw'!S72+'Annual Raw'!S61</f>
        <v>10.6227</v>
      </c>
      <c r="S197" s="23">
        <f>'Annual Raw'!T72+'Annual Raw'!T61</f>
        <v>50.609299999999998</v>
      </c>
      <c r="T197" s="23">
        <f>'Annual Raw'!U72+'Annual Raw'!U61</f>
        <v>23.39</v>
      </c>
      <c r="U197" s="23">
        <f>'Annual Raw'!V72+'Annual Raw'!V61</f>
        <v>7.4580000000000002</v>
      </c>
      <c r="V197" s="23">
        <f>'Annual Raw'!W72+'Annual Raw'!W61</f>
        <v>35.023000000000003</v>
      </c>
      <c r="W197" s="23">
        <f>'Annual Raw'!X72+'Annual Raw'!X61</f>
        <v>17.848700000000001</v>
      </c>
      <c r="X197" s="23">
        <f>'Annual Raw'!Y72+'Annual Raw'!Y61</f>
        <v>30.035599999999999</v>
      </c>
      <c r="Y197" s="23">
        <f>'Annual Raw'!Z72+'Annual Raw'!Z61</f>
        <v>21.1</v>
      </c>
      <c r="Z197" s="23">
        <f>'Annual Raw'!AA72+'Annual Raw'!AA61</f>
        <v>53.72</v>
      </c>
      <c r="AA197" s="23">
        <f>'Annual Raw'!AB72+'Annual Raw'!AB61</f>
        <v>37.729999999999997</v>
      </c>
      <c r="AB197" s="24">
        <f t="shared" ref="AB197:AB202" si="1501">+CP197</f>
        <v>0</v>
      </c>
      <c r="AC197" s="24">
        <f t="shared" ref="AC197:AC202" si="1502">+CT197</f>
        <v>0</v>
      </c>
      <c r="AD197" s="24">
        <f t="shared" ref="AD197:AD202" si="1503">+CX197</f>
        <v>0</v>
      </c>
      <c r="AE197" s="24">
        <f t="shared" ref="AE197:AE202" si="1504">+DB197</f>
        <v>0</v>
      </c>
      <c r="AJ197" s="23">
        <f>+'QTR Raw'!D78</f>
        <v>0</v>
      </c>
      <c r="AK197" s="23">
        <f t="shared" ref="AK197:CE202" si="1505">+AJ197</f>
        <v>0</v>
      </c>
      <c r="AL197" s="23">
        <f>+'QTR Raw'!F78</f>
        <v>0</v>
      </c>
      <c r="AM197" s="23">
        <f t="shared" si="1505"/>
        <v>0</v>
      </c>
      <c r="AN197" s="23">
        <f>+'QTR Raw'!H78</f>
        <v>0</v>
      </c>
      <c r="AO197" s="23">
        <f t="shared" si="1505"/>
        <v>0</v>
      </c>
      <c r="AP197" s="23">
        <f>+'QTR Raw'!J78</f>
        <v>0</v>
      </c>
      <c r="AQ197" s="23">
        <f t="shared" si="1505"/>
        <v>0</v>
      </c>
      <c r="AR197" s="23">
        <f>+'QTR Raw'!L78</f>
        <v>0</v>
      </c>
      <c r="AS197" s="23">
        <f t="shared" si="1505"/>
        <v>0</v>
      </c>
      <c r="AT197" s="23">
        <f>+'QTR Raw'!N78</f>
        <v>0</v>
      </c>
      <c r="AU197" s="23">
        <f t="shared" si="1505"/>
        <v>0</v>
      </c>
      <c r="AV197" s="23">
        <f>+'QTR Raw'!P78</f>
        <v>0</v>
      </c>
      <c r="AW197" s="23">
        <f t="shared" si="1505"/>
        <v>0</v>
      </c>
      <c r="AX197" s="23">
        <f>+'QTR Raw'!R78</f>
        <v>0</v>
      </c>
      <c r="AY197" s="23">
        <f t="shared" si="1505"/>
        <v>0</v>
      </c>
      <c r="AZ197" s="23">
        <f>+'QTR Raw'!T78</f>
        <v>0</v>
      </c>
      <c r="BA197" s="23">
        <f t="shared" si="1505"/>
        <v>0</v>
      </c>
      <c r="BB197" s="23">
        <f>+'QTR Raw'!V78</f>
        <v>0</v>
      </c>
      <c r="BC197" s="23">
        <f t="shared" si="1505"/>
        <v>0</v>
      </c>
      <c r="BD197" s="23">
        <f>+'QTR Raw'!X78</f>
        <v>0</v>
      </c>
      <c r="BE197" s="23">
        <f t="shared" si="1505"/>
        <v>0</v>
      </c>
      <c r="BF197" s="23">
        <f>+'QTR Raw'!Z78</f>
        <v>0</v>
      </c>
      <c r="BG197" s="23">
        <f t="shared" si="1505"/>
        <v>0</v>
      </c>
      <c r="BH197" s="23">
        <f>+'QTR Raw'!AB78</f>
        <v>0</v>
      </c>
      <c r="BI197" s="23">
        <f t="shared" si="1505"/>
        <v>0</v>
      </c>
      <c r="BJ197" s="23">
        <f>+'QTR Raw'!AD78</f>
        <v>0</v>
      </c>
      <c r="BK197" s="23">
        <f t="shared" si="1505"/>
        <v>0</v>
      </c>
      <c r="BL197" s="23">
        <f>+'QTR Raw'!AF78</f>
        <v>0</v>
      </c>
      <c r="BM197" s="23">
        <f t="shared" si="1505"/>
        <v>0</v>
      </c>
      <c r="BN197" s="23">
        <f>+'QTR Raw'!AH78</f>
        <v>0</v>
      </c>
      <c r="BO197" s="23">
        <f t="shared" si="1505"/>
        <v>0</v>
      </c>
      <c r="BP197" s="23">
        <f>+'QTR Raw'!AJ78</f>
        <v>0</v>
      </c>
      <c r="BQ197" s="23">
        <f t="shared" si="1505"/>
        <v>0</v>
      </c>
      <c r="BR197" s="23">
        <f>+'QTR Raw'!AL78</f>
        <v>0</v>
      </c>
      <c r="BS197" s="23">
        <f t="shared" si="1505"/>
        <v>0</v>
      </c>
      <c r="BT197" s="23">
        <f>+'QTR Raw'!AN78</f>
        <v>0</v>
      </c>
      <c r="BU197" s="23">
        <f t="shared" si="1505"/>
        <v>0</v>
      </c>
      <c r="BV197" s="23">
        <f>+'QTR Raw'!AP78</f>
        <v>0</v>
      </c>
      <c r="BW197" s="23">
        <f t="shared" si="1505"/>
        <v>0</v>
      </c>
      <c r="BX197" s="23">
        <f>+'QTR Raw'!AR78</f>
        <v>0</v>
      </c>
      <c r="BY197" s="23">
        <f t="shared" si="1505"/>
        <v>0</v>
      </c>
      <c r="BZ197" s="23">
        <f>+'QTR Raw'!AT78</f>
        <v>0</v>
      </c>
      <c r="CA197" s="23">
        <f t="shared" si="1505"/>
        <v>0</v>
      </c>
      <c r="CB197" s="23">
        <f>+'QTR Raw'!AV78</f>
        <v>0</v>
      </c>
      <c r="CC197" s="23">
        <f t="shared" si="1505"/>
        <v>0</v>
      </c>
      <c r="CD197" s="23">
        <f>+'QTR Raw'!AX78</f>
        <v>0</v>
      </c>
      <c r="CE197" s="23">
        <f t="shared" si="1505"/>
        <v>0</v>
      </c>
      <c r="CF197" s="23">
        <f>+'QTR Raw'!AZ78</f>
        <v>0</v>
      </c>
      <c r="CG197" s="23">
        <f t="shared" si="1482"/>
        <v>0</v>
      </c>
      <c r="CH197" s="23">
        <f t="shared" si="1483"/>
        <v>53.72</v>
      </c>
      <c r="CJ197" s="23">
        <f>+'QTR Raw'!BD78</f>
        <v>0</v>
      </c>
      <c r="CL197" s="23">
        <f>+'QTR Raw'!BF78</f>
        <v>0</v>
      </c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E197" s="123"/>
      <c r="DF197" s="23">
        <v>0</v>
      </c>
    </row>
    <row r="198" spans="1:110" s="23" customFormat="1" outlineLevel="1" x14ac:dyDescent="0.2">
      <c r="A198" s="23" t="s">
        <v>60</v>
      </c>
      <c r="B198" s="23">
        <f>'Annual Raw'!C73+'Annual Raw'!C81</f>
        <v>0</v>
      </c>
      <c r="C198" s="23">
        <f>'Annual Raw'!D73+'Annual Raw'!D81</f>
        <v>0</v>
      </c>
      <c r="D198" s="23">
        <f>'Annual Raw'!E73+'Annual Raw'!E81</f>
        <v>0</v>
      </c>
      <c r="E198" s="23">
        <f>'Annual Raw'!F73+'Annual Raw'!F81</f>
        <v>0</v>
      </c>
      <c r="F198" s="23">
        <f>'Annual Raw'!G73+'Annual Raw'!G81</f>
        <v>0</v>
      </c>
      <c r="G198" s="23">
        <f>'Annual Raw'!H73+'Annual Raw'!H81</f>
        <v>0</v>
      </c>
      <c r="H198" s="23">
        <f>'Annual Raw'!I73+'Annual Raw'!I81</f>
        <v>0</v>
      </c>
      <c r="I198" s="23">
        <f>'Annual Raw'!J73+'Annual Raw'!J81</f>
        <v>0</v>
      </c>
      <c r="J198" s="23">
        <f>'Annual Raw'!K73+'Annual Raw'!K81</f>
        <v>0</v>
      </c>
      <c r="K198" s="23">
        <f>'Annual Raw'!L73+'Annual Raw'!L81</f>
        <v>0</v>
      </c>
      <c r="L198" s="23">
        <f>'Annual Raw'!M73+'Annual Raw'!M81</f>
        <v>0.93859999999999999</v>
      </c>
      <c r="M198" s="23">
        <f>'Annual Raw'!N73+'Annual Raw'!N81</f>
        <v>0.93859999999999999</v>
      </c>
      <c r="N198" s="23">
        <f>'Annual Raw'!O73+'Annual Raw'!O81</f>
        <v>2.2651363</v>
      </c>
      <c r="O198" s="23">
        <f>'Annual Raw'!P73+'Annual Raw'!P81</f>
        <v>2.13503</v>
      </c>
      <c r="P198" s="23">
        <f>'Annual Raw'!Q73+'Annual Raw'!Q81</f>
        <v>2.2034235999999998</v>
      </c>
      <c r="Q198" s="23">
        <f>'Annual Raw'!R73+'Annual Raw'!R81</f>
        <v>2.7875999999999999</v>
      </c>
      <c r="R198" s="23">
        <f>'Annual Raw'!S73+'Annual Raw'!S81</f>
        <v>0</v>
      </c>
      <c r="S198" s="23">
        <f>'Annual Raw'!T73+'Annual Raw'!T81</f>
        <v>0</v>
      </c>
      <c r="T198" s="23">
        <f>'Annual Raw'!U73+'Annual Raw'!U81</f>
        <v>3.2593999999999999</v>
      </c>
      <c r="U198" s="23">
        <f>'Annual Raw'!V73+'Annual Raw'!V81</f>
        <v>1.64</v>
      </c>
      <c r="V198" s="23">
        <f>'Annual Raw'!W73+'Annual Raw'!W81</f>
        <v>4.2393000000000001</v>
      </c>
      <c r="W198" s="23">
        <f>'Annual Raw'!X73+'Annual Raw'!X81</f>
        <v>1.7888999999999999</v>
      </c>
      <c r="X198" s="23">
        <f>'Annual Raw'!Y73+'Annual Raw'!Y81</f>
        <v>0</v>
      </c>
      <c r="Y198" s="23">
        <f>'Annual Raw'!Z73+'Annual Raw'!Z81</f>
        <v>1.25</v>
      </c>
      <c r="Z198" s="23">
        <f>'Annual Raw'!AA73+'Annual Raw'!AA81</f>
        <v>0.03</v>
      </c>
      <c r="AA198" s="23">
        <f>'Annual Raw'!AB73+'Annual Raw'!AB81</f>
        <v>50.1</v>
      </c>
      <c r="AB198" s="24">
        <f t="shared" si="1501"/>
        <v>0</v>
      </c>
      <c r="AC198" s="24">
        <f t="shared" si="1502"/>
        <v>0</v>
      </c>
      <c r="AD198" s="24">
        <f t="shared" si="1503"/>
        <v>0</v>
      </c>
      <c r="AE198" s="24">
        <f t="shared" si="1504"/>
        <v>0</v>
      </c>
      <c r="AJ198" s="23">
        <f>+'QTR Raw'!D79+'QTR Raw'!D76</f>
        <v>0</v>
      </c>
      <c r="AK198" s="23">
        <f t="shared" si="1505"/>
        <v>0</v>
      </c>
      <c r="AL198" s="23">
        <f>+'QTR Raw'!F79+'QTR Raw'!F76</f>
        <v>0</v>
      </c>
      <c r="AM198" s="23">
        <f t="shared" si="1505"/>
        <v>0</v>
      </c>
      <c r="AN198" s="23">
        <f>+'QTR Raw'!H79+'QTR Raw'!H76</f>
        <v>0</v>
      </c>
      <c r="AO198" s="23">
        <f t="shared" si="1505"/>
        <v>0</v>
      </c>
      <c r="AP198" s="23">
        <f>+'QTR Raw'!J79+'QTR Raw'!J76</f>
        <v>0</v>
      </c>
      <c r="AQ198" s="23">
        <f t="shared" si="1505"/>
        <v>0</v>
      </c>
      <c r="AR198" s="23">
        <f>+'QTR Raw'!L79+'QTR Raw'!L76</f>
        <v>0</v>
      </c>
      <c r="AS198" s="23">
        <f t="shared" si="1505"/>
        <v>0</v>
      </c>
      <c r="AT198" s="23">
        <f>+'QTR Raw'!N79+'QTR Raw'!N76</f>
        <v>0</v>
      </c>
      <c r="AU198" s="23">
        <f t="shared" si="1505"/>
        <v>0</v>
      </c>
      <c r="AV198" s="23">
        <f>+'QTR Raw'!P79+'QTR Raw'!P76</f>
        <v>0</v>
      </c>
      <c r="AW198" s="23">
        <f t="shared" si="1505"/>
        <v>0</v>
      </c>
      <c r="AX198" s="23">
        <f>+'QTR Raw'!R79+'QTR Raw'!R76</f>
        <v>0</v>
      </c>
      <c r="AY198" s="23">
        <f t="shared" si="1505"/>
        <v>0</v>
      </c>
      <c r="AZ198" s="23">
        <f>+'QTR Raw'!T79+'QTR Raw'!T76</f>
        <v>0</v>
      </c>
      <c r="BA198" s="23">
        <f t="shared" si="1505"/>
        <v>0</v>
      </c>
      <c r="BB198" s="23">
        <f>+'QTR Raw'!V79+'QTR Raw'!V76</f>
        <v>0</v>
      </c>
      <c r="BC198" s="23">
        <f t="shared" si="1505"/>
        <v>0</v>
      </c>
      <c r="BD198" s="23">
        <f>+'QTR Raw'!X79+'QTR Raw'!X76</f>
        <v>0</v>
      </c>
      <c r="BE198" s="23">
        <f t="shared" si="1505"/>
        <v>0</v>
      </c>
      <c r="BF198" s="23">
        <f>+'QTR Raw'!Z79+'QTR Raw'!Z76</f>
        <v>0</v>
      </c>
      <c r="BG198" s="23">
        <f t="shared" si="1505"/>
        <v>0</v>
      </c>
      <c r="BH198" s="23">
        <f>+'QTR Raw'!AB79+'QTR Raw'!AB76</f>
        <v>0</v>
      </c>
      <c r="BI198" s="23">
        <f t="shared" si="1505"/>
        <v>0</v>
      </c>
      <c r="BJ198" s="23">
        <f>+'QTR Raw'!AD79+'QTR Raw'!AD76</f>
        <v>0</v>
      </c>
      <c r="BK198" s="23">
        <f t="shared" si="1505"/>
        <v>0</v>
      </c>
      <c r="BL198" s="23">
        <f>+'QTR Raw'!AF79+'QTR Raw'!AF76</f>
        <v>0</v>
      </c>
      <c r="BM198" s="23">
        <f t="shared" si="1505"/>
        <v>0</v>
      </c>
      <c r="BN198" s="23">
        <f>+'QTR Raw'!AH79+'QTR Raw'!AH76</f>
        <v>0</v>
      </c>
      <c r="BO198" s="23">
        <f t="shared" si="1505"/>
        <v>0</v>
      </c>
      <c r="BP198" s="23">
        <f>+'QTR Raw'!AJ79+'QTR Raw'!AJ76</f>
        <v>0</v>
      </c>
      <c r="BQ198" s="23">
        <f t="shared" si="1505"/>
        <v>0</v>
      </c>
      <c r="BR198" s="23">
        <f>+'QTR Raw'!AL79+'QTR Raw'!AL76</f>
        <v>39.262999999999998</v>
      </c>
      <c r="BS198" s="23">
        <f t="shared" si="1505"/>
        <v>39.262999999999998</v>
      </c>
      <c r="BT198" s="23">
        <f>+'QTR Raw'!AN79+'QTR Raw'!AN76</f>
        <v>67.653000000000006</v>
      </c>
      <c r="BU198" s="23">
        <f t="shared" si="1505"/>
        <v>67.653000000000006</v>
      </c>
      <c r="BV198" s="23">
        <f>+'QTR Raw'!AP79+'QTR Raw'!AP76</f>
        <v>19.638000000000002</v>
      </c>
      <c r="BW198" s="23">
        <f t="shared" si="1505"/>
        <v>19.638000000000002</v>
      </c>
      <c r="BX198" s="23">
        <f>+'QTR Raw'!AR79+'QTR Raw'!AR76</f>
        <v>21.091999999999999</v>
      </c>
      <c r="BY198" s="23">
        <f t="shared" si="1505"/>
        <v>21.091999999999999</v>
      </c>
      <c r="BZ198" s="23">
        <f>+'QTR Raw'!AT79+'QTR Raw'!AT76</f>
        <v>30.036000000000001</v>
      </c>
      <c r="CA198" s="23">
        <f t="shared" si="1505"/>
        <v>30.036000000000001</v>
      </c>
      <c r="CB198" s="23">
        <f>+'QTR Raw'!AV79+'QTR Raw'!AV76</f>
        <v>33.302</v>
      </c>
      <c r="CC198" s="23">
        <f t="shared" si="1505"/>
        <v>33.302</v>
      </c>
      <c r="CD198" s="23">
        <f>+'QTR Raw'!AX79+'QTR Raw'!AX76</f>
        <v>22.35</v>
      </c>
      <c r="CE198" s="23">
        <f t="shared" si="1505"/>
        <v>22.35</v>
      </c>
      <c r="CF198" s="23">
        <f>+'QTR Raw'!AZ79+'QTR Raw'!AZ76</f>
        <v>22.77</v>
      </c>
      <c r="CG198" s="23">
        <f t="shared" si="1482"/>
        <v>22.77</v>
      </c>
      <c r="CH198" s="23">
        <f t="shared" si="1483"/>
        <v>0.03</v>
      </c>
      <c r="CJ198" s="23">
        <f>+'QTR Raw'!BD79+'QTR Raw'!BD76</f>
        <v>65.95</v>
      </c>
      <c r="CL198" s="23">
        <f>+'QTR Raw'!BF79+'QTR Raw'!BF76</f>
        <v>87.83</v>
      </c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E198" s="123"/>
      <c r="DF198" s="23">
        <v>87.83</v>
      </c>
    </row>
    <row r="199" spans="1:110" s="23" customFormat="1" outlineLevel="1" x14ac:dyDescent="0.2">
      <c r="A199" s="23" t="s">
        <v>61</v>
      </c>
      <c r="B199" s="23">
        <f>'Annual Raw'!C76</f>
        <v>0</v>
      </c>
      <c r="C199" s="23">
        <f>'Annual Raw'!D76</f>
        <v>0</v>
      </c>
      <c r="D199" s="23">
        <f>'Annual Raw'!E76</f>
        <v>0</v>
      </c>
      <c r="E199" s="23">
        <f>'Annual Raw'!F76</f>
        <v>0</v>
      </c>
      <c r="F199" s="23">
        <f>'Annual Raw'!G76</f>
        <v>0</v>
      </c>
      <c r="G199" s="23">
        <f>'Annual Raw'!H76</f>
        <v>0</v>
      </c>
      <c r="H199" s="23">
        <f>'Annual Raw'!I76</f>
        <v>0</v>
      </c>
      <c r="I199" s="23">
        <f>'Annual Raw'!J76</f>
        <v>0</v>
      </c>
      <c r="J199" s="23">
        <f>'Annual Raw'!K76</f>
        <v>0</v>
      </c>
      <c r="K199" s="23">
        <f>'Annual Raw'!L76</f>
        <v>5.2060046</v>
      </c>
      <c r="L199" s="23">
        <f>'Annual Raw'!M76</f>
        <v>11.192340700000001</v>
      </c>
      <c r="M199" s="23">
        <f>'Annual Raw'!N76</f>
        <v>14.5221678</v>
      </c>
      <c r="N199" s="23">
        <f>'Annual Raw'!O76</f>
        <v>12.905922800000001</v>
      </c>
      <c r="O199" s="23">
        <f>'Annual Raw'!P76</f>
        <v>23.006969300000002</v>
      </c>
      <c r="P199" s="23">
        <f>'Annual Raw'!Q76</f>
        <v>19.057390300000002</v>
      </c>
      <c r="Q199" s="23">
        <f>'Annual Raw'!R76</f>
        <v>36.686599999999999</v>
      </c>
      <c r="R199" s="23">
        <f>'Annual Raw'!S76</f>
        <v>28.151700000000002</v>
      </c>
      <c r="S199" s="23">
        <f>'Annual Raw'!T76</f>
        <v>29.6005</v>
      </c>
      <c r="T199" s="23">
        <f>'Annual Raw'!U76</f>
        <v>40.6541</v>
      </c>
      <c r="U199" s="23">
        <f>'Annual Raw'!V76</f>
        <v>48.403100000000002</v>
      </c>
      <c r="V199" s="23">
        <f>'Annual Raw'!W76</f>
        <v>53.959699999999998</v>
      </c>
      <c r="W199" s="23">
        <f>'Annual Raw'!X76</f>
        <v>154.13890000000001</v>
      </c>
      <c r="X199" s="23">
        <f>'Annual Raw'!Y76</f>
        <v>211.82820000000001</v>
      </c>
      <c r="Y199" s="23">
        <f>'Annual Raw'!Z76</f>
        <v>262.99</v>
      </c>
      <c r="Z199" s="23">
        <f>'Annual Raw'!AA76</f>
        <v>387.99</v>
      </c>
      <c r="AA199" s="23">
        <f>'Annual Raw'!AB76</f>
        <v>348.63</v>
      </c>
      <c r="AB199" s="24">
        <f t="shared" si="1501"/>
        <v>517.08333333333337</v>
      </c>
      <c r="AC199" s="24">
        <f t="shared" si="1502"/>
        <v>635.55555555555554</v>
      </c>
      <c r="AD199" s="24">
        <f t="shared" si="1503"/>
        <v>633.68055555555554</v>
      </c>
      <c r="AE199" s="24">
        <f t="shared" si="1504"/>
        <v>637.43055555555554</v>
      </c>
      <c r="AJ199" s="23">
        <f>+'QTR Raw'!D81</f>
        <v>0</v>
      </c>
      <c r="AK199" s="23" t="e">
        <f>+AK234*AK65/90</f>
        <v>#DIV/0!</v>
      </c>
      <c r="AL199" s="23">
        <f>+'QTR Raw'!F81</f>
        <v>0</v>
      </c>
      <c r="AM199" s="23" t="e">
        <f>+AM234*AM65/90</f>
        <v>#DIV/0!</v>
      </c>
      <c r="AN199" s="23">
        <f>+'QTR Raw'!H81</f>
        <v>0</v>
      </c>
      <c r="AO199" s="23" t="e">
        <f>+AO234*AO65/90</f>
        <v>#DIV/0!</v>
      </c>
      <c r="AP199" s="23">
        <f>+'QTR Raw'!J81</f>
        <v>0</v>
      </c>
      <c r="AQ199" s="23" t="e">
        <f>+AQ234*AQ65/90</f>
        <v>#DIV/0!</v>
      </c>
      <c r="AR199" s="23">
        <f>+'QTR Raw'!L81</f>
        <v>0</v>
      </c>
      <c r="AS199" s="23" t="e">
        <f>+AS234*AS65/90</f>
        <v>#DIV/0!</v>
      </c>
      <c r="AT199" s="23">
        <f>+'QTR Raw'!N81</f>
        <v>0</v>
      </c>
      <c r="AU199" s="23" t="e">
        <f>+AU234*AU65/90</f>
        <v>#DIV/0!</v>
      </c>
      <c r="AV199" s="23">
        <f>+'QTR Raw'!P81</f>
        <v>0</v>
      </c>
      <c r="AW199" s="23" t="e">
        <f>+AW234*AW65/90</f>
        <v>#DIV/0!</v>
      </c>
      <c r="AX199" s="23">
        <f>+'QTR Raw'!R81</f>
        <v>0</v>
      </c>
      <c r="AY199" s="23" t="e">
        <f>+AY234*AY65/90</f>
        <v>#DIV/0!</v>
      </c>
      <c r="AZ199" s="23">
        <f>+'QTR Raw'!T81</f>
        <v>0</v>
      </c>
      <c r="BA199" s="23" t="e">
        <f>+BA234*BA65/90</f>
        <v>#DIV/0!</v>
      </c>
      <c r="BB199" s="23">
        <f>+'QTR Raw'!V81</f>
        <v>0</v>
      </c>
      <c r="BC199" s="23" t="e">
        <f>+BC234*BC65/90</f>
        <v>#DIV/0!</v>
      </c>
      <c r="BD199" s="23">
        <f>+'QTR Raw'!X81</f>
        <v>0</v>
      </c>
      <c r="BE199" s="23" t="e">
        <f>+BE234*BE65/90</f>
        <v>#DIV/0!</v>
      </c>
      <c r="BF199" s="23">
        <f>+'QTR Raw'!Z81</f>
        <v>0</v>
      </c>
      <c r="BG199" s="23" t="e">
        <f>+BG234*BG65/90</f>
        <v>#DIV/0!</v>
      </c>
      <c r="BH199" s="23">
        <f>+'QTR Raw'!AB81</f>
        <v>0</v>
      </c>
      <c r="BI199" s="23" t="e">
        <f>+BI234*BI65/90</f>
        <v>#DIV/0!</v>
      </c>
      <c r="BJ199" s="23">
        <f>+'QTR Raw'!AD81</f>
        <v>0</v>
      </c>
      <c r="BK199" s="23" t="e">
        <f>+BK234*BK65/90</f>
        <v>#DIV/0!</v>
      </c>
      <c r="BL199" s="23">
        <f>+'QTR Raw'!AF81</f>
        <v>0</v>
      </c>
      <c r="BM199" s="23" t="e">
        <f>+BM234*BM65/90</f>
        <v>#DIV/0!</v>
      </c>
      <c r="BN199" s="23">
        <f>+'QTR Raw'!AH81</f>
        <v>0</v>
      </c>
      <c r="BO199" s="23" t="e">
        <f>+BO234*BO65/90</f>
        <v>#DIV/0!</v>
      </c>
      <c r="BP199" s="23">
        <f>+'QTR Raw'!AJ81</f>
        <v>0</v>
      </c>
      <c r="BQ199" s="23">
        <f>+BQ234*BQ65/90</f>
        <v>0</v>
      </c>
      <c r="BR199" s="23">
        <f>+'QTR Raw'!AL81</f>
        <v>53.96</v>
      </c>
      <c r="BS199" s="23">
        <f>+BS234*BS65/90</f>
        <v>60.596863988860747</v>
      </c>
      <c r="BT199" s="23">
        <f>+'QTR Raw'!AN81</f>
        <v>65.242999999999995</v>
      </c>
      <c r="BU199" s="23">
        <f>+BU234*BU65/90</f>
        <v>81.100676279201238</v>
      </c>
      <c r="BV199" s="23">
        <f>+'QTR Raw'!AP81</f>
        <v>154.13900000000001</v>
      </c>
      <c r="BW199" s="23">
        <f>+BW234*BW65/90</f>
        <v>164.662769574675</v>
      </c>
      <c r="BX199" s="23">
        <f>+'QTR Raw'!AR81</f>
        <v>266.45499999999998</v>
      </c>
      <c r="BY199" s="23">
        <f>+BY234*BY65/90</f>
        <v>257.97110886900799</v>
      </c>
      <c r="BZ199" s="23">
        <f>+'QTR Raw'!AT81</f>
        <v>211.828</v>
      </c>
      <c r="CA199" s="23">
        <f>+CA234*CA65/90</f>
        <v>171.40231443122002</v>
      </c>
      <c r="CB199" s="23">
        <f>+'QTR Raw'!AV81</f>
        <v>197.476</v>
      </c>
      <c r="CC199" s="23">
        <f>+CC234*CC65/90</f>
        <v>194.7378093067029</v>
      </c>
      <c r="CD199" s="23">
        <f>+'QTR Raw'!AX81</f>
        <v>262.99</v>
      </c>
      <c r="CE199" s="23">
        <f>+CE234*CE65/90</f>
        <v>326.43784762594595</v>
      </c>
      <c r="CF199" s="23">
        <f>+'QTR Raw'!AZ81</f>
        <v>336.65</v>
      </c>
      <c r="CG199" s="23">
        <f>+CG234*CG65/90</f>
        <v>346.96362329489187</v>
      </c>
      <c r="CH199" s="23">
        <f t="shared" si="1483"/>
        <v>387.99</v>
      </c>
      <c r="CI199" s="23">
        <f>+CI234*CI65/90</f>
        <v>374.95252712585443</v>
      </c>
      <c r="CJ199" s="23">
        <f>+'QTR Raw'!BD81</f>
        <v>344.18</v>
      </c>
      <c r="CK199" s="23">
        <f t="shared" ref="CK199:DB199" si="1506">+CK234*CK65/90</f>
        <v>349.89914464723512</v>
      </c>
      <c r="CL199" s="23">
        <f>+'QTR Raw'!BF81</f>
        <v>348.63</v>
      </c>
      <c r="CM199" s="24">
        <f t="shared" si="1506"/>
        <v>401.38888888888891</v>
      </c>
      <c r="CN199" s="24">
        <f t="shared" si="1506"/>
        <v>461.94444444444446</v>
      </c>
      <c r="CO199" s="24">
        <f t="shared" si="1506"/>
        <v>490.90277777777777</v>
      </c>
      <c r="CP199" s="24">
        <f t="shared" si="1506"/>
        <v>517.08333333333337</v>
      </c>
      <c r="CQ199" s="24">
        <f t="shared" si="1506"/>
        <v>590.41666666666663</v>
      </c>
      <c r="CR199" s="24">
        <f t="shared" si="1506"/>
        <v>635.55555555555554</v>
      </c>
      <c r="CS199" s="24">
        <f t="shared" si="1506"/>
        <v>635.55555555555554</v>
      </c>
      <c r="CT199" s="24">
        <f t="shared" si="1506"/>
        <v>635.55555555555554</v>
      </c>
      <c r="CU199" s="24">
        <f t="shared" si="1506"/>
        <v>633.68055555555554</v>
      </c>
      <c r="CV199" s="24">
        <f t="shared" si="1506"/>
        <v>633.68055555555554</v>
      </c>
      <c r="CW199" s="24">
        <f t="shared" si="1506"/>
        <v>633.68055555555554</v>
      </c>
      <c r="CX199" s="24">
        <f t="shared" si="1506"/>
        <v>633.68055555555554</v>
      </c>
      <c r="CY199" s="24">
        <f t="shared" si="1506"/>
        <v>637.43055555555554</v>
      </c>
      <c r="CZ199" s="24">
        <f t="shared" si="1506"/>
        <v>637.43055555555554</v>
      </c>
      <c r="DA199" s="24">
        <f t="shared" si="1506"/>
        <v>637.43055555555554</v>
      </c>
      <c r="DB199" s="24">
        <f t="shared" si="1506"/>
        <v>637.43055555555554</v>
      </c>
      <c r="DE199" s="123"/>
      <c r="DF199" s="23">
        <v>348.63</v>
      </c>
    </row>
    <row r="200" spans="1:110" s="23" customFormat="1" outlineLevel="1" x14ac:dyDescent="0.2">
      <c r="A200" s="23" t="s">
        <v>62</v>
      </c>
      <c r="B200" s="23">
        <f>'Annual Raw'!C77</f>
        <v>0</v>
      </c>
      <c r="C200" s="23">
        <f>'Annual Raw'!D77</f>
        <v>0</v>
      </c>
      <c r="D200" s="23">
        <f>'Annual Raw'!E77</f>
        <v>0</v>
      </c>
      <c r="E200" s="23">
        <f>'Annual Raw'!F77</f>
        <v>0</v>
      </c>
      <c r="F200" s="23">
        <f>'Annual Raw'!G77</f>
        <v>0</v>
      </c>
      <c r="G200" s="23">
        <f>'Annual Raw'!H77</f>
        <v>0</v>
      </c>
      <c r="H200" s="23">
        <f>'Annual Raw'!I77</f>
        <v>0</v>
      </c>
      <c r="I200" s="23">
        <f>'Annual Raw'!J77</f>
        <v>0</v>
      </c>
      <c r="J200" s="23">
        <f>'Annual Raw'!K77</f>
        <v>0</v>
      </c>
      <c r="K200" s="23">
        <f>'Annual Raw'!L77</f>
        <v>9.4848184</v>
      </c>
      <c r="L200" s="23">
        <f>'Annual Raw'!M77</f>
        <v>22.670688299999998</v>
      </c>
      <c r="M200" s="23">
        <f>'Annual Raw'!N77</f>
        <v>28.522848799999998</v>
      </c>
      <c r="N200" s="23">
        <f>'Annual Raw'!O77</f>
        <v>35.637932800000002</v>
      </c>
      <c r="O200" s="23">
        <f>'Annual Raw'!P77</f>
        <v>47.954120099999997</v>
      </c>
      <c r="P200" s="23">
        <f>'Annual Raw'!Q77</f>
        <v>42.857665799999999</v>
      </c>
      <c r="Q200" s="23">
        <f>'Annual Raw'!R77</f>
        <v>45.930700000000002</v>
      </c>
      <c r="R200" s="23">
        <f>'Annual Raw'!S77</f>
        <v>44.387599999999999</v>
      </c>
      <c r="S200" s="23">
        <f>'Annual Raw'!T77</f>
        <v>76.862700000000004</v>
      </c>
      <c r="T200" s="23">
        <f>'Annual Raw'!U77</f>
        <v>77.363</v>
      </c>
      <c r="U200" s="23">
        <f>'Annual Raw'!V77</f>
        <v>76.451999999999998</v>
      </c>
      <c r="V200" s="23">
        <f>'Annual Raw'!W77</f>
        <v>118.8373</v>
      </c>
      <c r="W200" s="23">
        <f>'Annual Raw'!X77</f>
        <v>256.32400000000001</v>
      </c>
      <c r="X200" s="23">
        <f>'Annual Raw'!Y77</f>
        <v>166.32230000000001</v>
      </c>
      <c r="Y200" s="23">
        <f>'Annual Raw'!Z77</f>
        <v>178.75</v>
      </c>
      <c r="Z200" s="23">
        <f>'Annual Raw'!AA77</f>
        <v>232.32</v>
      </c>
      <c r="AA200" s="23">
        <f>'Annual Raw'!AB77</f>
        <v>416.53</v>
      </c>
      <c r="AB200" s="24">
        <f t="shared" si="1501"/>
        <v>465.375</v>
      </c>
      <c r="AC200" s="24">
        <f t="shared" si="1502"/>
        <v>572</v>
      </c>
      <c r="AD200" s="24">
        <f t="shared" si="1503"/>
        <v>570.3125</v>
      </c>
      <c r="AE200" s="24">
        <f t="shared" si="1504"/>
        <v>573.6875</v>
      </c>
      <c r="AJ200" s="23">
        <f>+'QTR Raw'!D82</f>
        <v>0</v>
      </c>
      <c r="AK200" s="23" t="e">
        <f>+AK235*AK65/90</f>
        <v>#DIV/0!</v>
      </c>
      <c r="AL200" s="23">
        <f>+'QTR Raw'!F82</f>
        <v>0</v>
      </c>
      <c r="AM200" s="23" t="e">
        <f>+AM235*AM65/90</f>
        <v>#DIV/0!</v>
      </c>
      <c r="AN200" s="23">
        <f>+'QTR Raw'!H82</f>
        <v>0</v>
      </c>
      <c r="AO200" s="23" t="e">
        <f>+AO235*AO65/90</f>
        <v>#DIV/0!</v>
      </c>
      <c r="AP200" s="23">
        <f>+'QTR Raw'!J82</f>
        <v>0</v>
      </c>
      <c r="AQ200" s="23" t="e">
        <f>+AQ235*AQ65/90</f>
        <v>#DIV/0!</v>
      </c>
      <c r="AR200" s="23">
        <f>+'QTR Raw'!L82</f>
        <v>0</v>
      </c>
      <c r="AS200" s="23" t="e">
        <f>+AS235*AS65/90</f>
        <v>#DIV/0!</v>
      </c>
      <c r="AT200" s="23">
        <f>+'QTR Raw'!N82</f>
        <v>0</v>
      </c>
      <c r="AU200" s="23" t="e">
        <f>+AU235*AU65/90</f>
        <v>#DIV/0!</v>
      </c>
      <c r="AV200" s="23">
        <f>+'QTR Raw'!P82</f>
        <v>0</v>
      </c>
      <c r="AW200" s="23" t="e">
        <f>+AW235*AW65/90</f>
        <v>#DIV/0!</v>
      </c>
      <c r="AX200" s="23">
        <f>+'QTR Raw'!R82</f>
        <v>0</v>
      </c>
      <c r="AY200" s="23" t="e">
        <f>+AY235*AY65/90</f>
        <v>#DIV/0!</v>
      </c>
      <c r="AZ200" s="23">
        <f>+'QTR Raw'!T82</f>
        <v>0</v>
      </c>
      <c r="BA200" s="23" t="e">
        <f>+BA235*BA65/90</f>
        <v>#DIV/0!</v>
      </c>
      <c r="BB200" s="23">
        <f>+'QTR Raw'!V82</f>
        <v>0</v>
      </c>
      <c r="BC200" s="23" t="e">
        <f>+BC235*BC65/90</f>
        <v>#DIV/0!</v>
      </c>
      <c r="BD200" s="23">
        <f>+'QTR Raw'!X82</f>
        <v>0</v>
      </c>
      <c r="BE200" s="23" t="e">
        <f>+BE235*BE65/90</f>
        <v>#DIV/0!</v>
      </c>
      <c r="BF200" s="23">
        <f>+'QTR Raw'!Z82</f>
        <v>0</v>
      </c>
      <c r="BG200" s="23" t="e">
        <f>+BG235*BG65/90</f>
        <v>#DIV/0!</v>
      </c>
      <c r="BH200" s="23">
        <f>+'QTR Raw'!AB82</f>
        <v>0</v>
      </c>
      <c r="BI200" s="23" t="e">
        <f>+BI235*BI65/90</f>
        <v>#DIV/0!</v>
      </c>
      <c r="BJ200" s="23">
        <f>+'QTR Raw'!AD82</f>
        <v>0</v>
      </c>
      <c r="BK200" s="23" t="e">
        <f>+BK235*BK65/90</f>
        <v>#DIV/0!</v>
      </c>
      <c r="BL200" s="23">
        <f>+'QTR Raw'!AF82</f>
        <v>0</v>
      </c>
      <c r="BM200" s="23" t="e">
        <f>+BM235*BM65/90</f>
        <v>#DIV/0!</v>
      </c>
      <c r="BN200" s="23">
        <f>+'QTR Raw'!AH82</f>
        <v>0</v>
      </c>
      <c r="BO200" s="23" t="e">
        <f>+BO235*BO65/90</f>
        <v>#DIV/0!</v>
      </c>
      <c r="BP200" s="23">
        <f>+'QTR Raw'!AJ82</f>
        <v>0</v>
      </c>
      <c r="BQ200" s="23">
        <f>+BQ235*BQ65/90</f>
        <v>0</v>
      </c>
      <c r="BR200" s="23">
        <f>+'QTR Raw'!AL82</f>
        <v>118.837</v>
      </c>
      <c r="BS200" s="23">
        <f>+BS235*BS65/90</f>
        <v>133.45347527509719</v>
      </c>
      <c r="BT200" s="23">
        <f>+'QTR Raw'!AN82</f>
        <v>151.24700000000001</v>
      </c>
      <c r="BU200" s="23">
        <f>+BU235*BU65/90</f>
        <v>188.00842979630539</v>
      </c>
      <c r="BV200" s="23">
        <f>+'QTR Raw'!AP82</f>
        <v>256.32400000000001</v>
      </c>
      <c r="BW200" s="23">
        <f>+BW235*BW65/90</f>
        <v>273.82440361270659</v>
      </c>
      <c r="BX200" s="23">
        <f>+'QTR Raw'!AR82</f>
        <v>216.03800000000001</v>
      </c>
      <c r="BY200" s="23">
        <f>+BY235*BY65/90</f>
        <v>209.15937932424896</v>
      </c>
      <c r="BZ200" s="23">
        <f>+'QTR Raw'!AT82</f>
        <v>166.322</v>
      </c>
      <c r="CA200" s="23">
        <f>+CA235*CA65/90</f>
        <v>134.58077185655051</v>
      </c>
      <c r="CB200" s="23">
        <f>+'QTR Raw'!AV82</f>
        <v>191.09899999999999</v>
      </c>
      <c r="CC200" s="23">
        <f>+CC235*CC65/90</f>
        <v>188.44923241660564</v>
      </c>
      <c r="CD200" s="23">
        <f>+'QTR Raw'!AX82</f>
        <v>178.75</v>
      </c>
      <c r="CE200" s="23">
        <f>+CE235*CE65/90</f>
        <v>221.87446390789705</v>
      </c>
      <c r="CF200" s="23">
        <f>+'QTR Raw'!AZ82</f>
        <v>251.54</v>
      </c>
      <c r="CG200" s="23">
        <f>+CG235*CG65/90</f>
        <v>259.24618982206175</v>
      </c>
      <c r="CH200" s="23">
        <f t="shared" si="1483"/>
        <v>232.32</v>
      </c>
      <c r="CI200" s="23">
        <f>+CI235*CI65/90</f>
        <v>224.51344390803496</v>
      </c>
      <c r="CJ200" s="23">
        <f>+'QTR Raw'!BD82</f>
        <v>226.67</v>
      </c>
      <c r="CK200" s="23">
        <f t="shared" ref="CK200:DB200" si="1507">+CK235*CK65/90</f>
        <v>230.43651321165896</v>
      </c>
      <c r="CL200" s="23">
        <f>+'QTR Raw'!BF82</f>
        <v>416.53</v>
      </c>
      <c r="CM200" s="24">
        <f t="shared" si="1507"/>
        <v>361.25</v>
      </c>
      <c r="CN200" s="24">
        <f t="shared" si="1507"/>
        <v>415.75</v>
      </c>
      <c r="CO200" s="24">
        <f t="shared" si="1507"/>
        <v>441.8125</v>
      </c>
      <c r="CP200" s="24">
        <f t="shared" si="1507"/>
        <v>465.375</v>
      </c>
      <c r="CQ200" s="24">
        <f t="shared" si="1507"/>
        <v>531.375</v>
      </c>
      <c r="CR200" s="24">
        <f t="shared" si="1507"/>
        <v>572</v>
      </c>
      <c r="CS200" s="24">
        <f t="shared" si="1507"/>
        <v>572</v>
      </c>
      <c r="CT200" s="24">
        <f t="shared" si="1507"/>
        <v>572</v>
      </c>
      <c r="CU200" s="24">
        <f t="shared" si="1507"/>
        <v>570.3125</v>
      </c>
      <c r="CV200" s="24">
        <f t="shared" si="1507"/>
        <v>570.3125</v>
      </c>
      <c r="CW200" s="24">
        <f t="shared" si="1507"/>
        <v>570.3125</v>
      </c>
      <c r="CX200" s="24">
        <f t="shared" si="1507"/>
        <v>570.3125</v>
      </c>
      <c r="CY200" s="24">
        <f t="shared" si="1507"/>
        <v>573.6875</v>
      </c>
      <c r="CZ200" s="24">
        <f t="shared" si="1507"/>
        <v>573.6875</v>
      </c>
      <c r="DA200" s="24">
        <f t="shared" si="1507"/>
        <v>573.6875</v>
      </c>
      <c r="DB200" s="24">
        <f t="shared" si="1507"/>
        <v>573.6875</v>
      </c>
      <c r="DE200" s="123"/>
      <c r="DF200" s="23">
        <v>416.53</v>
      </c>
    </row>
    <row r="201" spans="1:110" s="23" customFormat="1" outlineLevel="1" x14ac:dyDescent="0.2">
      <c r="A201" s="23" t="s">
        <v>63</v>
      </c>
      <c r="B201" s="23">
        <f>'Annual Raw'!C79</f>
        <v>0</v>
      </c>
      <c r="C201" s="23">
        <f>'Annual Raw'!D79</f>
        <v>0</v>
      </c>
      <c r="D201" s="23">
        <f>'Annual Raw'!E79</f>
        <v>0</v>
      </c>
      <c r="E201" s="23">
        <f>'Annual Raw'!F79</f>
        <v>0</v>
      </c>
      <c r="F201" s="23">
        <f>'Annual Raw'!G79</f>
        <v>0</v>
      </c>
      <c r="G201" s="23">
        <f>'Annual Raw'!H79</f>
        <v>0</v>
      </c>
      <c r="H201" s="23">
        <f>'Annual Raw'!I79</f>
        <v>0</v>
      </c>
      <c r="I201" s="23">
        <f>'Annual Raw'!J79</f>
        <v>0</v>
      </c>
      <c r="J201" s="23">
        <f>'Annual Raw'!K79</f>
        <v>0</v>
      </c>
      <c r="K201" s="23">
        <f>'Annual Raw'!L79</f>
        <v>0.42196810000000001</v>
      </c>
      <c r="L201" s="23">
        <f>'Annual Raw'!M79</f>
        <v>31.026437099999999</v>
      </c>
      <c r="M201" s="23">
        <f>'Annual Raw'!N79</f>
        <v>28.705946999999998</v>
      </c>
      <c r="N201" s="23">
        <f>'Annual Raw'!O79</f>
        <v>5.1686928999999999</v>
      </c>
      <c r="O201" s="23">
        <f>'Annual Raw'!P79</f>
        <v>0.75854860000000002</v>
      </c>
      <c r="P201" s="23">
        <f>'Annual Raw'!Q79</f>
        <v>0.76941839999999995</v>
      </c>
      <c r="Q201" s="23">
        <f>'Annual Raw'!R79</f>
        <v>6.3209999999999997</v>
      </c>
      <c r="R201" s="23">
        <f>'Annual Raw'!S79</f>
        <v>1.4511000000000001</v>
      </c>
      <c r="S201" s="23">
        <f>'Annual Raw'!T79</f>
        <v>2.1715</v>
      </c>
      <c r="T201" s="23">
        <f>'Annual Raw'!U79</f>
        <v>1.9505999999999999</v>
      </c>
      <c r="U201" s="23">
        <f>'Annual Raw'!V79</f>
        <v>1.0047999999999999</v>
      </c>
      <c r="V201" s="23">
        <f>'Annual Raw'!W79</f>
        <v>3.1615000000000002</v>
      </c>
      <c r="W201" s="23">
        <f>'Annual Raw'!X79</f>
        <v>3.8668</v>
      </c>
      <c r="X201" s="23">
        <f>'Annual Raw'!Y79</f>
        <v>18.5031</v>
      </c>
      <c r="Y201" s="23">
        <f>'Annual Raw'!Z79</f>
        <v>40.96</v>
      </c>
      <c r="Z201" s="23">
        <f>'Annual Raw'!AA79</f>
        <v>37.74</v>
      </c>
      <c r="AA201" s="23">
        <f>'Annual Raw'!AB79</f>
        <v>7.55</v>
      </c>
      <c r="AB201" s="24">
        <f t="shared" si="1501"/>
        <v>181.93724869593572</v>
      </c>
      <c r="AC201" s="24">
        <f t="shared" si="1502"/>
        <v>223.62203868724194</v>
      </c>
      <c r="AD201" s="24">
        <f t="shared" si="1503"/>
        <v>222.96231457835259</v>
      </c>
      <c r="AE201" s="24">
        <f t="shared" si="1504"/>
        <v>224.28176279613135</v>
      </c>
      <c r="AJ201" s="23">
        <f>+'QTR Raw'!D84</f>
        <v>0</v>
      </c>
      <c r="AK201" s="23">
        <f t="shared" si="1505"/>
        <v>0</v>
      </c>
      <c r="AL201" s="23">
        <f>+'QTR Raw'!F84</f>
        <v>0</v>
      </c>
      <c r="AM201" s="23">
        <f t="shared" si="1505"/>
        <v>0</v>
      </c>
      <c r="AN201" s="23">
        <f>+'QTR Raw'!H84</f>
        <v>0</v>
      </c>
      <c r="AO201" s="23">
        <f t="shared" si="1505"/>
        <v>0</v>
      </c>
      <c r="AP201" s="23">
        <f>+'QTR Raw'!J84</f>
        <v>0</v>
      </c>
      <c r="AQ201" s="23">
        <f t="shared" si="1505"/>
        <v>0</v>
      </c>
      <c r="AR201" s="23">
        <f>+'QTR Raw'!L84</f>
        <v>0</v>
      </c>
      <c r="AS201" s="23">
        <f t="shared" si="1505"/>
        <v>0</v>
      </c>
      <c r="AT201" s="23">
        <f>+'QTR Raw'!N84</f>
        <v>0</v>
      </c>
      <c r="AU201" s="23">
        <f t="shared" si="1505"/>
        <v>0</v>
      </c>
      <c r="AV201" s="23">
        <f>+'QTR Raw'!P84</f>
        <v>0</v>
      </c>
      <c r="AW201" s="23">
        <f t="shared" si="1505"/>
        <v>0</v>
      </c>
      <c r="AX201" s="23">
        <f>+'QTR Raw'!R84</f>
        <v>0</v>
      </c>
      <c r="AY201" s="23">
        <f t="shared" si="1505"/>
        <v>0</v>
      </c>
      <c r="AZ201" s="23">
        <f>+'QTR Raw'!T84</f>
        <v>0</v>
      </c>
      <c r="BA201" s="23">
        <f t="shared" si="1505"/>
        <v>0</v>
      </c>
      <c r="BB201" s="23">
        <f>+'QTR Raw'!V84</f>
        <v>0</v>
      </c>
      <c r="BC201" s="23">
        <f t="shared" si="1505"/>
        <v>0</v>
      </c>
      <c r="BD201" s="23">
        <f>+'QTR Raw'!X84</f>
        <v>0</v>
      </c>
      <c r="BE201" s="23">
        <f t="shared" si="1505"/>
        <v>0</v>
      </c>
      <c r="BF201" s="23">
        <f>+'QTR Raw'!Z84</f>
        <v>0</v>
      </c>
      <c r="BG201" s="23">
        <f t="shared" si="1505"/>
        <v>0</v>
      </c>
      <c r="BH201" s="23">
        <f>+'QTR Raw'!AB84</f>
        <v>0</v>
      </c>
      <c r="BI201" s="23">
        <f t="shared" si="1505"/>
        <v>0</v>
      </c>
      <c r="BJ201" s="23">
        <f>+'QTR Raw'!AD84</f>
        <v>0</v>
      </c>
      <c r="BK201" s="23">
        <f t="shared" si="1505"/>
        <v>0</v>
      </c>
      <c r="BL201" s="23">
        <f>+'QTR Raw'!AF84</f>
        <v>0</v>
      </c>
      <c r="BM201" s="23">
        <f t="shared" si="1505"/>
        <v>0</v>
      </c>
      <c r="BN201" s="23">
        <f>+'QTR Raw'!AH84</f>
        <v>0</v>
      </c>
      <c r="BO201" s="23">
        <f t="shared" si="1505"/>
        <v>0</v>
      </c>
      <c r="BP201" s="23">
        <f>+'QTR Raw'!AJ84</f>
        <v>0</v>
      </c>
      <c r="BQ201" s="23">
        <f t="shared" si="1505"/>
        <v>0</v>
      </c>
      <c r="BR201" s="23">
        <f>+'QTR Raw'!AL84</f>
        <v>7.7</v>
      </c>
      <c r="BS201" s="23">
        <f t="shared" si="1505"/>
        <v>7.7</v>
      </c>
      <c r="BT201" s="23">
        <f>+'QTR Raw'!AN84</f>
        <v>14.962</v>
      </c>
      <c r="BU201" s="23">
        <f t="shared" si="1505"/>
        <v>14.962</v>
      </c>
      <c r="BV201" s="23">
        <f>+'QTR Raw'!AP84</f>
        <v>11.169</v>
      </c>
      <c r="BW201" s="23">
        <f t="shared" si="1505"/>
        <v>11.169</v>
      </c>
      <c r="BX201" s="23">
        <f>+'QTR Raw'!AR84</f>
        <v>31.902999999999999</v>
      </c>
      <c r="BY201" s="23">
        <f t="shared" si="1505"/>
        <v>31.902999999999999</v>
      </c>
      <c r="BZ201" s="23">
        <f>+'QTR Raw'!AT84</f>
        <v>26.096</v>
      </c>
      <c r="CA201" s="23">
        <f t="shared" si="1505"/>
        <v>26.096</v>
      </c>
      <c r="CB201" s="23">
        <f>+'QTR Raw'!AV84</f>
        <v>37.710999999999999</v>
      </c>
      <c r="CC201" s="23">
        <f t="shared" si="1505"/>
        <v>37.710999999999999</v>
      </c>
      <c r="CD201" s="23">
        <f>+'QTR Raw'!AX84</f>
        <v>52.91</v>
      </c>
      <c r="CE201" s="23">
        <f t="shared" si="1505"/>
        <v>52.91</v>
      </c>
      <c r="CF201" s="23">
        <f>+'QTR Raw'!AZ84</f>
        <v>78.63</v>
      </c>
      <c r="CG201" s="23">
        <f t="shared" ref="CG201:CG202" si="1508">+CF201</f>
        <v>78.63</v>
      </c>
      <c r="CH201" s="23">
        <f t="shared" si="1483"/>
        <v>37.74</v>
      </c>
      <c r="CI201" s="23">
        <f>CI65/90*CI236</f>
        <v>106.19741025763572</v>
      </c>
      <c r="CJ201" s="23">
        <f>+'QTR Raw'!BD84</f>
        <v>53.86</v>
      </c>
      <c r="CK201" s="23">
        <f t="shared" ref="CK201:DB201" si="1509">CK65/90*CK236</f>
        <v>122.18716426041942</v>
      </c>
      <c r="CL201" s="23">
        <f>+'QTR Raw'!BF84</f>
        <v>55.72</v>
      </c>
      <c r="CM201" s="24">
        <f t="shared" si="1509"/>
        <v>141.22982775483595</v>
      </c>
      <c r="CN201" s="24">
        <f t="shared" si="1509"/>
        <v>162.53647304933713</v>
      </c>
      <c r="CO201" s="24">
        <f t="shared" si="1509"/>
        <v>172.72554539773967</v>
      </c>
      <c r="CP201" s="24">
        <f t="shared" si="1509"/>
        <v>181.93724869593572</v>
      </c>
      <c r="CQ201" s="24">
        <f t="shared" si="1509"/>
        <v>207.7397916213867</v>
      </c>
      <c r="CR201" s="24">
        <f t="shared" si="1509"/>
        <v>223.62203868724194</v>
      </c>
      <c r="CS201" s="24">
        <f t="shared" si="1509"/>
        <v>223.62203868724194</v>
      </c>
      <c r="CT201" s="24">
        <f t="shared" si="1509"/>
        <v>223.62203868724194</v>
      </c>
      <c r="CU201" s="24">
        <f t="shared" si="1509"/>
        <v>222.96231457835259</v>
      </c>
      <c r="CV201" s="24">
        <f t="shared" si="1509"/>
        <v>222.96231457835259</v>
      </c>
      <c r="CW201" s="24">
        <f t="shared" si="1509"/>
        <v>222.96231457835259</v>
      </c>
      <c r="CX201" s="24">
        <f t="shared" si="1509"/>
        <v>222.96231457835259</v>
      </c>
      <c r="CY201" s="24">
        <f t="shared" si="1509"/>
        <v>224.28176279613135</v>
      </c>
      <c r="CZ201" s="24">
        <f t="shared" si="1509"/>
        <v>224.28176279613135</v>
      </c>
      <c r="DA201" s="24">
        <f t="shared" si="1509"/>
        <v>224.28176279613135</v>
      </c>
      <c r="DB201" s="24">
        <f t="shared" si="1509"/>
        <v>224.28176279613135</v>
      </c>
      <c r="DE201" s="123"/>
      <c r="DF201" s="23">
        <v>55.72</v>
      </c>
    </row>
    <row r="202" spans="1:110" s="23" customFormat="1" outlineLevel="1" x14ac:dyDescent="0.2">
      <c r="A202" s="23" t="s">
        <v>64</v>
      </c>
      <c r="B202" s="23">
        <f>'Annual Raw'!C80</f>
        <v>0</v>
      </c>
      <c r="C202" s="23">
        <f>'Annual Raw'!D80</f>
        <v>0</v>
      </c>
      <c r="D202" s="23">
        <f>'Annual Raw'!E80</f>
        <v>0</v>
      </c>
      <c r="E202" s="23">
        <f>'Annual Raw'!F80</f>
        <v>0</v>
      </c>
      <c r="F202" s="23">
        <f>'Annual Raw'!G80</f>
        <v>0</v>
      </c>
      <c r="G202" s="23">
        <f>'Annual Raw'!H80</f>
        <v>0</v>
      </c>
      <c r="H202" s="23">
        <f>'Annual Raw'!I80</f>
        <v>0</v>
      </c>
      <c r="I202" s="23">
        <f>'Annual Raw'!J80</f>
        <v>0</v>
      </c>
      <c r="J202" s="23">
        <f>'Annual Raw'!K80</f>
        <v>0</v>
      </c>
      <c r="K202" s="23">
        <f>'Annual Raw'!L80</f>
        <v>47.3578853</v>
      </c>
      <c r="L202" s="23">
        <f>'Annual Raw'!M80</f>
        <v>0</v>
      </c>
      <c r="M202" s="23">
        <f>'Annual Raw'!N80</f>
        <v>0.76147019999999999</v>
      </c>
      <c r="N202" s="23">
        <f>'Annual Raw'!O80</f>
        <v>31.077736399999999</v>
      </c>
      <c r="O202" s="23">
        <f>'Annual Raw'!P80</f>
        <v>4.9047533000000003</v>
      </c>
      <c r="P202" s="23">
        <f>'Annual Raw'!Q80</f>
        <v>4.3278197</v>
      </c>
      <c r="Q202" s="23">
        <f>'Annual Raw'!R80</f>
        <v>8.1037999999999997</v>
      </c>
      <c r="R202" s="23">
        <f>'Annual Raw'!S80</f>
        <v>8.0784000000000002</v>
      </c>
      <c r="S202" s="23">
        <f>'Annual Raw'!T80</f>
        <v>1.5627</v>
      </c>
      <c r="T202" s="23">
        <f>'Annual Raw'!U80</f>
        <v>5.1375000000000002</v>
      </c>
      <c r="U202" s="23">
        <f>'Annual Raw'!V80</f>
        <v>6.1257999999999999</v>
      </c>
      <c r="V202" s="23">
        <f>'Annual Raw'!W80</f>
        <v>4.6532999999999998</v>
      </c>
      <c r="W202" s="23">
        <f>'Annual Raw'!X80</f>
        <v>7.5290999999999997</v>
      </c>
      <c r="X202" s="23">
        <f>'Annual Raw'!Y80</f>
        <v>7.7377000000000002</v>
      </c>
      <c r="Y202" s="23">
        <f>'Annual Raw'!Z80</f>
        <v>12.44</v>
      </c>
      <c r="Z202" s="23">
        <f>'Annual Raw'!AA80</f>
        <v>18.399999999999999</v>
      </c>
      <c r="AA202" s="23">
        <f>'Annual Raw'!AB80</f>
        <v>48.52</v>
      </c>
      <c r="AB202" s="24">
        <f t="shared" si="1501"/>
        <v>0</v>
      </c>
      <c r="AC202" s="24">
        <f t="shared" si="1502"/>
        <v>0</v>
      </c>
      <c r="AD202" s="24">
        <f t="shared" si="1503"/>
        <v>0</v>
      </c>
      <c r="AE202" s="24">
        <f t="shared" si="1504"/>
        <v>0</v>
      </c>
      <c r="AJ202" s="23">
        <f>+'QTR Raw'!D85</f>
        <v>0</v>
      </c>
      <c r="AK202" s="23">
        <f t="shared" si="1505"/>
        <v>0</v>
      </c>
      <c r="AL202" s="23">
        <f>+'QTR Raw'!F85</f>
        <v>0</v>
      </c>
      <c r="AM202" s="23">
        <f t="shared" si="1505"/>
        <v>0</v>
      </c>
      <c r="AN202" s="23">
        <f>+'QTR Raw'!H85</f>
        <v>0</v>
      </c>
      <c r="AO202" s="23">
        <f t="shared" si="1505"/>
        <v>0</v>
      </c>
      <c r="AP202" s="23">
        <f>+'QTR Raw'!J85</f>
        <v>0</v>
      </c>
      <c r="AQ202" s="23">
        <f t="shared" si="1505"/>
        <v>0</v>
      </c>
      <c r="AR202" s="23">
        <f>+'QTR Raw'!L85</f>
        <v>0</v>
      </c>
      <c r="AS202" s="23">
        <f t="shared" si="1505"/>
        <v>0</v>
      </c>
      <c r="AT202" s="23">
        <f>+'QTR Raw'!N85</f>
        <v>0</v>
      </c>
      <c r="AU202" s="23">
        <f t="shared" si="1505"/>
        <v>0</v>
      </c>
      <c r="AV202" s="23">
        <f>+'QTR Raw'!P85</f>
        <v>0</v>
      </c>
      <c r="AW202" s="23">
        <f t="shared" si="1505"/>
        <v>0</v>
      </c>
      <c r="AX202" s="23">
        <f>+'QTR Raw'!R85</f>
        <v>0</v>
      </c>
      <c r="AY202" s="23">
        <f t="shared" si="1505"/>
        <v>0</v>
      </c>
      <c r="AZ202" s="23">
        <f>+'QTR Raw'!T85</f>
        <v>0</v>
      </c>
      <c r="BA202" s="23">
        <f t="shared" si="1505"/>
        <v>0</v>
      </c>
      <c r="BB202" s="23">
        <f>+'QTR Raw'!V85</f>
        <v>0</v>
      </c>
      <c r="BC202" s="23">
        <f t="shared" si="1505"/>
        <v>0</v>
      </c>
      <c r="BD202" s="23">
        <f>+'QTR Raw'!X85</f>
        <v>0</v>
      </c>
      <c r="BE202" s="23">
        <f t="shared" si="1505"/>
        <v>0</v>
      </c>
      <c r="BF202" s="23">
        <f>+'QTR Raw'!Z85</f>
        <v>0</v>
      </c>
      <c r="BG202" s="23">
        <f t="shared" si="1505"/>
        <v>0</v>
      </c>
      <c r="BH202" s="23">
        <f>+'QTR Raw'!AB85</f>
        <v>0</v>
      </c>
      <c r="BI202" s="23">
        <f t="shared" si="1505"/>
        <v>0</v>
      </c>
      <c r="BJ202" s="23">
        <f>+'QTR Raw'!AD85</f>
        <v>0</v>
      </c>
      <c r="BK202" s="23">
        <f t="shared" si="1505"/>
        <v>0</v>
      </c>
      <c r="BL202" s="23">
        <f>+'QTR Raw'!AF85</f>
        <v>0</v>
      </c>
      <c r="BM202" s="23">
        <f t="shared" si="1505"/>
        <v>0</v>
      </c>
      <c r="BN202" s="23">
        <f>+'QTR Raw'!AH85</f>
        <v>0</v>
      </c>
      <c r="BO202" s="23">
        <f t="shared" si="1505"/>
        <v>0</v>
      </c>
      <c r="BP202" s="23">
        <f>+'QTR Raw'!AJ85</f>
        <v>0</v>
      </c>
      <c r="BQ202" s="23">
        <f t="shared" si="1505"/>
        <v>0</v>
      </c>
      <c r="BR202" s="23">
        <f>+'QTR Raw'!AL85</f>
        <v>0.114</v>
      </c>
      <c r="BS202" s="23">
        <f t="shared" si="1505"/>
        <v>0.114</v>
      </c>
      <c r="BT202" s="23">
        <f>+'QTR Raw'!AN85</f>
        <v>0.17599999999999999</v>
      </c>
      <c r="BU202" s="23">
        <f t="shared" si="1505"/>
        <v>0.17599999999999999</v>
      </c>
      <c r="BV202" s="23">
        <f>+'QTR Raw'!AP85</f>
        <v>0.22700000000000001</v>
      </c>
      <c r="BW202" s="23">
        <f t="shared" si="1505"/>
        <v>0.22700000000000001</v>
      </c>
      <c r="BX202" s="23">
        <f>+'QTR Raw'!AR85</f>
        <v>0.19</v>
      </c>
      <c r="BY202" s="23">
        <f t="shared" si="1505"/>
        <v>0.19</v>
      </c>
      <c r="BZ202" s="23">
        <f>+'QTR Raw'!AT85</f>
        <v>0.14499999999999999</v>
      </c>
      <c r="CA202" s="23">
        <f t="shared" si="1505"/>
        <v>0.14499999999999999</v>
      </c>
      <c r="CB202" s="23">
        <f>+'QTR Raw'!AV85</f>
        <v>0.23899999999999999</v>
      </c>
      <c r="CC202" s="23">
        <f t="shared" si="1505"/>
        <v>0.23899999999999999</v>
      </c>
      <c r="CD202" s="23">
        <f>+'QTR Raw'!AX85</f>
        <v>0.49</v>
      </c>
      <c r="CE202" s="23">
        <f t="shared" si="1505"/>
        <v>0.49</v>
      </c>
      <c r="CF202" s="23">
        <f>+'QTR Raw'!AZ85</f>
        <v>0.45</v>
      </c>
      <c r="CG202" s="23">
        <f t="shared" si="1508"/>
        <v>0.45</v>
      </c>
      <c r="CH202" s="23">
        <f t="shared" si="1483"/>
        <v>18.399999999999999</v>
      </c>
      <c r="CJ202" s="23">
        <f>+'QTR Raw'!BD85</f>
        <v>0.38</v>
      </c>
      <c r="CL202" s="23">
        <f>+'QTR Raw'!BF85</f>
        <v>0.35</v>
      </c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E202" s="123"/>
      <c r="DF202" s="23">
        <v>0.35</v>
      </c>
    </row>
    <row r="203" spans="1:110" s="22" customFormat="1" x14ac:dyDescent="0.2">
      <c r="A203" s="22" t="s">
        <v>65</v>
      </c>
      <c r="B203" s="22">
        <f>SUM(B197:B202)</f>
        <v>0</v>
      </c>
      <c r="C203" s="22">
        <f t="shared" ref="C203:V203" si="1510">SUM(C197:C202)</f>
        <v>0</v>
      </c>
      <c r="D203" s="22">
        <f t="shared" si="1510"/>
        <v>0</v>
      </c>
      <c r="E203" s="22">
        <f t="shared" si="1510"/>
        <v>0</v>
      </c>
      <c r="F203" s="22">
        <f t="shared" si="1510"/>
        <v>0</v>
      </c>
      <c r="G203" s="22">
        <f t="shared" si="1510"/>
        <v>0</v>
      </c>
      <c r="H203" s="22">
        <f t="shared" si="1510"/>
        <v>0</v>
      </c>
      <c r="I203" s="22">
        <f t="shared" si="1510"/>
        <v>0</v>
      </c>
      <c r="J203" s="22">
        <f t="shared" si="1510"/>
        <v>0</v>
      </c>
      <c r="K203" s="22">
        <f t="shared" si="1510"/>
        <v>62.470676400000002</v>
      </c>
      <c r="L203" s="22">
        <f>SUM(L197:L202)</f>
        <v>75.200843299999988</v>
      </c>
      <c r="M203" s="22">
        <f>SUM(M197:M202)</f>
        <v>90.702093300000001</v>
      </c>
      <c r="N203" s="22">
        <f t="shared" si="1510"/>
        <v>98.8575065</v>
      </c>
      <c r="O203" s="22">
        <f t="shared" si="1510"/>
        <v>112.7151198</v>
      </c>
      <c r="P203" s="22">
        <f t="shared" si="1510"/>
        <v>93.881908900000013</v>
      </c>
      <c r="Q203" s="22">
        <f t="shared" si="1510"/>
        <v>105.5797</v>
      </c>
      <c r="R203" s="22">
        <f t="shared" si="1510"/>
        <v>92.691500000000005</v>
      </c>
      <c r="S203" s="22">
        <f t="shared" si="1510"/>
        <v>160.80670000000001</v>
      </c>
      <c r="T203" s="22">
        <f t="shared" si="1510"/>
        <v>151.75459999999998</v>
      </c>
      <c r="U203" s="22">
        <f t="shared" si="1510"/>
        <v>141.08369999999999</v>
      </c>
      <c r="V203" s="22">
        <f t="shared" si="1510"/>
        <v>219.8741</v>
      </c>
      <c r="W203" s="22">
        <f t="shared" ref="W203" si="1511">SUM(W197:W202)</f>
        <v>441.49639999999999</v>
      </c>
      <c r="X203" s="22">
        <f t="shared" ref="X203:Y203" si="1512">SUM(X197:X202)</f>
        <v>434.42690000000005</v>
      </c>
      <c r="Y203" s="22">
        <f t="shared" si="1512"/>
        <v>517.49</v>
      </c>
      <c r="Z203" s="22">
        <f t="shared" ref="Z203:AA203" si="1513">SUM(Z197:Z202)</f>
        <v>730.19999999999993</v>
      </c>
      <c r="AA203" s="22">
        <f t="shared" si="1513"/>
        <v>909.06</v>
      </c>
      <c r="AB203" s="21">
        <f t="shared" ref="AA203:AD203" si="1514">SUM(AB197:AB202)</f>
        <v>1164.395582029269</v>
      </c>
      <c r="AC203" s="21">
        <f t="shared" si="1514"/>
        <v>1431.1775942427976</v>
      </c>
      <c r="AD203" s="21">
        <f t="shared" si="1514"/>
        <v>1426.9553701339082</v>
      </c>
      <c r="AE203" s="21">
        <f t="shared" ref="AE203" si="1515">SUM(AE197:AE202)</f>
        <v>1435.3998183516869</v>
      </c>
      <c r="AJ203" s="22">
        <f t="shared" ref="AJ203" si="1516">SUM(AJ197:AJ202)</f>
        <v>0</v>
      </c>
      <c r="AK203" s="22" t="e">
        <f t="shared" ref="AK203" si="1517">SUM(AK197:AK202)</f>
        <v>#DIV/0!</v>
      </c>
      <c r="AL203" s="22">
        <f t="shared" ref="AL203:AM203" si="1518">SUM(AL197:AL202)</f>
        <v>0</v>
      </c>
      <c r="AM203" s="22" t="e">
        <f t="shared" si="1518"/>
        <v>#DIV/0!</v>
      </c>
      <c r="AN203" s="22">
        <f t="shared" ref="AN203:AO203" si="1519">SUM(AN197:AN202)</f>
        <v>0</v>
      </c>
      <c r="AO203" s="22" t="e">
        <f t="shared" si="1519"/>
        <v>#DIV/0!</v>
      </c>
      <c r="AP203" s="22">
        <f t="shared" ref="AP203:CE203" si="1520">SUM(AP197:AP202)</f>
        <v>0</v>
      </c>
      <c r="AQ203" s="22" t="e">
        <f t="shared" si="1520"/>
        <v>#DIV/0!</v>
      </c>
      <c r="AR203" s="22">
        <f t="shared" si="1520"/>
        <v>0</v>
      </c>
      <c r="AS203" s="22" t="e">
        <f t="shared" si="1520"/>
        <v>#DIV/0!</v>
      </c>
      <c r="AT203" s="22">
        <f t="shared" si="1520"/>
        <v>0</v>
      </c>
      <c r="AU203" s="22" t="e">
        <f t="shared" si="1520"/>
        <v>#DIV/0!</v>
      </c>
      <c r="AV203" s="22">
        <f t="shared" si="1520"/>
        <v>0</v>
      </c>
      <c r="AW203" s="22" t="e">
        <f t="shared" si="1520"/>
        <v>#DIV/0!</v>
      </c>
      <c r="AX203" s="22">
        <f t="shared" si="1520"/>
        <v>0</v>
      </c>
      <c r="AY203" s="22" t="e">
        <f t="shared" si="1520"/>
        <v>#DIV/0!</v>
      </c>
      <c r="AZ203" s="22">
        <f t="shared" si="1520"/>
        <v>0</v>
      </c>
      <c r="BA203" s="22" t="e">
        <f t="shared" si="1520"/>
        <v>#DIV/0!</v>
      </c>
      <c r="BB203" s="22">
        <f t="shared" si="1520"/>
        <v>0</v>
      </c>
      <c r="BC203" s="22" t="e">
        <f t="shared" si="1520"/>
        <v>#DIV/0!</v>
      </c>
      <c r="BD203" s="22">
        <f t="shared" si="1520"/>
        <v>0</v>
      </c>
      <c r="BE203" s="22" t="e">
        <f t="shared" si="1520"/>
        <v>#DIV/0!</v>
      </c>
      <c r="BF203" s="22">
        <f t="shared" si="1520"/>
        <v>0</v>
      </c>
      <c r="BG203" s="22" t="e">
        <f t="shared" si="1520"/>
        <v>#DIV/0!</v>
      </c>
      <c r="BH203" s="22">
        <f t="shared" si="1520"/>
        <v>0</v>
      </c>
      <c r="BI203" s="22" t="e">
        <f t="shared" si="1520"/>
        <v>#DIV/0!</v>
      </c>
      <c r="BJ203" s="22">
        <f t="shared" si="1520"/>
        <v>0</v>
      </c>
      <c r="BK203" s="22" t="e">
        <f t="shared" si="1520"/>
        <v>#DIV/0!</v>
      </c>
      <c r="BL203" s="22">
        <f t="shared" si="1520"/>
        <v>0</v>
      </c>
      <c r="BM203" s="22" t="e">
        <f t="shared" si="1520"/>
        <v>#DIV/0!</v>
      </c>
      <c r="BN203" s="22">
        <f t="shared" si="1520"/>
        <v>0</v>
      </c>
      <c r="BO203" s="22" t="e">
        <f t="shared" si="1520"/>
        <v>#DIV/0!</v>
      </c>
      <c r="BP203" s="22">
        <f t="shared" si="1520"/>
        <v>0</v>
      </c>
      <c r="BQ203" s="22">
        <f t="shared" si="1520"/>
        <v>0</v>
      </c>
      <c r="BR203" s="22">
        <f t="shared" si="1520"/>
        <v>219.874</v>
      </c>
      <c r="BS203" s="22">
        <f t="shared" si="1520"/>
        <v>241.12733926395794</v>
      </c>
      <c r="BT203" s="22">
        <f t="shared" si="1520"/>
        <v>299.28100000000001</v>
      </c>
      <c r="BU203" s="22">
        <f t="shared" si="1520"/>
        <v>351.90010607550659</v>
      </c>
      <c r="BV203" s="22">
        <f t="shared" si="1520"/>
        <v>441.49699999999996</v>
      </c>
      <c r="BW203" s="22">
        <f t="shared" si="1520"/>
        <v>469.52117318738158</v>
      </c>
      <c r="BX203" s="22">
        <f t="shared" si="1520"/>
        <v>535.678</v>
      </c>
      <c r="BY203" s="22">
        <f t="shared" si="1520"/>
        <v>520.31548819325701</v>
      </c>
      <c r="BZ203" s="22">
        <f t="shared" si="1520"/>
        <v>434.42700000000002</v>
      </c>
      <c r="CA203" s="22">
        <f t="shared" si="1520"/>
        <v>362.26008628777049</v>
      </c>
      <c r="CB203" s="22">
        <f t="shared" si="1520"/>
        <v>459.82699999999994</v>
      </c>
      <c r="CC203" s="22">
        <f t="shared" si="1520"/>
        <v>454.43904172330855</v>
      </c>
      <c r="CD203" s="22">
        <f t="shared" si="1520"/>
        <v>517.49</v>
      </c>
      <c r="CE203" s="22">
        <f t="shared" si="1520"/>
        <v>624.06231153384294</v>
      </c>
      <c r="CF203" s="22">
        <f t="shared" ref="CF203:CG203" si="1521">SUM(CF197:CF202)</f>
        <v>690.04</v>
      </c>
      <c r="CG203" s="22">
        <f t="shared" si="1521"/>
        <v>708.05981311695371</v>
      </c>
      <c r="CH203" s="22">
        <f t="shared" ref="CH203:CI203" si="1522">SUM(CH197:CH202)</f>
        <v>730.19999999999993</v>
      </c>
      <c r="CI203" s="22">
        <f t="shared" si="1522"/>
        <v>705.66338129152518</v>
      </c>
      <c r="CJ203" s="22">
        <f t="shared" ref="CJ203:DB203" si="1523">SUM(CJ197:CJ202)</f>
        <v>691.04</v>
      </c>
      <c r="CK203" s="22">
        <f t="shared" si="1523"/>
        <v>702.52282211931356</v>
      </c>
      <c r="CL203" s="22">
        <f t="shared" ref="CL203" si="1524">SUM(CL197:CL202)</f>
        <v>909.06000000000006</v>
      </c>
      <c r="CM203" s="21">
        <f t="shared" si="1523"/>
        <v>903.86871664372484</v>
      </c>
      <c r="CN203" s="21">
        <f t="shared" si="1523"/>
        <v>1040.2309174937816</v>
      </c>
      <c r="CO203" s="21">
        <f t="shared" si="1523"/>
        <v>1105.4408231755174</v>
      </c>
      <c r="CP203" s="21">
        <f t="shared" si="1523"/>
        <v>1164.395582029269</v>
      </c>
      <c r="CQ203" s="21">
        <f t="shared" si="1523"/>
        <v>1329.5314582880533</v>
      </c>
      <c r="CR203" s="21">
        <f t="shared" si="1523"/>
        <v>1431.1775942427976</v>
      </c>
      <c r="CS203" s="21">
        <f t="shared" si="1523"/>
        <v>1431.1775942427976</v>
      </c>
      <c r="CT203" s="21">
        <f t="shared" si="1523"/>
        <v>1431.1775942427976</v>
      </c>
      <c r="CU203" s="21">
        <f t="shared" si="1523"/>
        <v>1426.9553701339082</v>
      </c>
      <c r="CV203" s="21">
        <f t="shared" si="1523"/>
        <v>1426.9553701339082</v>
      </c>
      <c r="CW203" s="21">
        <f t="shared" si="1523"/>
        <v>1426.9553701339082</v>
      </c>
      <c r="CX203" s="21">
        <f t="shared" si="1523"/>
        <v>1426.9553701339082</v>
      </c>
      <c r="CY203" s="21">
        <f t="shared" si="1523"/>
        <v>1435.3998183516869</v>
      </c>
      <c r="CZ203" s="21">
        <f t="shared" si="1523"/>
        <v>1435.3998183516869</v>
      </c>
      <c r="DA203" s="21">
        <f t="shared" si="1523"/>
        <v>1435.3998183516869</v>
      </c>
      <c r="DB203" s="21">
        <f t="shared" si="1523"/>
        <v>1435.3998183516869</v>
      </c>
      <c r="DE203" s="126"/>
      <c r="DF203" s="22">
        <v>909.06000000000006</v>
      </c>
    </row>
    <row r="204" spans="1:110" s="23" customFormat="1" outlineLevel="1" x14ac:dyDescent="0.2">
      <c r="A204" s="23" t="s">
        <v>66</v>
      </c>
      <c r="B204" s="23">
        <f>'Annual Raw'!C50+'Annual Raw'!C58</f>
        <v>0</v>
      </c>
      <c r="C204" s="23">
        <f>'Annual Raw'!D50+'Annual Raw'!D58</f>
        <v>0</v>
      </c>
      <c r="D204" s="23">
        <f>'Annual Raw'!E50+'Annual Raw'!E58</f>
        <v>0</v>
      </c>
      <c r="E204" s="23">
        <f>'Annual Raw'!F50+'Annual Raw'!F58</f>
        <v>0</v>
      </c>
      <c r="F204" s="23">
        <f>'Annual Raw'!G50+'Annual Raw'!G58</f>
        <v>0</v>
      </c>
      <c r="G204" s="23">
        <f>'Annual Raw'!H50+'Annual Raw'!H58</f>
        <v>0</v>
      </c>
      <c r="H204" s="23">
        <f>'Annual Raw'!I50+'Annual Raw'!I58</f>
        <v>0</v>
      </c>
      <c r="I204" s="23">
        <f>'Annual Raw'!J50+'Annual Raw'!J58</f>
        <v>0</v>
      </c>
      <c r="J204" s="23">
        <f>'Annual Raw'!K50+'Annual Raw'!K58</f>
        <v>0</v>
      </c>
      <c r="K204" s="23">
        <f>'Annual Raw'!L50+'Annual Raw'!L58</f>
        <v>0</v>
      </c>
      <c r="L204" s="23">
        <f>'Annual Raw'!M50+'Annual Raw'!M58</f>
        <v>0</v>
      </c>
      <c r="M204" s="23">
        <f>'Annual Raw'!N50+'Annual Raw'!N58</f>
        <v>0</v>
      </c>
      <c r="N204" s="23">
        <f>'Annual Raw'!O50+'Annual Raw'!O58</f>
        <v>0</v>
      </c>
      <c r="O204" s="23">
        <f>'Annual Raw'!P50+'Annual Raw'!P58</f>
        <v>0</v>
      </c>
      <c r="P204" s="23">
        <f>'Annual Raw'!Q50+'Annual Raw'!Q58</f>
        <v>0</v>
      </c>
      <c r="Q204" s="23">
        <f>'Annual Raw'!R50+'Annual Raw'!R58</f>
        <v>0.88280000000000003</v>
      </c>
      <c r="R204" s="23">
        <f>'Annual Raw'!S50+'Annual Raw'!S58</f>
        <v>0.1452</v>
      </c>
      <c r="S204" s="23">
        <f>'Annual Raw'!T50+'Annual Raw'!T58</f>
        <v>0</v>
      </c>
      <c r="T204" s="23">
        <f>'Annual Raw'!U50+'Annual Raw'!U58</f>
        <v>7.8131000000000004</v>
      </c>
      <c r="U204" s="23">
        <f>'Annual Raw'!V50+'Annual Raw'!V58</f>
        <v>5.3334999999999999</v>
      </c>
      <c r="V204" s="23">
        <f>'Annual Raw'!W50+'Annual Raw'!W58</f>
        <v>3.06</v>
      </c>
      <c r="W204" s="23">
        <f>'Annual Raw'!X50+'Annual Raw'!X58</f>
        <v>2.6183999999999998</v>
      </c>
      <c r="X204" s="23">
        <f>'Annual Raw'!Y50+'Annual Raw'!Y58</f>
        <v>1.3491</v>
      </c>
      <c r="Y204" s="23">
        <f>'Annual Raw'!Z50+'Annual Raw'!Z58</f>
        <v>0.09</v>
      </c>
      <c r="Z204" s="23">
        <f>'Annual Raw'!AA50+'Annual Raw'!AA58</f>
        <v>6.75</v>
      </c>
      <c r="AA204" s="23">
        <f>'Annual Raw'!AB50+'Annual Raw'!AB58</f>
        <v>17.920000000000002</v>
      </c>
      <c r="AB204" s="24">
        <f t="shared" ref="AB204:AB210" si="1525">+CP204</f>
        <v>0</v>
      </c>
      <c r="AC204" s="24">
        <f t="shared" ref="AC204:AC210" si="1526">+CT204</f>
        <v>0</v>
      </c>
      <c r="AD204" s="24">
        <f t="shared" ref="AD204:AD210" si="1527">+CX204</f>
        <v>0</v>
      </c>
      <c r="AE204" s="24">
        <f t="shared" ref="AE204:AE210" si="1528">+DB204</f>
        <v>0</v>
      </c>
      <c r="AJ204" s="23">
        <f>+'QTR Raw'!D64</f>
        <v>0</v>
      </c>
      <c r="AK204" s="23">
        <f t="shared" ref="AK204:CE210" si="1529">+AJ204</f>
        <v>0</v>
      </c>
      <c r="AL204" s="23">
        <f>+'QTR Raw'!F64</f>
        <v>0</v>
      </c>
      <c r="AM204" s="23">
        <f t="shared" si="1529"/>
        <v>0</v>
      </c>
      <c r="AN204" s="23">
        <f>+'QTR Raw'!H64</f>
        <v>0</v>
      </c>
      <c r="AO204" s="23">
        <f t="shared" si="1529"/>
        <v>0</v>
      </c>
      <c r="AP204" s="23">
        <f>+'QTR Raw'!J64</f>
        <v>0</v>
      </c>
      <c r="AQ204" s="23">
        <f t="shared" si="1529"/>
        <v>0</v>
      </c>
      <c r="AR204" s="23">
        <f>+'QTR Raw'!L64</f>
        <v>0</v>
      </c>
      <c r="AS204" s="23">
        <f t="shared" si="1529"/>
        <v>0</v>
      </c>
      <c r="AT204" s="23">
        <f>+'QTR Raw'!N64</f>
        <v>0</v>
      </c>
      <c r="AU204" s="23">
        <f t="shared" si="1529"/>
        <v>0</v>
      </c>
      <c r="AV204" s="23">
        <f>+'QTR Raw'!P64</f>
        <v>0</v>
      </c>
      <c r="AW204" s="23">
        <f t="shared" si="1529"/>
        <v>0</v>
      </c>
      <c r="AX204" s="23">
        <f>+'QTR Raw'!R64</f>
        <v>0</v>
      </c>
      <c r="AY204" s="23">
        <f t="shared" si="1529"/>
        <v>0</v>
      </c>
      <c r="AZ204" s="23">
        <f>+'QTR Raw'!T64</f>
        <v>0</v>
      </c>
      <c r="BA204" s="23">
        <f t="shared" si="1529"/>
        <v>0</v>
      </c>
      <c r="BB204" s="23">
        <f>+'QTR Raw'!V64</f>
        <v>0</v>
      </c>
      <c r="BC204" s="23">
        <f t="shared" si="1529"/>
        <v>0</v>
      </c>
      <c r="BD204" s="23">
        <f>+'QTR Raw'!X64</f>
        <v>0</v>
      </c>
      <c r="BE204" s="23">
        <f t="shared" si="1529"/>
        <v>0</v>
      </c>
      <c r="BF204" s="23">
        <f>+'QTR Raw'!Z64</f>
        <v>0</v>
      </c>
      <c r="BG204" s="23">
        <f t="shared" si="1529"/>
        <v>0</v>
      </c>
      <c r="BH204" s="23">
        <f>+'QTR Raw'!AB64</f>
        <v>0</v>
      </c>
      <c r="BI204" s="23">
        <f t="shared" si="1529"/>
        <v>0</v>
      </c>
      <c r="BJ204" s="23">
        <f>+'QTR Raw'!AD64</f>
        <v>0</v>
      </c>
      <c r="BK204" s="23">
        <f t="shared" si="1529"/>
        <v>0</v>
      </c>
      <c r="BL204" s="23">
        <f>+'QTR Raw'!AF64</f>
        <v>0</v>
      </c>
      <c r="BM204" s="23">
        <f t="shared" si="1529"/>
        <v>0</v>
      </c>
      <c r="BN204" s="23">
        <f>+'QTR Raw'!AH64</f>
        <v>0</v>
      </c>
      <c r="BO204" s="23">
        <f t="shared" si="1529"/>
        <v>0</v>
      </c>
      <c r="BP204" s="23">
        <f>+'QTR Raw'!AJ64</f>
        <v>0</v>
      </c>
      <c r="BQ204" s="23">
        <f t="shared" si="1529"/>
        <v>0</v>
      </c>
      <c r="BR204" s="23">
        <f>+'QTR Raw'!AL64</f>
        <v>3.06</v>
      </c>
      <c r="BS204" s="23">
        <f t="shared" si="1529"/>
        <v>3.06</v>
      </c>
      <c r="BT204" s="23">
        <f>+'QTR Raw'!AN64</f>
        <v>2.6269999999999998</v>
      </c>
      <c r="BU204" s="23">
        <f t="shared" si="1529"/>
        <v>2.6269999999999998</v>
      </c>
      <c r="BV204" s="23">
        <f>+'QTR Raw'!AP64</f>
        <v>2.6179999999999999</v>
      </c>
      <c r="BW204" s="23">
        <f t="shared" si="1529"/>
        <v>2.6179999999999999</v>
      </c>
      <c r="BX204" s="23">
        <f>+'QTR Raw'!AR64</f>
        <v>2</v>
      </c>
      <c r="BY204" s="23">
        <f t="shared" si="1529"/>
        <v>2</v>
      </c>
      <c r="BZ204" s="23">
        <f>+'QTR Raw'!AT64</f>
        <v>1.349</v>
      </c>
      <c r="CA204" s="23">
        <f t="shared" si="1529"/>
        <v>1.349</v>
      </c>
      <c r="CB204" s="23">
        <f>+'QTR Raw'!AV64</f>
        <v>0.67</v>
      </c>
      <c r="CC204" s="23">
        <f t="shared" si="1529"/>
        <v>0.67</v>
      </c>
      <c r="CD204" s="23">
        <f>+'QTR Raw'!AX64</f>
        <v>0.09</v>
      </c>
      <c r="CE204" s="23">
        <f t="shared" si="1529"/>
        <v>0.09</v>
      </c>
      <c r="CF204" s="23">
        <f>+'QTR Raw'!AZ64</f>
        <v>7.24</v>
      </c>
      <c r="CG204" s="23">
        <f t="shared" ref="CG204:CG207" si="1530">+CF204</f>
        <v>7.24</v>
      </c>
      <c r="CH204" s="23">
        <f t="shared" si="1483"/>
        <v>6.75</v>
      </c>
      <c r="CJ204" s="23">
        <f>+'QTR Raw'!BD64</f>
        <v>17.57</v>
      </c>
      <c r="CL204" s="23">
        <f>+'QTR Raw'!BF64</f>
        <v>17.920000000000002</v>
      </c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  <c r="DF204" s="23">
        <v>17.920000000000002</v>
      </c>
    </row>
    <row r="205" spans="1:110" s="23" customFormat="1" outlineLevel="1" x14ac:dyDescent="0.2">
      <c r="A205" s="23" t="s">
        <v>67</v>
      </c>
      <c r="B205" s="23">
        <f>'Annual Raw'!C51</f>
        <v>0</v>
      </c>
      <c r="C205" s="23">
        <f>'Annual Raw'!D51</f>
        <v>0</v>
      </c>
      <c r="D205" s="23">
        <f>'Annual Raw'!E51</f>
        <v>0</v>
      </c>
      <c r="E205" s="23">
        <f>'Annual Raw'!F51</f>
        <v>0</v>
      </c>
      <c r="F205" s="23">
        <f>'Annual Raw'!G51</f>
        <v>0</v>
      </c>
      <c r="G205" s="23">
        <f>'Annual Raw'!H51</f>
        <v>0</v>
      </c>
      <c r="H205" s="23">
        <f>'Annual Raw'!I51</f>
        <v>0</v>
      </c>
      <c r="I205" s="23">
        <f>'Annual Raw'!J51</f>
        <v>0</v>
      </c>
      <c r="J205" s="23">
        <f>'Annual Raw'!K51</f>
        <v>0</v>
      </c>
      <c r="K205" s="23">
        <f>'Annual Raw'!L51</f>
        <v>0</v>
      </c>
      <c r="L205" s="23">
        <f>'Annual Raw'!M51</f>
        <v>0</v>
      </c>
      <c r="M205" s="23">
        <f>'Annual Raw'!N51</f>
        <v>0</v>
      </c>
      <c r="N205" s="23">
        <f>'Annual Raw'!O51</f>
        <v>0</v>
      </c>
      <c r="O205" s="23">
        <f>'Annual Raw'!P51</f>
        <v>0</v>
      </c>
      <c r="P205" s="23">
        <f>'Annual Raw'!Q51</f>
        <v>0</v>
      </c>
      <c r="Q205" s="23">
        <f>'Annual Raw'!R51</f>
        <v>0</v>
      </c>
      <c r="R205" s="23">
        <f>'Annual Raw'!S51</f>
        <v>0</v>
      </c>
      <c r="S205" s="23">
        <f>'Annual Raw'!T51</f>
        <v>0</v>
      </c>
      <c r="T205" s="23">
        <f>'Annual Raw'!U51</f>
        <v>0</v>
      </c>
      <c r="U205" s="23">
        <f>'Annual Raw'!V51</f>
        <v>0</v>
      </c>
      <c r="V205" s="23">
        <f>'Annual Raw'!W51</f>
        <v>0</v>
      </c>
      <c r="W205" s="23">
        <f>'Annual Raw'!X51</f>
        <v>0</v>
      </c>
      <c r="X205" s="23">
        <f>'Annual Raw'!Y51</f>
        <v>0</v>
      </c>
      <c r="Y205" s="23">
        <f>'Annual Raw'!Z51</f>
        <v>0</v>
      </c>
      <c r="Z205" s="23">
        <f>'Annual Raw'!AA51</f>
        <v>0</v>
      </c>
      <c r="AA205" s="23">
        <f>'Annual Raw'!AB51</f>
        <v>0</v>
      </c>
      <c r="AB205" s="24">
        <f t="shared" si="1525"/>
        <v>0</v>
      </c>
      <c r="AC205" s="24">
        <f t="shared" si="1526"/>
        <v>0</v>
      </c>
      <c r="AD205" s="24">
        <f t="shared" si="1527"/>
        <v>0</v>
      </c>
      <c r="AE205" s="24">
        <f t="shared" si="1528"/>
        <v>0</v>
      </c>
      <c r="AJ205" s="23">
        <f>+'QTR Raw'!D65</f>
        <v>0</v>
      </c>
      <c r="AK205" s="23">
        <f t="shared" si="1529"/>
        <v>0</v>
      </c>
      <c r="AL205" s="23">
        <f>+'QTR Raw'!F65</f>
        <v>0</v>
      </c>
      <c r="AM205" s="23">
        <f t="shared" si="1529"/>
        <v>0</v>
      </c>
      <c r="AN205" s="23">
        <f>+'QTR Raw'!H65</f>
        <v>0</v>
      </c>
      <c r="AO205" s="23">
        <f t="shared" si="1529"/>
        <v>0</v>
      </c>
      <c r="AP205" s="23">
        <f>+'QTR Raw'!J65</f>
        <v>0</v>
      </c>
      <c r="AQ205" s="23">
        <f t="shared" si="1529"/>
        <v>0</v>
      </c>
      <c r="AR205" s="23">
        <f>+'QTR Raw'!L65</f>
        <v>0</v>
      </c>
      <c r="AS205" s="23">
        <f t="shared" si="1529"/>
        <v>0</v>
      </c>
      <c r="AT205" s="23">
        <f>+'QTR Raw'!N65</f>
        <v>0</v>
      </c>
      <c r="AU205" s="23">
        <f t="shared" si="1529"/>
        <v>0</v>
      </c>
      <c r="AV205" s="23">
        <f>+'QTR Raw'!P65</f>
        <v>0</v>
      </c>
      <c r="AW205" s="23">
        <f t="shared" si="1529"/>
        <v>0</v>
      </c>
      <c r="AX205" s="23">
        <f>+'QTR Raw'!R65</f>
        <v>0</v>
      </c>
      <c r="AY205" s="23">
        <f t="shared" si="1529"/>
        <v>0</v>
      </c>
      <c r="AZ205" s="23">
        <f>+'QTR Raw'!T65</f>
        <v>0</v>
      </c>
      <c r="BA205" s="23">
        <f t="shared" si="1529"/>
        <v>0</v>
      </c>
      <c r="BB205" s="23">
        <f>+'QTR Raw'!V65</f>
        <v>0</v>
      </c>
      <c r="BC205" s="23">
        <f t="shared" si="1529"/>
        <v>0</v>
      </c>
      <c r="BD205" s="23">
        <f>+'QTR Raw'!X65</f>
        <v>0</v>
      </c>
      <c r="BE205" s="23">
        <f t="shared" si="1529"/>
        <v>0</v>
      </c>
      <c r="BF205" s="23">
        <f>+'QTR Raw'!Z65</f>
        <v>0</v>
      </c>
      <c r="BG205" s="23">
        <f t="shared" si="1529"/>
        <v>0</v>
      </c>
      <c r="BH205" s="23">
        <f>+'QTR Raw'!AB65</f>
        <v>0</v>
      </c>
      <c r="BI205" s="23">
        <f t="shared" si="1529"/>
        <v>0</v>
      </c>
      <c r="BJ205" s="23">
        <f>+'QTR Raw'!AD65</f>
        <v>0</v>
      </c>
      <c r="BK205" s="23">
        <f t="shared" si="1529"/>
        <v>0</v>
      </c>
      <c r="BL205" s="23">
        <f>+'QTR Raw'!AF65</f>
        <v>0</v>
      </c>
      <c r="BM205" s="23">
        <f t="shared" si="1529"/>
        <v>0</v>
      </c>
      <c r="BN205" s="23">
        <f>+'QTR Raw'!AH65</f>
        <v>0</v>
      </c>
      <c r="BO205" s="23">
        <f t="shared" si="1529"/>
        <v>0</v>
      </c>
      <c r="BP205" s="23">
        <f>+'QTR Raw'!AJ65</f>
        <v>0</v>
      </c>
      <c r="BQ205" s="23">
        <f t="shared" si="1529"/>
        <v>0</v>
      </c>
      <c r="BR205" s="23">
        <f>+'QTR Raw'!AL65</f>
        <v>0</v>
      </c>
      <c r="BS205" s="23">
        <f t="shared" si="1529"/>
        <v>0</v>
      </c>
      <c r="BT205" s="23">
        <f>+'QTR Raw'!AN65</f>
        <v>0</v>
      </c>
      <c r="BU205" s="23">
        <f t="shared" si="1529"/>
        <v>0</v>
      </c>
      <c r="BV205" s="23">
        <f>+'QTR Raw'!AP65</f>
        <v>0</v>
      </c>
      <c r="BW205" s="23">
        <f t="shared" si="1529"/>
        <v>0</v>
      </c>
      <c r="BX205" s="23">
        <f>+'QTR Raw'!AR65</f>
        <v>0</v>
      </c>
      <c r="BY205" s="23">
        <f t="shared" si="1529"/>
        <v>0</v>
      </c>
      <c r="BZ205" s="23">
        <f>+'QTR Raw'!AT65</f>
        <v>0</v>
      </c>
      <c r="CA205" s="23">
        <f t="shared" si="1529"/>
        <v>0</v>
      </c>
      <c r="CB205" s="23">
        <f>+'QTR Raw'!AV65</f>
        <v>0</v>
      </c>
      <c r="CC205" s="23">
        <f t="shared" si="1529"/>
        <v>0</v>
      </c>
      <c r="CD205" s="23">
        <f>+'QTR Raw'!AX65</f>
        <v>0</v>
      </c>
      <c r="CE205" s="23">
        <f t="shared" si="1529"/>
        <v>0</v>
      </c>
      <c r="CF205" s="23">
        <f>+'QTR Raw'!AZ65</f>
        <v>0</v>
      </c>
      <c r="CG205" s="23">
        <f t="shared" si="1530"/>
        <v>0</v>
      </c>
      <c r="CH205" s="23">
        <f t="shared" si="1483"/>
        <v>0</v>
      </c>
      <c r="CJ205" s="23">
        <f>+'QTR Raw'!BD65</f>
        <v>0</v>
      </c>
      <c r="CL205" s="23">
        <f>+'QTR Raw'!BF65</f>
        <v>0</v>
      </c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E205" s="123"/>
      <c r="DF205" s="23">
        <v>0</v>
      </c>
    </row>
    <row r="206" spans="1:110" s="23" customFormat="1" outlineLevel="1" x14ac:dyDescent="0.2">
      <c r="A206" s="23" t="s">
        <v>68</v>
      </c>
      <c r="B206" s="23">
        <f>'Annual Raw'!C52</f>
        <v>0</v>
      </c>
      <c r="C206" s="23">
        <f>'Annual Raw'!D52</f>
        <v>0</v>
      </c>
      <c r="D206" s="23">
        <f>'Annual Raw'!E52</f>
        <v>0</v>
      </c>
      <c r="E206" s="23">
        <f>'Annual Raw'!F52</f>
        <v>0</v>
      </c>
      <c r="F206" s="23">
        <f>'Annual Raw'!G52</f>
        <v>0</v>
      </c>
      <c r="G206" s="23">
        <f>'Annual Raw'!H52</f>
        <v>0</v>
      </c>
      <c r="H206" s="23">
        <f>'Annual Raw'!I52</f>
        <v>0</v>
      </c>
      <c r="I206" s="23">
        <f>'Annual Raw'!J52</f>
        <v>0</v>
      </c>
      <c r="J206" s="23">
        <f>'Annual Raw'!K52</f>
        <v>0</v>
      </c>
      <c r="K206" s="23">
        <f>'Annual Raw'!L52</f>
        <v>0</v>
      </c>
      <c r="L206" s="23">
        <f>'Annual Raw'!M52</f>
        <v>7.7958E-2</v>
      </c>
      <c r="M206" s="23">
        <f>'Annual Raw'!N52</f>
        <v>5.1555999999999998E-2</v>
      </c>
      <c r="N206" s="23">
        <f>'Annual Raw'!O52</f>
        <v>3.6623000000000003E-2</v>
      </c>
      <c r="O206" s="23">
        <f>'Annual Raw'!P52</f>
        <v>5.3844900000000001E-2</v>
      </c>
      <c r="P206" s="23">
        <f>'Annual Raw'!Q52</f>
        <v>2.6042472000000001</v>
      </c>
      <c r="Q206" s="23">
        <f>'Annual Raw'!R52</f>
        <v>0.24959999999999999</v>
      </c>
      <c r="R206" s="23">
        <f>'Annual Raw'!S52</f>
        <v>0.3674</v>
      </c>
      <c r="S206" s="23">
        <f>'Annual Raw'!T52</f>
        <v>0.2611</v>
      </c>
      <c r="T206" s="23">
        <f>'Annual Raw'!U52</f>
        <v>1.1156999999999999</v>
      </c>
      <c r="U206" s="23">
        <f>'Annual Raw'!V52</f>
        <v>1.5529999999999999</v>
      </c>
      <c r="V206" s="23">
        <f>'Annual Raw'!W52</f>
        <v>1.6285000000000001</v>
      </c>
      <c r="W206" s="23">
        <f>'Annual Raw'!X52</f>
        <v>2.8931</v>
      </c>
      <c r="X206" s="23">
        <f>'Annual Raw'!Y52</f>
        <v>2.7210999999999999</v>
      </c>
      <c r="Y206" s="23">
        <f>'Annual Raw'!Z52</f>
        <v>4.88</v>
      </c>
      <c r="Z206" s="23">
        <f>'Annual Raw'!AA52</f>
        <v>2.95</v>
      </c>
      <c r="AA206" s="23">
        <f>'Annual Raw'!AB52</f>
        <v>4.05</v>
      </c>
      <c r="AB206" s="24">
        <f t="shared" si="1525"/>
        <v>0</v>
      </c>
      <c r="AC206" s="24">
        <f t="shared" si="1526"/>
        <v>0</v>
      </c>
      <c r="AD206" s="24">
        <f t="shared" si="1527"/>
        <v>0</v>
      </c>
      <c r="AE206" s="24">
        <f t="shared" si="1528"/>
        <v>0</v>
      </c>
      <c r="AJ206" s="23">
        <f>+'QTR Raw'!D66</f>
        <v>0</v>
      </c>
      <c r="AK206" s="23">
        <f t="shared" si="1529"/>
        <v>0</v>
      </c>
      <c r="AL206" s="23">
        <f>+'QTR Raw'!F66</f>
        <v>0</v>
      </c>
      <c r="AM206" s="23">
        <f t="shared" si="1529"/>
        <v>0</v>
      </c>
      <c r="AN206" s="23">
        <f>+'QTR Raw'!H66</f>
        <v>0</v>
      </c>
      <c r="AO206" s="23">
        <f t="shared" si="1529"/>
        <v>0</v>
      </c>
      <c r="AP206" s="23">
        <f>+'QTR Raw'!J66</f>
        <v>0</v>
      </c>
      <c r="AQ206" s="23">
        <f t="shared" si="1529"/>
        <v>0</v>
      </c>
      <c r="AR206" s="23">
        <f>+'QTR Raw'!L66</f>
        <v>0</v>
      </c>
      <c r="AS206" s="23">
        <f t="shared" si="1529"/>
        <v>0</v>
      </c>
      <c r="AT206" s="23">
        <f>+'QTR Raw'!N66</f>
        <v>0</v>
      </c>
      <c r="AU206" s="23">
        <f t="shared" si="1529"/>
        <v>0</v>
      </c>
      <c r="AV206" s="23">
        <f>+'QTR Raw'!P66</f>
        <v>0</v>
      </c>
      <c r="AW206" s="23">
        <f t="shared" si="1529"/>
        <v>0</v>
      </c>
      <c r="AX206" s="23">
        <f>+'QTR Raw'!R66</f>
        <v>0</v>
      </c>
      <c r="AY206" s="23">
        <f t="shared" si="1529"/>
        <v>0</v>
      </c>
      <c r="AZ206" s="23">
        <f>+'QTR Raw'!T66</f>
        <v>0</v>
      </c>
      <c r="BA206" s="23">
        <f t="shared" si="1529"/>
        <v>0</v>
      </c>
      <c r="BB206" s="23">
        <f>+'QTR Raw'!V66</f>
        <v>0</v>
      </c>
      <c r="BC206" s="23">
        <f t="shared" si="1529"/>
        <v>0</v>
      </c>
      <c r="BD206" s="23">
        <f>+'QTR Raw'!X66</f>
        <v>0</v>
      </c>
      <c r="BE206" s="23">
        <f t="shared" si="1529"/>
        <v>0</v>
      </c>
      <c r="BF206" s="23">
        <f>+'QTR Raw'!Z66</f>
        <v>0</v>
      </c>
      <c r="BG206" s="23">
        <f t="shared" si="1529"/>
        <v>0</v>
      </c>
      <c r="BH206" s="23">
        <f>+'QTR Raw'!AB66</f>
        <v>0</v>
      </c>
      <c r="BI206" s="23">
        <f t="shared" si="1529"/>
        <v>0</v>
      </c>
      <c r="BJ206" s="23">
        <f>+'QTR Raw'!AD66</f>
        <v>0</v>
      </c>
      <c r="BK206" s="23">
        <f t="shared" si="1529"/>
        <v>0</v>
      </c>
      <c r="BL206" s="23">
        <f>+'QTR Raw'!AF66</f>
        <v>0</v>
      </c>
      <c r="BM206" s="23">
        <f t="shared" si="1529"/>
        <v>0</v>
      </c>
      <c r="BN206" s="23">
        <f>+'QTR Raw'!AH66</f>
        <v>0</v>
      </c>
      <c r="BO206" s="23">
        <f t="shared" si="1529"/>
        <v>0</v>
      </c>
      <c r="BP206" s="23">
        <f>+'QTR Raw'!AJ66</f>
        <v>0</v>
      </c>
      <c r="BQ206" s="23">
        <f t="shared" si="1529"/>
        <v>0</v>
      </c>
      <c r="BR206" s="23">
        <f>+'QTR Raw'!AL66</f>
        <v>1.6279999999999999</v>
      </c>
      <c r="BS206" s="23">
        <f t="shared" si="1529"/>
        <v>1.6279999999999999</v>
      </c>
      <c r="BT206" s="23">
        <f>+'QTR Raw'!AN66</f>
        <v>2.137</v>
      </c>
      <c r="BU206" s="23">
        <f t="shared" si="1529"/>
        <v>2.137</v>
      </c>
      <c r="BV206" s="23">
        <f>+'QTR Raw'!AP66</f>
        <v>2.8929999999999998</v>
      </c>
      <c r="BW206" s="23">
        <f t="shared" si="1529"/>
        <v>2.8929999999999998</v>
      </c>
      <c r="BX206" s="23">
        <f>+'QTR Raw'!AR66</f>
        <v>3.3220000000000001</v>
      </c>
      <c r="BY206" s="23">
        <f t="shared" si="1529"/>
        <v>3.3220000000000001</v>
      </c>
      <c r="BZ206" s="23">
        <f>+'QTR Raw'!AT66</f>
        <v>2.7210000000000001</v>
      </c>
      <c r="CA206" s="23">
        <f t="shared" si="1529"/>
        <v>2.7210000000000001</v>
      </c>
      <c r="CB206" s="23">
        <f>+'QTR Raw'!AV66</f>
        <v>3.323</v>
      </c>
      <c r="CC206" s="23">
        <f t="shared" si="1529"/>
        <v>3.323</v>
      </c>
      <c r="CD206" s="23">
        <f>+'QTR Raw'!AX66</f>
        <v>4.88</v>
      </c>
      <c r="CE206" s="23">
        <f t="shared" si="1529"/>
        <v>4.88</v>
      </c>
      <c r="CF206" s="23">
        <f>+'QTR Raw'!AZ66</f>
        <v>5.14</v>
      </c>
      <c r="CG206" s="23">
        <f t="shared" si="1530"/>
        <v>5.14</v>
      </c>
      <c r="CH206" s="23">
        <f t="shared" si="1483"/>
        <v>2.95</v>
      </c>
      <c r="CJ206" s="23">
        <f>+'QTR Raw'!BD66</f>
        <v>7.48</v>
      </c>
      <c r="CL206" s="23">
        <f>+'QTR Raw'!BF66</f>
        <v>4.05</v>
      </c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E206" s="123"/>
      <c r="DF206" s="23">
        <v>4.05</v>
      </c>
    </row>
    <row r="207" spans="1:110" s="23" customFormat="1" outlineLevel="1" x14ac:dyDescent="0.2">
      <c r="A207" s="23" t="s">
        <v>69</v>
      </c>
      <c r="B207" s="23">
        <v>0</v>
      </c>
      <c r="C207" s="23">
        <v>0</v>
      </c>
      <c r="D207" s="23">
        <v>0</v>
      </c>
      <c r="E207" s="23">
        <v>0</v>
      </c>
      <c r="F207" s="23">
        <v>0</v>
      </c>
      <c r="G207" s="23">
        <v>0</v>
      </c>
      <c r="H207" s="23">
        <v>0</v>
      </c>
      <c r="I207" s="23">
        <v>0</v>
      </c>
      <c r="J207" s="23">
        <v>0</v>
      </c>
      <c r="K207" s="23">
        <v>0</v>
      </c>
      <c r="L207" s="23">
        <v>0</v>
      </c>
      <c r="M207" s="23">
        <v>0</v>
      </c>
      <c r="N207" s="23">
        <v>0</v>
      </c>
      <c r="O207" s="23">
        <v>0</v>
      </c>
      <c r="P207" s="23">
        <v>0</v>
      </c>
      <c r="Q207" s="23">
        <v>0</v>
      </c>
      <c r="R207" s="23">
        <v>0</v>
      </c>
      <c r="S207" s="23">
        <v>0</v>
      </c>
      <c r="T207" s="23">
        <v>0</v>
      </c>
      <c r="U207" s="23">
        <v>0</v>
      </c>
      <c r="V207" s="23">
        <v>0</v>
      </c>
      <c r="W207" s="23">
        <v>0</v>
      </c>
      <c r="X207" s="23">
        <v>0</v>
      </c>
      <c r="Y207" s="23">
        <v>0</v>
      </c>
      <c r="Z207" s="23">
        <v>0</v>
      </c>
      <c r="AA207" s="23">
        <v>0</v>
      </c>
      <c r="AB207" s="24">
        <f t="shared" si="1525"/>
        <v>307.72555218974139</v>
      </c>
      <c r="AC207" s="24">
        <f t="shared" si="1526"/>
        <v>378.23049337100633</v>
      </c>
      <c r="AD207" s="24">
        <f t="shared" si="1527"/>
        <v>377.11464729134974</v>
      </c>
      <c r="AE207" s="24">
        <f t="shared" si="1528"/>
        <v>379.34633945066298</v>
      </c>
      <c r="AJ207" s="23">
        <f>+'QTR Raw'!D87</f>
        <v>0</v>
      </c>
      <c r="AK207" s="23">
        <f t="shared" si="1529"/>
        <v>0</v>
      </c>
      <c r="AL207" s="23">
        <f>+'QTR Raw'!F87</f>
        <v>0</v>
      </c>
      <c r="AM207" s="23">
        <f t="shared" si="1529"/>
        <v>0</v>
      </c>
      <c r="AN207" s="23">
        <f>+'QTR Raw'!H87</f>
        <v>0</v>
      </c>
      <c r="AO207" s="23">
        <f t="shared" si="1529"/>
        <v>0</v>
      </c>
      <c r="AP207" s="23">
        <f>+'QTR Raw'!J87</f>
        <v>0</v>
      </c>
      <c r="AQ207" s="23">
        <f t="shared" si="1529"/>
        <v>0</v>
      </c>
      <c r="AR207" s="23">
        <f>+'QTR Raw'!L87</f>
        <v>0</v>
      </c>
      <c r="AS207" s="23">
        <f t="shared" si="1529"/>
        <v>0</v>
      </c>
      <c r="AT207" s="23">
        <f>+'QTR Raw'!N87</f>
        <v>0</v>
      </c>
      <c r="AU207" s="23">
        <f t="shared" si="1529"/>
        <v>0</v>
      </c>
      <c r="AV207" s="23">
        <f>+'QTR Raw'!P87</f>
        <v>0</v>
      </c>
      <c r="AW207" s="23">
        <f t="shared" si="1529"/>
        <v>0</v>
      </c>
      <c r="AX207" s="23">
        <f>+'QTR Raw'!R87</f>
        <v>0</v>
      </c>
      <c r="AY207" s="23">
        <f t="shared" si="1529"/>
        <v>0</v>
      </c>
      <c r="AZ207" s="23">
        <f>+'QTR Raw'!T87</f>
        <v>0</v>
      </c>
      <c r="BA207" s="23">
        <f t="shared" si="1529"/>
        <v>0</v>
      </c>
      <c r="BB207" s="23">
        <f>+'QTR Raw'!V87</f>
        <v>0</v>
      </c>
      <c r="BC207" s="23">
        <f t="shared" si="1529"/>
        <v>0</v>
      </c>
      <c r="BD207" s="23">
        <f>+'QTR Raw'!X87</f>
        <v>0</v>
      </c>
      <c r="BE207" s="23">
        <f t="shared" si="1529"/>
        <v>0</v>
      </c>
      <c r="BF207" s="23">
        <f>+'QTR Raw'!Z87</f>
        <v>0</v>
      </c>
      <c r="BG207" s="23">
        <f t="shared" si="1529"/>
        <v>0</v>
      </c>
      <c r="BH207" s="23">
        <f>+'QTR Raw'!AB87</f>
        <v>0</v>
      </c>
      <c r="BI207" s="23">
        <f t="shared" si="1529"/>
        <v>0</v>
      </c>
      <c r="BJ207" s="23">
        <f>+'QTR Raw'!AD87</f>
        <v>0</v>
      </c>
      <c r="BK207" s="23">
        <f t="shared" si="1529"/>
        <v>0</v>
      </c>
      <c r="BL207" s="23">
        <f>+'QTR Raw'!AF87</f>
        <v>0</v>
      </c>
      <c r="BM207" s="23">
        <f t="shared" si="1529"/>
        <v>0</v>
      </c>
      <c r="BN207" s="23">
        <f>+'QTR Raw'!AH87</f>
        <v>0</v>
      </c>
      <c r="BO207" s="23">
        <f t="shared" si="1529"/>
        <v>0</v>
      </c>
      <c r="BP207" s="23">
        <f>+'QTR Raw'!AJ87</f>
        <v>0</v>
      </c>
      <c r="BQ207" s="23">
        <f t="shared" si="1529"/>
        <v>0</v>
      </c>
      <c r="BR207" s="23">
        <f>+'QTR Raw'!AL87</f>
        <v>0</v>
      </c>
      <c r="BS207" s="23">
        <f t="shared" si="1529"/>
        <v>0</v>
      </c>
      <c r="BT207" s="23">
        <f>+'QTR Raw'!AN87</f>
        <v>0</v>
      </c>
      <c r="BU207" s="23">
        <f t="shared" si="1529"/>
        <v>0</v>
      </c>
      <c r="BV207" s="23">
        <f>+'QTR Raw'!AP87</f>
        <v>0</v>
      </c>
      <c r="BW207" s="23">
        <f t="shared" si="1529"/>
        <v>0</v>
      </c>
      <c r="BX207" s="23">
        <f>+'QTR Raw'!AR87</f>
        <v>0</v>
      </c>
      <c r="BY207" s="23">
        <f t="shared" si="1529"/>
        <v>0</v>
      </c>
      <c r="BZ207" s="23">
        <f>+'QTR Raw'!AT87</f>
        <v>0</v>
      </c>
      <c r="CA207" s="23">
        <f t="shared" si="1529"/>
        <v>0</v>
      </c>
      <c r="CB207" s="23">
        <f>+'QTR Raw'!AV87</f>
        <v>0</v>
      </c>
      <c r="CC207" s="23">
        <f t="shared" si="1529"/>
        <v>0</v>
      </c>
      <c r="CD207" s="23">
        <f>+'QTR Raw'!AX87</f>
        <v>0</v>
      </c>
      <c r="CE207" s="23">
        <f t="shared" si="1529"/>
        <v>0</v>
      </c>
      <c r="CF207" s="23">
        <f>+'QTR Raw'!AZ87</f>
        <v>0</v>
      </c>
      <c r="CG207" s="23">
        <f t="shared" si="1530"/>
        <v>0</v>
      </c>
      <c r="CH207" s="23">
        <f t="shared" si="1483"/>
        <v>0</v>
      </c>
      <c r="CI207" s="23">
        <f>CI65/90*CI239</f>
        <v>177.81712155250707</v>
      </c>
      <c r="CJ207" s="23">
        <f>+'QTR Raw'!BD87</f>
        <v>0</v>
      </c>
      <c r="CK207" s="23">
        <f t="shared" ref="CK207:DB207" si="1531">CK65/90*CK239</f>
        <v>226.66486515935713</v>
      </c>
      <c r="CL207" s="23">
        <f>+'QTR Raw'!BF87</f>
        <v>0</v>
      </c>
      <c r="CM207" s="24">
        <f t="shared" si="1531"/>
        <v>238.87371631167142</v>
      </c>
      <c r="CN207" s="24">
        <f t="shared" si="1531"/>
        <v>274.91141192132147</v>
      </c>
      <c r="CO207" s="24">
        <f t="shared" si="1531"/>
        <v>292.14503470712896</v>
      </c>
      <c r="CP207" s="24">
        <f t="shared" si="1531"/>
        <v>307.72555218974139</v>
      </c>
      <c r="CQ207" s="24">
        <f t="shared" si="1531"/>
        <v>351.36753219408826</v>
      </c>
      <c r="CR207" s="24">
        <f t="shared" si="1531"/>
        <v>378.23049337100633</v>
      </c>
      <c r="CS207" s="24">
        <f t="shared" si="1531"/>
        <v>378.23049337100633</v>
      </c>
      <c r="CT207" s="24">
        <f t="shared" si="1531"/>
        <v>378.23049337100633</v>
      </c>
      <c r="CU207" s="24">
        <f t="shared" si="1531"/>
        <v>377.11464729134974</v>
      </c>
      <c r="CV207" s="24">
        <f t="shared" si="1531"/>
        <v>377.11464729134974</v>
      </c>
      <c r="CW207" s="24">
        <f t="shared" si="1531"/>
        <v>377.11464729134974</v>
      </c>
      <c r="CX207" s="24">
        <f t="shared" si="1531"/>
        <v>377.11464729134974</v>
      </c>
      <c r="CY207" s="24">
        <f t="shared" si="1531"/>
        <v>379.34633945066298</v>
      </c>
      <c r="CZ207" s="24">
        <f t="shared" si="1531"/>
        <v>379.34633945066298</v>
      </c>
      <c r="DA207" s="24">
        <f t="shared" si="1531"/>
        <v>379.34633945066298</v>
      </c>
      <c r="DB207" s="24">
        <f t="shared" si="1531"/>
        <v>379.34633945066298</v>
      </c>
      <c r="DE207" s="123"/>
      <c r="DF207" s="23">
        <v>0</v>
      </c>
    </row>
    <row r="208" spans="1:110" s="23" customFormat="1" outlineLevel="1" x14ac:dyDescent="0.2">
      <c r="A208" s="23" t="s">
        <v>70</v>
      </c>
      <c r="B208" s="23">
        <f>'Annual Raw'!C54</f>
        <v>0</v>
      </c>
      <c r="C208" s="23">
        <f>'Annual Raw'!D54</f>
        <v>0</v>
      </c>
      <c r="D208" s="23">
        <f>'Annual Raw'!E54</f>
        <v>0</v>
      </c>
      <c r="E208" s="23">
        <f>'Annual Raw'!F54</f>
        <v>0</v>
      </c>
      <c r="F208" s="23">
        <f>'Annual Raw'!G54</f>
        <v>0</v>
      </c>
      <c r="G208" s="23">
        <f>'Annual Raw'!H54</f>
        <v>0</v>
      </c>
      <c r="H208" s="23">
        <f>'Annual Raw'!I54</f>
        <v>0</v>
      </c>
      <c r="I208" s="23">
        <f>'Annual Raw'!J54</f>
        <v>0</v>
      </c>
      <c r="J208" s="23">
        <f>'Annual Raw'!K54</f>
        <v>0</v>
      </c>
      <c r="K208" s="23">
        <f>'Annual Raw'!L54</f>
        <v>15.1616749</v>
      </c>
      <c r="L208" s="23">
        <f>'Annual Raw'!M54</f>
        <v>21.132145399999999</v>
      </c>
      <c r="M208" s="23">
        <f>'Annual Raw'!N54</f>
        <v>17.218452500000001</v>
      </c>
      <c r="N208" s="23">
        <f>'Annual Raw'!O54</f>
        <v>15.9911137</v>
      </c>
      <c r="O208" s="23">
        <f>'Annual Raw'!P54</f>
        <v>22.5295147</v>
      </c>
      <c r="P208" s="23">
        <f>'Annual Raw'!Q54</f>
        <v>25.984977600000001</v>
      </c>
      <c r="Q208" s="23">
        <f>'Annual Raw'!R54</f>
        <v>26.802900000000001</v>
      </c>
      <c r="R208" s="23">
        <f>'Annual Raw'!S54</f>
        <v>18.411899999999999</v>
      </c>
      <c r="S208" s="23">
        <f>'Annual Raw'!T54</f>
        <v>33.154899999999998</v>
      </c>
      <c r="T208" s="23">
        <f>'Annual Raw'!U54</f>
        <v>36.469499999999996</v>
      </c>
      <c r="U208" s="23">
        <f>'Annual Raw'!V54</f>
        <v>46.792400000000001</v>
      </c>
      <c r="V208" s="23">
        <f>'Annual Raw'!W54</f>
        <v>73.049300000000002</v>
      </c>
      <c r="W208" s="23">
        <f>'Annual Raw'!X54</f>
        <v>88.105000000000004</v>
      </c>
      <c r="X208" s="23">
        <f>'Annual Raw'!Y54</f>
        <v>110.173</v>
      </c>
      <c r="Y208" s="23">
        <f>'Annual Raw'!Z54</f>
        <v>183.92</v>
      </c>
      <c r="Z208" s="23">
        <f>'Annual Raw'!AA54</f>
        <v>185.68</v>
      </c>
      <c r="AA208" s="23">
        <f>'Annual Raw'!AB54</f>
        <v>259.7</v>
      </c>
      <c r="AB208" s="24">
        <f t="shared" si="1525"/>
        <v>328.34679281677893</v>
      </c>
      <c r="AC208" s="24">
        <f t="shared" si="1526"/>
        <v>403.57639643555746</v>
      </c>
      <c r="AD208" s="24">
        <f t="shared" si="1527"/>
        <v>402.38577551075855</v>
      </c>
      <c r="AE208" s="24">
        <f t="shared" si="1528"/>
        <v>404.76701736035642</v>
      </c>
      <c r="AJ208" s="23">
        <f>+'QTR Raw'!D89</f>
        <v>0</v>
      </c>
      <c r="AK208" s="23" t="e">
        <f>+AK238*AK65/90</f>
        <v>#DIV/0!</v>
      </c>
      <c r="AL208" s="23">
        <f>+'QTR Raw'!F89</f>
        <v>0</v>
      </c>
      <c r="AM208" s="23" t="e">
        <f>+AM238*AM65/90</f>
        <v>#DIV/0!</v>
      </c>
      <c r="AN208" s="23">
        <f>+'QTR Raw'!H89</f>
        <v>0</v>
      </c>
      <c r="AO208" s="23" t="e">
        <f>+AO238*AO65/90</f>
        <v>#DIV/0!</v>
      </c>
      <c r="AP208" s="23">
        <f>+'QTR Raw'!J89</f>
        <v>0</v>
      </c>
      <c r="AQ208" s="23" t="e">
        <f>+AQ238*AQ65/90</f>
        <v>#DIV/0!</v>
      </c>
      <c r="AR208" s="23">
        <f>+'QTR Raw'!L89</f>
        <v>0</v>
      </c>
      <c r="AS208" s="23" t="e">
        <f>+AS238*AS65/90</f>
        <v>#DIV/0!</v>
      </c>
      <c r="AT208" s="23">
        <f>+'QTR Raw'!N89</f>
        <v>0</v>
      </c>
      <c r="AU208" s="23" t="e">
        <f>+AU238*AU65/90</f>
        <v>#DIV/0!</v>
      </c>
      <c r="AV208" s="23">
        <f>+'QTR Raw'!P89</f>
        <v>0</v>
      </c>
      <c r="AW208" s="23" t="e">
        <f>+AW238*AW65/90</f>
        <v>#DIV/0!</v>
      </c>
      <c r="AX208" s="23">
        <f>+'QTR Raw'!R89</f>
        <v>0</v>
      </c>
      <c r="AY208" s="23" t="e">
        <f>+AY238*AY65/90</f>
        <v>#DIV/0!</v>
      </c>
      <c r="AZ208" s="23">
        <f>+'QTR Raw'!T89</f>
        <v>0</v>
      </c>
      <c r="BA208" s="23" t="e">
        <f>+BA238*BA65/90</f>
        <v>#DIV/0!</v>
      </c>
      <c r="BB208" s="23">
        <f>+'QTR Raw'!V89</f>
        <v>0</v>
      </c>
      <c r="BC208" s="23" t="e">
        <f>+BC238*BC65/90</f>
        <v>#DIV/0!</v>
      </c>
      <c r="BD208" s="23">
        <f>+'QTR Raw'!X89</f>
        <v>0</v>
      </c>
      <c r="BE208" s="23" t="e">
        <f>+BE238*BE65/90</f>
        <v>#DIV/0!</v>
      </c>
      <c r="BF208" s="23">
        <f>+'QTR Raw'!Z89</f>
        <v>0</v>
      </c>
      <c r="BG208" s="23" t="e">
        <f>+BG238*BG65/90</f>
        <v>#DIV/0!</v>
      </c>
      <c r="BH208" s="23">
        <f>+'QTR Raw'!AB89</f>
        <v>0</v>
      </c>
      <c r="BI208" s="23" t="e">
        <f>+BI238*BI65/90</f>
        <v>#DIV/0!</v>
      </c>
      <c r="BJ208" s="23">
        <f>+'QTR Raw'!AD89</f>
        <v>0</v>
      </c>
      <c r="BK208" s="23" t="e">
        <f>+BK238*BK65/90</f>
        <v>#DIV/0!</v>
      </c>
      <c r="BL208" s="23">
        <f>+'QTR Raw'!AF89</f>
        <v>0</v>
      </c>
      <c r="BM208" s="23" t="e">
        <f>+BM238*BM65/90</f>
        <v>#DIV/0!</v>
      </c>
      <c r="BN208" s="23">
        <f>+'QTR Raw'!AH89</f>
        <v>0</v>
      </c>
      <c r="BO208" s="23" t="e">
        <f>+BO238*BO65/90</f>
        <v>#DIV/0!</v>
      </c>
      <c r="BP208" s="23">
        <f>+'QTR Raw'!AJ89</f>
        <v>0</v>
      </c>
      <c r="BQ208" s="23">
        <f>+BQ238*BQ65/90</f>
        <v>0</v>
      </c>
      <c r="BR208" s="23">
        <f>+'QTR Raw'!AL89</f>
        <v>73.049000000000007</v>
      </c>
      <c r="BS208" s="23">
        <f>+BS238*BS65/90</f>
        <v>82.033734572318181</v>
      </c>
      <c r="BT208" s="23">
        <f>+'QTR Raw'!AN89</f>
        <v>82.21</v>
      </c>
      <c r="BU208" s="23">
        <f>+BU238*BU65/90</f>
        <v>102.19160058417199</v>
      </c>
      <c r="BV208" s="23">
        <f>+'QTR Raw'!AP89</f>
        <v>88.105000000000004</v>
      </c>
      <c r="BW208" s="23">
        <f>+BW238*BW65/90</f>
        <v>94.120328491664907</v>
      </c>
      <c r="BX208" s="23">
        <f>+'QTR Raw'!AR89</f>
        <v>113.28100000000001</v>
      </c>
      <c r="BY208" s="23">
        <f>+BY238*BY65/90</f>
        <v>109.67414829442156</v>
      </c>
      <c r="BZ208" s="23">
        <f>+'QTR Raw'!AT89</f>
        <v>110.173</v>
      </c>
      <c r="CA208" s="23">
        <f>+CA238*CA65/90</f>
        <v>89.147361009077215</v>
      </c>
      <c r="CB208" s="23">
        <f>+'QTR Raw'!AV89</f>
        <v>139.53399999999999</v>
      </c>
      <c r="CC208" s="23">
        <f>+CC238*CC65/90</f>
        <v>137.59922969779356</v>
      </c>
      <c r="CD208" s="23">
        <f>+'QTR Raw'!AX89</f>
        <v>183.92</v>
      </c>
      <c r="CE208" s="23">
        <f>+CE238*CE65/90</f>
        <v>228.29175609477153</v>
      </c>
      <c r="CF208" s="23">
        <f>+'QTR Raw'!AZ89</f>
        <v>234.67</v>
      </c>
      <c r="CG208" s="23">
        <f>+CG238*CG65/90</f>
        <v>241.85935980576943</v>
      </c>
      <c r="CH208" s="23">
        <f t="shared" si="1483"/>
        <v>185.68</v>
      </c>
      <c r="CI208" s="23">
        <f>+CI238*CI65/90</f>
        <v>179.44066918407341</v>
      </c>
      <c r="CJ208" s="23">
        <f>+'QTR Raw'!BD89</f>
        <v>165.4</v>
      </c>
      <c r="CK208" s="23">
        <f t="shared" ref="CK208:DB208" si="1532">+CK238*CK65/90</f>
        <v>168.14840642876601</v>
      </c>
      <c r="CL208" s="23">
        <f>+'QTR Raw'!BF89</f>
        <v>259.7</v>
      </c>
      <c r="CM208" s="24">
        <f t="shared" si="1532"/>
        <v>254.88107204955446</v>
      </c>
      <c r="CN208" s="24">
        <f t="shared" si="1532"/>
        <v>293.33371821343189</v>
      </c>
      <c r="CO208" s="24">
        <f t="shared" si="1532"/>
        <v>311.72219694088238</v>
      </c>
      <c r="CP208" s="24">
        <f t="shared" si="1532"/>
        <v>328.34679281677893</v>
      </c>
      <c r="CQ208" s="24">
        <f t="shared" si="1532"/>
        <v>374.91330009780478</v>
      </c>
      <c r="CR208" s="24">
        <f t="shared" si="1532"/>
        <v>403.57639643555746</v>
      </c>
      <c r="CS208" s="24">
        <f t="shared" si="1532"/>
        <v>403.57639643555746</v>
      </c>
      <c r="CT208" s="24">
        <f t="shared" si="1532"/>
        <v>403.57639643555746</v>
      </c>
      <c r="CU208" s="24">
        <f t="shared" si="1532"/>
        <v>402.38577551075855</v>
      </c>
      <c r="CV208" s="24">
        <f t="shared" si="1532"/>
        <v>402.38577551075855</v>
      </c>
      <c r="CW208" s="24">
        <f t="shared" si="1532"/>
        <v>402.38577551075855</v>
      </c>
      <c r="CX208" s="24">
        <f t="shared" si="1532"/>
        <v>402.38577551075855</v>
      </c>
      <c r="CY208" s="24">
        <f t="shared" si="1532"/>
        <v>404.76701736035642</v>
      </c>
      <c r="CZ208" s="24">
        <f t="shared" si="1532"/>
        <v>404.76701736035642</v>
      </c>
      <c r="DA208" s="24">
        <f t="shared" si="1532"/>
        <v>404.76701736035642</v>
      </c>
      <c r="DB208" s="24">
        <f t="shared" si="1532"/>
        <v>404.76701736035642</v>
      </c>
      <c r="DE208" s="123"/>
      <c r="DF208" s="23">
        <v>259.7</v>
      </c>
    </row>
    <row r="209" spans="1:110" s="23" customFormat="1" outlineLevel="1" x14ac:dyDescent="0.2">
      <c r="A209" s="23" t="s">
        <v>71</v>
      </c>
      <c r="B209" s="23">
        <f>'Annual Raw'!C55-Template!B181</f>
        <v>0</v>
      </c>
      <c r="C209" s="23">
        <f>'Annual Raw'!D55-Template!C181</f>
        <v>0</v>
      </c>
      <c r="D209" s="23">
        <f>'Annual Raw'!E55-Template!D181</f>
        <v>0</v>
      </c>
      <c r="E209" s="23">
        <f>'Annual Raw'!F55-Template!E181</f>
        <v>0</v>
      </c>
      <c r="F209" s="23">
        <f>'Annual Raw'!G55-Template!F181</f>
        <v>0</v>
      </c>
      <c r="G209" s="23">
        <f>'Annual Raw'!H55-Template!G181</f>
        <v>0</v>
      </c>
      <c r="H209" s="23">
        <f>'Annual Raw'!I55-Template!H181</f>
        <v>0</v>
      </c>
      <c r="I209" s="23">
        <f>'Annual Raw'!J55-Template!I181</f>
        <v>0</v>
      </c>
      <c r="J209" s="23">
        <f>'Annual Raw'!K55-Template!J181</f>
        <v>0</v>
      </c>
      <c r="K209" s="23">
        <f>'Annual Raw'!L55-Template!K181</f>
        <v>9.9417775000000006</v>
      </c>
      <c r="L209" s="23">
        <f>'Annual Raw'!M55-Template!L181</f>
        <v>10.6678572</v>
      </c>
      <c r="M209" s="23">
        <f>'Annual Raw'!N55-Template!M181</f>
        <v>8.3151952999999992</v>
      </c>
      <c r="N209" s="23">
        <f>'Annual Raw'!O55-Template!N181</f>
        <v>13.020358800000004</v>
      </c>
      <c r="O209" s="23">
        <f>'Annual Raw'!P55-Template!O181</f>
        <v>8.8541325999999998</v>
      </c>
      <c r="P209" s="23">
        <f>'Annual Raw'!Q55-Template!P181</f>
        <v>8.4380316999999962</v>
      </c>
      <c r="Q209" s="23">
        <f>'Annual Raw'!R55-Template!Q181</f>
        <v>21.665399999999991</v>
      </c>
      <c r="R209" s="23">
        <f>'Annual Raw'!S55-Template!R181</f>
        <v>23.542700000000004</v>
      </c>
      <c r="S209" s="23">
        <f>'Annual Raw'!T55-Template!S181</f>
        <v>42.311199999999999</v>
      </c>
      <c r="T209" s="23">
        <f>'Annual Raw'!U55-Template!T181</f>
        <v>116.19139999999999</v>
      </c>
      <c r="U209" s="23">
        <f>'Annual Raw'!V55-Template!U181</f>
        <v>109.92489999999999</v>
      </c>
      <c r="V209" s="23">
        <f>'Annual Raw'!W55-Template!V181</f>
        <v>117.517</v>
      </c>
      <c r="W209" s="23">
        <f>'Annual Raw'!X55-Template!W181</f>
        <v>213.36599999999999</v>
      </c>
      <c r="X209" s="23">
        <f>'Annual Raw'!Y55-Template!X181</f>
        <v>205.76250000000002</v>
      </c>
      <c r="Y209" s="23">
        <f>'Annual Raw'!Z55-Template!Y181</f>
        <v>178.01000000000002</v>
      </c>
      <c r="Z209" s="23">
        <f>'Annual Raw'!AA55-Template!Z181</f>
        <v>170.88</v>
      </c>
      <c r="AA209" s="23">
        <f>'Annual Raw'!AB55-Template!AA181</f>
        <v>207.26000000000002</v>
      </c>
      <c r="AB209" s="24">
        <f t="shared" si="1525"/>
        <v>0</v>
      </c>
      <c r="AC209" s="24">
        <f t="shared" si="1526"/>
        <v>0</v>
      </c>
      <c r="AD209" s="24">
        <f t="shared" si="1527"/>
        <v>0</v>
      </c>
      <c r="AE209" s="24">
        <f t="shared" si="1528"/>
        <v>0</v>
      </c>
      <c r="AJ209" s="23">
        <f>+'QTR Raw'!D91</f>
        <v>0</v>
      </c>
      <c r="AK209" s="23">
        <f t="shared" si="1529"/>
        <v>0</v>
      </c>
      <c r="AL209" s="23">
        <f>+'QTR Raw'!F91</f>
        <v>0</v>
      </c>
      <c r="AM209" s="23">
        <f t="shared" si="1529"/>
        <v>0</v>
      </c>
      <c r="AN209" s="23">
        <f>+'QTR Raw'!H91</f>
        <v>0</v>
      </c>
      <c r="AO209" s="23">
        <f t="shared" si="1529"/>
        <v>0</v>
      </c>
      <c r="AP209" s="23">
        <f>+'QTR Raw'!J91</f>
        <v>0</v>
      </c>
      <c r="AQ209" s="23">
        <f t="shared" si="1529"/>
        <v>0</v>
      </c>
      <c r="AR209" s="23">
        <f>+'QTR Raw'!L91</f>
        <v>0</v>
      </c>
      <c r="AS209" s="23">
        <f t="shared" si="1529"/>
        <v>0</v>
      </c>
      <c r="AT209" s="23">
        <f>+'QTR Raw'!N91</f>
        <v>0</v>
      </c>
      <c r="AU209" s="23">
        <f t="shared" si="1529"/>
        <v>0</v>
      </c>
      <c r="AV209" s="23">
        <f>+'QTR Raw'!P91</f>
        <v>0</v>
      </c>
      <c r="AW209" s="23">
        <f t="shared" si="1529"/>
        <v>0</v>
      </c>
      <c r="AX209" s="23">
        <f>+'QTR Raw'!R91</f>
        <v>0</v>
      </c>
      <c r="AY209" s="23">
        <f t="shared" si="1529"/>
        <v>0</v>
      </c>
      <c r="AZ209" s="23">
        <f>+'QTR Raw'!T91</f>
        <v>0</v>
      </c>
      <c r="BA209" s="23">
        <f t="shared" si="1529"/>
        <v>0</v>
      </c>
      <c r="BB209" s="23">
        <f>+'QTR Raw'!V91</f>
        <v>0</v>
      </c>
      <c r="BC209" s="23">
        <f t="shared" si="1529"/>
        <v>0</v>
      </c>
      <c r="BD209" s="23">
        <f>+'QTR Raw'!X91</f>
        <v>0</v>
      </c>
      <c r="BE209" s="23">
        <f t="shared" si="1529"/>
        <v>0</v>
      </c>
      <c r="BF209" s="23">
        <f>+'QTR Raw'!Z91</f>
        <v>0</v>
      </c>
      <c r="BG209" s="23">
        <f t="shared" si="1529"/>
        <v>0</v>
      </c>
      <c r="BH209" s="23">
        <f>+'QTR Raw'!AB91</f>
        <v>0</v>
      </c>
      <c r="BI209" s="23">
        <f t="shared" si="1529"/>
        <v>0</v>
      </c>
      <c r="BJ209" s="23">
        <f>+'QTR Raw'!AD91</f>
        <v>0</v>
      </c>
      <c r="BK209" s="23">
        <f t="shared" si="1529"/>
        <v>0</v>
      </c>
      <c r="BL209" s="23">
        <f>+'QTR Raw'!AF91</f>
        <v>0</v>
      </c>
      <c r="BM209" s="23">
        <f t="shared" si="1529"/>
        <v>0</v>
      </c>
      <c r="BN209" s="23">
        <f>+'QTR Raw'!AH91</f>
        <v>0</v>
      </c>
      <c r="BO209" s="23">
        <f t="shared" si="1529"/>
        <v>0</v>
      </c>
      <c r="BP209" s="23">
        <f>+'QTR Raw'!AJ91</f>
        <v>0</v>
      </c>
      <c r="BQ209" s="23">
        <f t="shared" si="1529"/>
        <v>0</v>
      </c>
      <c r="BR209" s="23">
        <f>+'QTR Raw'!AL91</f>
        <v>117.61499999999999</v>
      </c>
      <c r="BS209" s="23">
        <f t="shared" si="1529"/>
        <v>117.61499999999999</v>
      </c>
      <c r="BT209" s="23">
        <f>+'QTR Raw'!AN91</f>
        <v>163.79300000000001</v>
      </c>
      <c r="BU209" s="23">
        <f t="shared" si="1529"/>
        <v>163.79300000000001</v>
      </c>
      <c r="BV209" s="23">
        <f>+'QTR Raw'!AP91</f>
        <v>222.78800000000001</v>
      </c>
      <c r="BW209" s="23">
        <f t="shared" si="1529"/>
        <v>222.78800000000001</v>
      </c>
      <c r="BX209" s="23">
        <f>+'QTR Raw'!AR91</f>
        <v>329.2</v>
      </c>
      <c r="BY209" s="23">
        <f t="shared" si="1529"/>
        <v>329.2</v>
      </c>
      <c r="BZ209" s="23">
        <f>+'QTR Raw'!AT91</f>
        <v>205.858</v>
      </c>
      <c r="CA209" s="23">
        <f t="shared" si="1529"/>
        <v>205.858</v>
      </c>
      <c r="CB209" s="23">
        <f>+'QTR Raw'!AV91</f>
        <v>225.64400000000001</v>
      </c>
      <c r="CC209" s="23">
        <f t="shared" si="1529"/>
        <v>225.64400000000001</v>
      </c>
      <c r="CD209" s="23">
        <f>+'QTR Raw'!AX91</f>
        <v>179.81</v>
      </c>
      <c r="CE209" s="23">
        <f t="shared" si="1529"/>
        <v>179.81</v>
      </c>
      <c r="CF209" s="23">
        <f>+'QTR Raw'!AZ91</f>
        <v>184.34</v>
      </c>
      <c r="CG209" s="23">
        <f t="shared" ref="CG209:CG210" si="1533">+CF209</f>
        <v>184.34</v>
      </c>
      <c r="CH209" s="23">
        <f t="shared" si="1483"/>
        <v>170.88</v>
      </c>
      <c r="CJ209" s="23">
        <f>+'QTR Raw'!BD91</f>
        <v>197.59</v>
      </c>
      <c r="CL209" s="23">
        <f>+'QTR Raw'!BF91</f>
        <v>217.44</v>
      </c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E209" s="123"/>
      <c r="DF209" s="23">
        <v>217.44</v>
      </c>
    </row>
    <row r="210" spans="1:110" s="23" customFormat="1" outlineLevel="1" x14ac:dyDescent="0.2">
      <c r="A210" s="23" t="s">
        <v>72</v>
      </c>
      <c r="B210" s="23">
        <f>'Annual Raw'!C57</f>
        <v>0</v>
      </c>
      <c r="C210" s="23">
        <f>'Annual Raw'!D57</f>
        <v>0</v>
      </c>
      <c r="D210" s="23">
        <f>'Annual Raw'!E57</f>
        <v>0</v>
      </c>
      <c r="E210" s="23">
        <f>'Annual Raw'!F57</f>
        <v>0</v>
      </c>
      <c r="F210" s="23">
        <f>'Annual Raw'!G57</f>
        <v>0</v>
      </c>
      <c r="G210" s="23">
        <f>'Annual Raw'!H57</f>
        <v>0</v>
      </c>
      <c r="H210" s="23">
        <f>'Annual Raw'!I57</f>
        <v>0</v>
      </c>
      <c r="I210" s="23">
        <f>'Annual Raw'!J57</f>
        <v>0</v>
      </c>
      <c r="J210" s="23">
        <f>'Annual Raw'!K57</f>
        <v>0</v>
      </c>
      <c r="K210" s="23">
        <f>'Annual Raw'!L57</f>
        <v>7.8193100000000001E-2</v>
      </c>
      <c r="L210" s="23">
        <f>'Annual Raw'!M57</f>
        <v>1.8528800000000002E-2</v>
      </c>
      <c r="M210" s="23">
        <f>'Annual Raw'!N57</f>
        <v>8.0191100000000001E-2</v>
      </c>
      <c r="N210" s="23">
        <f>'Annual Raw'!O57</f>
        <v>0.103875</v>
      </c>
      <c r="O210" s="23">
        <f>'Annual Raw'!P57</f>
        <v>3.8306749</v>
      </c>
      <c r="P210" s="23">
        <f>'Annual Raw'!Q57</f>
        <v>0.76259270000000001</v>
      </c>
      <c r="Q210" s="23">
        <f>'Annual Raw'!R57</f>
        <v>1.8568</v>
      </c>
      <c r="R210" s="23">
        <f>'Annual Raw'!S57</f>
        <v>0.1099</v>
      </c>
      <c r="S210" s="23">
        <f>'Annual Raw'!T57</f>
        <v>3.5066000000000002</v>
      </c>
      <c r="T210" s="23">
        <f>'Annual Raw'!U57</f>
        <v>0.14630000000000001</v>
      </c>
      <c r="U210" s="23">
        <f>'Annual Raw'!V57</f>
        <v>0.18149999999999999</v>
      </c>
      <c r="V210" s="23">
        <f>'Annual Raw'!W57</f>
        <v>0.1966</v>
      </c>
      <c r="W210" s="23">
        <f>'Annual Raw'!X57</f>
        <v>9.6010000000000009</v>
      </c>
      <c r="X210" s="23">
        <f>'Annual Raw'!Y57</f>
        <v>0.25169999999999998</v>
      </c>
      <c r="Y210" s="23">
        <f>'Annual Raw'!Z57</f>
        <v>2</v>
      </c>
      <c r="Z210" s="23">
        <f>'Annual Raw'!AA57</f>
        <v>3.42</v>
      </c>
      <c r="AA210" s="23">
        <f>'Annual Raw'!AB57</f>
        <v>14.16</v>
      </c>
      <c r="AB210" s="24">
        <f t="shared" si="1525"/>
        <v>0</v>
      </c>
      <c r="AC210" s="24">
        <f t="shared" si="1526"/>
        <v>0</v>
      </c>
      <c r="AD210" s="24">
        <f t="shared" si="1527"/>
        <v>0</v>
      </c>
      <c r="AE210" s="24">
        <f t="shared" si="1528"/>
        <v>0</v>
      </c>
      <c r="AJ210" s="23">
        <f>+'QTR Raw'!D92</f>
        <v>0</v>
      </c>
      <c r="AK210" s="23">
        <f t="shared" si="1529"/>
        <v>0</v>
      </c>
      <c r="AL210" s="23">
        <f>+'QTR Raw'!F92</f>
        <v>0</v>
      </c>
      <c r="AM210" s="23">
        <f t="shared" si="1529"/>
        <v>0</v>
      </c>
      <c r="AN210" s="23">
        <f>+'QTR Raw'!H92</f>
        <v>0</v>
      </c>
      <c r="AO210" s="23">
        <f t="shared" si="1529"/>
        <v>0</v>
      </c>
      <c r="AP210" s="23">
        <f>+'QTR Raw'!J92</f>
        <v>0</v>
      </c>
      <c r="AQ210" s="23">
        <f t="shared" si="1529"/>
        <v>0</v>
      </c>
      <c r="AR210" s="23">
        <f>+'QTR Raw'!L92</f>
        <v>0</v>
      </c>
      <c r="AS210" s="23">
        <f t="shared" si="1529"/>
        <v>0</v>
      </c>
      <c r="AT210" s="23">
        <f>+'QTR Raw'!N92</f>
        <v>0</v>
      </c>
      <c r="AU210" s="23">
        <f t="shared" si="1529"/>
        <v>0</v>
      </c>
      <c r="AV210" s="23">
        <f>+'QTR Raw'!P92</f>
        <v>0</v>
      </c>
      <c r="AW210" s="23">
        <f t="shared" si="1529"/>
        <v>0</v>
      </c>
      <c r="AX210" s="23">
        <f>+'QTR Raw'!R92</f>
        <v>0</v>
      </c>
      <c r="AY210" s="23">
        <f t="shared" si="1529"/>
        <v>0</v>
      </c>
      <c r="AZ210" s="23">
        <f>+'QTR Raw'!T92</f>
        <v>0</v>
      </c>
      <c r="BA210" s="23">
        <f t="shared" si="1529"/>
        <v>0</v>
      </c>
      <c r="BB210" s="23">
        <f>+'QTR Raw'!V92</f>
        <v>0</v>
      </c>
      <c r="BC210" s="23">
        <f t="shared" si="1529"/>
        <v>0</v>
      </c>
      <c r="BD210" s="23">
        <f>+'QTR Raw'!X92</f>
        <v>0</v>
      </c>
      <c r="BE210" s="23">
        <f t="shared" si="1529"/>
        <v>0</v>
      </c>
      <c r="BF210" s="23">
        <f>+'QTR Raw'!Z92</f>
        <v>0</v>
      </c>
      <c r="BG210" s="23">
        <f t="shared" si="1529"/>
        <v>0</v>
      </c>
      <c r="BH210" s="23">
        <f>+'QTR Raw'!AB92</f>
        <v>0</v>
      </c>
      <c r="BI210" s="23">
        <f t="shared" si="1529"/>
        <v>0</v>
      </c>
      <c r="BJ210" s="23">
        <f>+'QTR Raw'!AD92</f>
        <v>0</v>
      </c>
      <c r="BK210" s="23">
        <f t="shared" si="1529"/>
        <v>0</v>
      </c>
      <c r="BL210" s="23">
        <f>+'QTR Raw'!AF92</f>
        <v>0</v>
      </c>
      <c r="BM210" s="23">
        <f t="shared" si="1529"/>
        <v>0</v>
      </c>
      <c r="BN210" s="23">
        <f>+'QTR Raw'!AH92</f>
        <v>0</v>
      </c>
      <c r="BO210" s="23">
        <f t="shared" si="1529"/>
        <v>0</v>
      </c>
      <c r="BP210" s="23">
        <f>+'QTR Raw'!AJ92</f>
        <v>0</v>
      </c>
      <c r="BQ210" s="23">
        <f t="shared" si="1529"/>
        <v>0</v>
      </c>
      <c r="BR210" s="23">
        <f>+'QTR Raw'!AL92</f>
        <v>0.1</v>
      </c>
      <c r="BS210" s="23">
        <f t="shared" si="1529"/>
        <v>0.1</v>
      </c>
      <c r="BT210" s="23">
        <f>+'QTR Raw'!AN92</f>
        <v>0.1</v>
      </c>
      <c r="BU210" s="23">
        <f t="shared" si="1529"/>
        <v>0.1</v>
      </c>
      <c r="BV210" s="23">
        <f>+'QTR Raw'!AP92</f>
        <v>0.17899999999999999</v>
      </c>
      <c r="BW210" s="23">
        <f t="shared" si="1529"/>
        <v>0.17899999999999999</v>
      </c>
      <c r="BX210" s="23">
        <f>+'QTR Raw'!AR92</f>
        <v>0.17899999999999999</v>
      </c>
      <c r="BY210" s="23">
        <f t="shared" si="1529"/>
        <v>0.17899999999999999</v>
      </c>
      <c r="BZ210" s="23">
        <f>+'QTR Raw'!AT92</f>
        <v>0.156</v>
      </c>
      <c r="CA210" s="23">
        <f t="shared" si="1529"/>
        <v>0.156</v>
      </c>
      <c r="CB210" s="23">
        <f>+'QTR Raw'!AV92</f>
        <v>7.8E-2</v>
      </c>
      <c r="CC210" s="23">
        <f t="shared" si="1529"/>
        <v>7.8E-2</v>
      </c>
      <c r="CD210" s="23">
        <f>+'QTR Raw'!AX92</f>
        <v>0.2</v>
      </c>
      <c r="CE210" s="23">
        <f t="shared" si="1529"/>
        <v>0.2</v>
      </c>
      <c r="CF210" s="23">
        <f>+'QTR Raw'!AZ92</f>
        <v>0.2</v>
      </c>
      <c r="CG210" s="23">
        <f t="shared" si="1533"/>
        <v>0.2</v>
      </c>
      <c r="CH210" s="23">
        <f t="shared" si="1483"/>
        <v>3.42</v>
      </c>
      <c r="CJ210" s="23">
        <f>+'QTR Raw'!BD92</f>
        <v>0.32</v>
      </c>
      <c r="CL210" s="23">
        <f>+'QTR Raw'!BF92</f>
        <v>3.98</v>
      </c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E210" s="123"/>
      <c r="DF210" s="23">
        <v>3.98</v>
      </c>
    </row>
    <row r="211" spans="1:110" s="22" customFormat="1" x14ac:dyDescent="0.2">
      <c r="A211" s="22" t="s">
        <v>73</v>
      </c>
      <c r="B211" s="22">
        <f>SUM(B204:B210)</f>
        <v>0</v>
      </c>
      <c r="C211" s="22">
        <f t="shared" ref="C211:V211" si="1534">SUM(C204:C210)</f>
        <v>0</v>
      </c>
      <c r="D211" s="22">
        <f t="shared" si="1534"/>
        <v>0</v>
      </c>
      <c r="E211" s="22">
        <f t="shared" si="1534"/>
        <v>0</v>
      </c>
      <c r="F211" s="22">
        <f t="shared" si="1534"/>
        <v>0</v>
      </c>
      <c r="G211" s="22">
        <f t="shared" si="1534"/>
        <v>0</v>
      </c>
      <c r="H211" s="22">
        <f t="shared" si="1534"/>
        <v>0</v>
      </c>
      <c r="I211" s="22">
        <f t="shared" si="1534"/>
        <v>0</v>
      </c>
      <c r="J211" s="22">
        <f t="shared" si="1534"/>
        <v>0</v>
      </c>
      <c r="K211" s="22">
        <f t="shared" si="1534"/>
        <v>25.181645500000002</v>
      </c>
      <c r="L211" s="22">
        <f t="shared" si="1534"/>
        <v>31.896489399999997</v>
      </c>
      <c r="M211" s="22">
        <f t="shared" si="1534"/>
        <v>25.665394900000003</v>
      </c>
      <c r="N211" s="22">
        <f t="shared" si="1534"/>
        <v>29.151970500000001</v>
      </c>
      <c r="O211" s="22">
        <f t="shared" si="1534"/>
        <v>35.268167099999999</v>
      </c>
      <c r="P211" s="22">
        <f t="shared" si="1534"/>
        <v>37.789849199999992</v>
      </c>
      <c r="Q211" s="22">
        <f t="shared" si="1534"/>
        <v>51.457499999999989</v>
      </c>
      <c r="R211" s="22">
        <f t="shared" si="1534"/>
        <v>42.577100000000009</v>
      </c>
      <c r="S211" s="22">
        <f t="shared" si="1534"/>
        <v>79.233800000000002</v>
      </c>
      <c r="T211" s="22">
        <f t="shared" si="1534"/>
        <v>161.73599999999999</v>
      </c>
      <c r="U211" s="22">
        <f t="shared" si="1534"/>
        <v>163.78529999999998</v>
      </c>
      <c r="V211" s="22">
        <f t="shared" si="1534"/>
        <v>195.45139999999998</v>
      </c>
      <c r="W211" s="22">
        <f t="shared" ref="W211" si="1535">SUM(W204:W210)</f>
        <v>316.58349999999996</v>
      </c>
      <c r="X211" s="22">
        <f t="shared" ref="X211:Y211" si="1536">SUM(X204:X210)</f>
        <v>320.25740000000008</v>
      </c>
      <c r="Y211" s="22">
        <f t="shared" si="1536"/>
        <v>368.9</v>
      </c>
      <c r="Z211" s="22">
        <f t="shared" ref="Z211:AA211" si="1537">SUM(Z204:Z210)</f>
        <v>369.68</v>
      </c>
      <c r="AA211" s="22">
        <f t="shared" si="1537"/>
        <v>503.09000000000009</v>
      </c>
      <c r="AB211" s="21">
        <f t="shared" ref="AA211:AD211" si="1538">SUM(AB204:AB210)</f>
        <v>636.07234500652032</v>
      </c>
      <c r="AC211" s="21">
        <f t="shared" si="1538"/>
        <v>781.80688980656373</v>
      </c>
      <c r="AD211" s="21">
        <f t="shared" si="1538"/>
        <v>779.50042280210823</v>
      </c>
      <c r="AE211" s="21">
        <f t="shared" ref="AE211" si="1539">SUM(AE204:AE210)</f>
        <v>784.11335681101946</v>
      </c>
      <c r="AJ211" s="22">
        <f t="shared" ref="AJ211" si="1540">SUM(AJ204:AJ210)</f>
        <v>0</v>
      </c>
      <c r="AK211" s="22" t="e">
        <f t="shared" ref="AK211" si="1541">SUM(AK204:AK210)</f>
        <v>#DIV/0!</v>
      </c>
      <c r="AL211" s="22">
        <f t="shared" ref="AL211:AM211" si="1542">SUM(AL204:AL210)</f>
        <v>0</v>
      </c>
      <c r="AM211" s="22" t="e">
        <f t="shared" si="1542"/>
        <v>#DIV/0!</v>
      </c>
      <c r="AN211" s="22">
        <f t="shared" ref="AN211:AO211" si="1543">SUM(AN204:AN210)</f>
        <v>0</v>
      </c>
      <c r="AO211" s="22" t="e">
        <f t="shared" si="1543"/>
        <v>#DIV/0!</v>
      </c>
      <c r="AP211" s="22">
        <f t="shared" ref="AP211:CE211" si="1544">SUM(AP204:AP210)</f>
        <v>0</v>
      </c>
      <c r="AQ211" s="22" t="e">
        <f t="shared" si="1544"/>
        <v>#DIV/0!</v>
      </c>
      <c r="AR211" s="22">
        <f t="shared" si="1544"/>
        <v>0</v>
      </c>
      <c r="AS211" s="22" t="e">
        <f t="shared" si="1544"/>
        <v>#DIV/0!</v>
      </c>
      <c r="AT211" s="22">
        <f t="shared" si="1544"/>
        <v>0</v>
      </c>
      <c r="AU211" s="22" t="e">
        <f t="shared" si="1544"/>
        <v>#DIV/0!</v>
      </c>
      <c r="AV211" s="22">
        <f t="shared" si="1544"/>
        <v>0</v>
      </c>
      <c r="AW211" s="22" t="e">
        <f t="shared" si="1544"/>
        <v>#DIV/0!</v>
      </c>
      <c r="AX211" s="22">
        <f t="shared" si="1544"/>
        <v>0</v>
      </c>
      <c r="AY211" s="22" t="e">
        <f t="shared" si="1544"/>
        <v>#DIV/0!</v>
      </c>
      <c r="AZ211" s="22">
        <f t="shared" si="1544"/>
        <v>0</v>
      </c>
      <c r="BA211" s="22" t="e">
        <f t="shared" si="1544"/>
        <v>#DIV/0!</v>
      </c>
      <c r="BB211" s="22">
        <f t="shared" si="1544"/>
        <v>0</v>
      </c>
      <c r="BC211" s="22" t="e">
        <f t="shared" si="1544"/>
        <v>#DIV/0!</v>
      </c>
      <c r="BD211" s="22">
        <f t="shared" si="1544"/>
        <v>0</v>
      </c>
      <c r="BE211" s="22" t="e">
        <f t="shared" si="1544"/>
        <v>#DIV/0!</v>
      </c>
      <c r="BF211" s="22">
        <f t="shared" si="1544"/>
        <v>0</v>
      </c>
      <c r="BG211" s="22" t="e">
        <f t="shared" si="1544"/>
        <v>#DIV/0!</v>
      </c>
      <c r="BH211" s="22">
        <f t="shared" ref="BH211" si="1545">SUM(BH204:BH210)</f>
        <v>0</v>
      </c>
      <c r="BI211" s="22" t="e">
        <f t="shared" si="1544"/>
        <v>#DIV/0!</v>
      </c>
      <c r="BJ211" s="22">
        <f t="shared" si="1544"/>
        <v>0</v>
      </c>
      <c r="BK211" s="22" t="e">
        <f t="shared" si="1544"/>
        <v>#DIV/0!</v>
      </c>
      <c r="BL211" s="22">
        <f t="shared" si="1544"/>
        <v>0</v>
      </c>
      <c r="BM211" s="22" t="e">
        <f t="shared" si="1544"/>
        <v>#DIV/0!</v>
      </c>
      <c r="BN211" s="22">
        <f t="shared" si="1544"/>
        <v>0</v>
      </c>
      <c r="BO211" s="22" t="e">
        <f t="shared" si="1544"/>
        <v>#DIV/0!</v>
      </c>
      <c r="BP211" s="22">
        <f t="shared" si="1544"/>
        <v>0</v>
      </c>
      <c r="BQ211" s="22">
        <f t="shared" si="1544"/>
        <v>0</v>
      </c>
      <c r="BR211" s="22">
        <f t="shared" si="1544"/>
        <v>195.452</v>
      </c>
      <c r="BS211" s="22">
        <f t="shared" si="1544"/>
        <v>204.43673457231816</v>
      </c>
      <c r="BT211" s="22">
        <f t="shared" si="1544"/>
        <v>250.86699999999999</v>
      </c>
      <c r="BU211" s="22">
        <f t="shared" si="1544"/>
        <v>270.848600584172</v>
      </c>
      <c r="BV211" s="22">
        <f t="shared" si="1544"/>
        <v>316.58299999999997</v>
      </c>
      <c r="BW211" s="22">
        <f t="shared" si="1544"/>
        <v>322.59832849166492</v>
      </c>
      <c r="BX211" s="22">
        <f t="shared" si="1544"/>
        <v>447.98199999999997</v>
      </c>
      <c r="BY211" s="22">
        <f t="shared" si="1544"/>
        <v>444.37514829442154</v>
      </c>
      <c r="BZ211" s="22">
        <f t="shared" si="1544"/>
        <v>320.25700000000001</v>
      </c>
      <c r="CA211" s="22">
        <f t="shared" si="1544"/>
        <v>299.23136100907726</v>
      </c>
      <c r="CB211" s="22">
        <f t="shared" si="1544"/>
        <v>369.24899999999997</v>
      </c>
      <c r="CC211" s="22">
        <f t="shared" si="1544"/>
        <v>367.31422969779351</v>
      </c>
      <c r="CD211" s="22">
        <f t="shared" si="1544"/>
        <v>368.9</v>
      </c>
      <c r="CE211" s="22">
        <f t="shared" si="1544"/>
        <v>413.27175609477155</v>
      </c>
      <c r="CF211" s="22">
        <f t="shared" ref="CF211:CG211" si="1546">SUM(CF204:CF210)</f>
        <v>431.59</v>
      </c>
      <c r="CG211" s="22">
        <f t="shared" si="1546"/>
        <v>438.77935980576939</v>
      </c>
      <c r="CH211" s="22">
        <f t="shared" ref="CH211:CI211" si="1547">SUM(CH204:CH210)</f>
        <v>369.68</v>
      </c>
      <c r="CI211" s="22">
        <f t="shared" si="1547"/>
        <v>357.25779073658049</v>
      </c>
      <c r="CJ211" s="22">
        <f t="shared" ref="CJ211:DB211" si="1548">SUM(CJ204:CJ210)</f>
        <v>388.36</v>
      </c>
      <c r="CK211" s="22">
        <f t="shared" si="1548"/>
        <v>394.81327158812314</v>
      </c>
      <c r="CL211" s="22">
        <f t="shared" ref="CL211" si="1549">SUM(CL204:CL210)</f>
        <v>503.09000000000003</v>
      </c>
      <c r="CM211" s="21">
        <f t="shared" si="1548"/>
        <v>493.75478836122591</v>
      </c>
      <c r="CN211" s="21">
        <f t="shared" si="1548"/>
        <v>568.24513013475337</v>
      </c>
      <c r="CO211" s="21">
        <f t="shared" si="1548"/>
        <v>603.86723164801128</v>
      </c>
      <c r="CP211" s="21">
        <f t="shared" si="1548"/>
        <v>636.07234500652032</v>
      </c>
      <c r="CQ211" s="21">
        <f t="shared" si="1548"/>
        <v>726.28083229189303</v>
      </c>
      <c r="CR211" s="21">
        <f t="shared" si="1548"/>
        <v>781.80688980656373</v>
      </c>
      <c r="CS211" s="21">
        <f t="shared" si="1548"/>
        <v>781.80688980656373</v>
      </c>
      <c r="CT211" s="21">
        <f t="shared" si="1548"/>
        <v>781.80688980656373</v>
      </c>
      <c r="CU211" s="21">
        <f t="shared" si="1548"/>
        <v>779.50042280210823</v>
      </c>
      <c r="CV211" s="21">
        <f t="shared" si="1548"/>
        <v>779.50042280210823</v>
      </c>
      <c r="CW211" s="21">
        <f t="shared" si="1548"/>
        <v>779.50042280210823</v>
      </c>
      <c r="CX211" s="21">
        <f t="shared" si="1548"/>
        <v>779.50042280210823</v>
      </c>
      <c r="CY211" s="21">
        <f t="shared" si="1548"/>
        <v>784.11335681101946</v>
      </c>
      <c r="CZ211" s="21">
        <f t="shared" si="1548"/>
        <v>784.11335681101946</v>
      </c>
      <c r="DA211" s="21">
        <f t="shared" si="1548"/>
        <v>784.11335681101946</v>
      </c>
      <c r="DB211" s="21">
        <f t="shared" si="1548"/>
        <v>784.11335681101946</v>
      </c>
      <c r="DE211" s="126"/>
      <c r="DF211" s="22">
        <v>503.09000000000003</v>
      </c>
    </row>
    <row r="212" spans="1:110" s="22" customFormat="1" x14ac:dyDescent="0.2">
      <c r="A212" s="22" t="s">
        <v>74</v>
      </c>
      <c r="B212" s="22">
        <f>B203-B211</f>
        <v>0</v>
      </c>
      <c r="C212" s="22">
        <f t="shared" ref="C212:V212" si="1550">C203-C211</f>
        <v>0</v>
      </c>
      <c r="D212" s="22">
        <f t="shared" si="1550"/>
        <v>0</v>
      </c>
      <c r="E212" s="22">
        <f t="shared" si="1550"/>
        <v>0</v>
      </c>
      <c r="F212" s="22">
        <f t="shared" si="1550"/>
        <v>0</v>
      </c>
      <c r="G212" s="22">
        <f t="shared" si="1550"/>
        <v>0</v>
      </c>
      <c r="H212" s="22">
        <f t="shared" si="1550"/>
        <v>0</v>
      </c>
      <c r="I212" s="22">
        <f t="shared" si="1550"/>
        <v>0</v>
      </c>
      <c r="J212" s="22">
        <f t="shared" si="1550"/>
        <v>0</v>
      </c>
      <c r="K212" s="22">
        <f t="shared" si="1550"/>
        <v>37.2890309</v>
      </c>
      <c r="L212" s="22">
        <f t="shared" si="1550"/>
        <v>43.304353899999995</v>
      </c>
      <c r="M212" s="22">
        <f t="shared" si="1550"/>
        <v>65.036698400000006</v>
      </c>
      <c r="N212" s="22">
        <f t="shared" si="1550"/>
        <v>69.705535999999995</v>
      </c>
      <c r="O212" s="22">
        <f t="shared" si="1550"/>
        <v>77.446952699999997</v>
      </c>
      <c r="P212" s="22">
        <f t="shared" si="1550"/>
        <v>56.092059700000021</v>
      </c>
      <c r="Q212" s="22">
        <f t="shared" si="1550"/>
        <v>54.122200000000014</v>
      </c>
      <c r="R212" s="22">
        <f t="shared" si="1550"/>
        <v>50.114399999999996</v>
      </c>
      <c r="S212" s="22">
        <f t="shared" si="1550"/>
        <v>81.572900000000004</v>
      </c>
      <c r="T212" s="22">
        <f t="shared" si="1550"/>
        <v>-9.9814000000000078</v>
      </c>
      <c r="U212" s="22">
        <f t="shared" si="1550"/>
        <v>-22.701599999999985</v>
      </c>
      <c r="V212" s="22">
        <f t="shared" si="1550"/>
        <v>24.42270000000002</v>
      </c>
      <c r="W212" s="22">
        <f t="shared" ref="W212" si="1551">W203-W211</f>
        <v>124.91290000000004</v>
      </c>
      <c r="X212" s="22">
        <f t="shared" ref="X212:Y212" si="1552">X203-X211</f>
        <v>114.16949999999997</v>
      </c>
      <c r="Y212" s="22">
        <f t="shared" si="1552"/>
        <v>148.59000000000003</v>
      </c>
      <c r="Z212" s="22">
        <f t="shared" ref="Z212:AA212" si="1553">Z203-Z211</f>
        <v>360.51999999999992</v>
      </c>
      <c r="AA212" s="22">
        <f t="shared" si="1553"/>
        <v>405.96999999999986</v>
      </c>
      <c r="AB212" s="21">
        <f t="shared" ref="AA212:AD212" si="1554">AB203-AB211</f>
        <v>528.32323702274869</v>
      </c>
      <c r="AC212" s="21">
        <f t="shared" si="1554"/>
        <v>649.37070443623384</v>
      </c>
      <c r="AD212" s="21">
        <f t="shared" si="1554"/>
        <v>647.45494733179999</v>
      </c>
      <c r="AE212" s="21">
        <f t="shared" ref="AE212" si="1555">AE203-AE211</f>
        <v>651.28646154066746</v>
      </c>
      <c r="AJ212" s="22">
        <f t="shared" ref="AJ212" si="1556">AJ203-AJ211</f>
        <v>0</v>
      </c>
      <c r="AK212" s="22" t="e">
        <f t="shared" ref="AK212" si="1557">AK203-AK211</f>
        <v>#DIV/0!</v>
      </c>
      <c r="AL212" s="22">
        <f t="shared" ref="AL212:AM212" si="1558">AL203-AL211</f>
        <v>0</v>
      </c>
      <c r="AM212" s="22" t="e">
        <f t="shared" si="1558"/>
        <v>#DIV/0!</v>
      </c>
      <c r="AN212" s="22">
        <f t="shared" ref="AN212:AO212" si="1559">AN203-AN211</f>
        <v>0</v>
      </c>
      <c r="AO212" s="22" t="e">
        <f t="shared" si="1559"/>
        <v>#DIV/0!</v>
      </c>
      <c r="AP212" s="22">
        <f t="shared" ref="AP212:CE212" si="1560">AP203-AP211</f>
        <v>0</v>
      </c>
      <c r="AQ212" s="22" t="e">
        <f t="shared" si="1560"/>
        <v>#DIV/0!</v>
      </c>
      <c r="AR212" s="22">
        <f t="shared" si="1560"/>
        <v>0</v>
      </c>
      <c r="AS212" s="22" t="e">
        <f t="shared" si="1560"/>
        <v>#DIV/0!</v>
      </c>
      <c r="AT212" s="22">
        <f t="shared" si="1560"/>
        <v>0</v>
      </c>
      <c r="AU212" s="22" t="e">
        <f t="shared" si="1560"/>
        <v>#DIV/0!</v>
      </c>
      <c r="AV212" s="22">
        <f t="shared" si="1560"/>
        <v>0</v>
      </c>
      <c r="AW212" s="22" t="e">
        <f t="shared" si="1560"/>
        <v>#DIV/0!</v>
      </c>
      <c r="AX212" s="22">
        <f t="shared" si="1560"/>
        <v>0</v>
      </c>
      <c r="AY212" s="22" t="e">
        <f t="shared" si="1560"/>
        <v>#DIV/0!</v>
      </c>
      <c r="AZ212" s="22">
        <f t="shared" si="1560"/>
        <v>0</v>
      </c>
      <c r="BA212" s="22" t="e">
        <f t="shared" si="1560"/>
        <v>#DIV/0!</v>
      </c>
      <c r="BB212" s="22">
        <f t="shared" si="1560"/>
        <v>0</v>
      </c>
      <c r="BC212" s="22" t="e">
        <f t="shared" si="1560"/>
        <v>#DIV/0!</v>
      </c>
      <c r="BD212" s="22">
        <f t="shared" si="1560"/>
        <v>0</v>
      </c>
      <c r="BE212" s="22" t="e">
        <f t="shared" si="1560"/>
        <v>#DIV/0!</v>
      </c>
      <c r="BF212" s="22">
        <f t="shared" si="1560"/>
        <v>0</v>
      </c>
      <c r="BG212" s="22" t="e">
        <f t="shared" si="1560"/>
        <v>#DIV/0!</v>
      </c>
      <c r="BH212" s="22">
        <f t="shared" ref="BH212" si="1561">BH203-BH211</f>
        <v>0</v>
      </c>
      <c r="BI212" s="22" t="e">
        <f t="shared" si="1560"/>
        <v>#DIV/0!</v>
      </c>
      <c r="BJ212" s="22">
        <f t="shared" si="1560"/>
        <v>0</v>
      </c>
      <c r="BK212" s="22" t="e">
        <f t="shared" si="1560"/>
        <v>#DIV/0!</v>
      </c>
      <c r="BL212" s="22">
        <f t="shared" si="1560"/>
        <v>0</v>
      </c>
      <c r="BM212" s="22" t="e">
        <f t="shared" si="1560"/>
        <v>#DIV/0!</v>
      </c>
      <c r="BN212" s="22">
        <f t="shared" si="1560"/>
        <v>0</v>
      </c>
      <c r="BO212" s="22" t="e">
        <f t="shared" si="1560"/>
        <v>#DIV/0!</v>
      </c>
      <c r="BP212" s="22">
        <f t="shared" si="1560"/>
        <v>0</v>
      </c>
      <c r="BQ212" s="22">
        <f t="shared" si="1560"/>
        <v>0</v>
      </c>
      <c r="BR212" s="22">
        <f t="shared" si="1560"/>
        <v>24.421999999999997</v>
      </c>
      <c r="BS212" s="22">
        <f t="shared" si="1560"/>
        <v>36.690604691639777</v>
      </c>
      <c r="BT212" s="22">
        <f t="shared" si="1560"/>
        <v>48.414000000000016</v>
      </c>
      <c r="BU212" s="22">
        <f t="shared" si="1560"/>
        <v>81.051505491334581</v>
      </c>
      <c r="BV212" s="22">
        <f t="shared" si="1560"/>
        <v>124.91399999999999</v>
      </c>
      <c r="BW212" s="22">
        <f t="shared" si="1560"/>
        <v>146.92284469571666</v>
      </c>
      <c r="BX212" s="22">
        <f t="shared" si="1560"/>
        <v>87.696000000000026</v>
      </c>
      <c r="BY212" s="22">
        <f t="shared" si="1560"/>
        <v>75.940339898835475</v>
      </c>
      <c r="BZ212" s="22">
        <f t="shared" si="1560"/>
        <v>114.17000000000002</v>
      </c>
      <c r="CA212" s="22">
        <f t="shared" si="1560"/>
        <v>63.02872527869323</v>
      </c>
      <c r="CB212" s="22">
        <f t="shared" si="1560"/>
        <v>90.577999999999975</v>
      </c>
      <c r="CC212" s="22">
        <f t="shared" si="1560"/>
        <v>87.124812025515041</v>
      </c>
      <c r="CD212" s="22">
        <f t="shared" si="1560"/>
        <v>148.59000000000003</v>
      </c>
      <c r="CE212" s="22">
        <f t="shared" si="1560"/>
        <v>210.7905554390714</v>
      </c>
      <c r="CF212" s="22">
        <f t="shared" ref="CF212:CG212" si="1562">CF203-CF211</f>
        <v>258.45</v>
      </c>
      <c r="CG212" s="22">
        <f t="shared" si="1562"/>
        <v>269.28045331118432</v>
      </c>
      <c r="CH212" s="22">
        <f t="shared" ref="CH212:CI212" si="1563">CH203-CH211</f>
        <v>360.51999999999992</v>
      </c>
      <c r="CI212" s="22">
        <f t="shared" si="1563"/>
        <v>348.40559055494469</v>
      </c>
      <c r="CJ212" s="22">
        <f t="shared" ref="CJ212:DB212" si="1564">CJ203-CJ211</f>
        <v>302.67999999999995</v>
      </c>
      <c r="CK212" s="22">
        <f t="shared" si="1564"/>
        <v>307.70955053119042</v>
      </c>
      <c r="CL212" s="22">
        <f t="shared" ref="CL212" si="1565">CL203-CL211</f>
        <v>405.97</v>
      </c>
      <c r="CM212" s="21">
        <f t="shared" si="1564"/>
        <v>410.11392828249893</v>
      </c>
      <c r="CN212" s="21">
        <f t="shared" si="1564"/>
        <v>471.98578735902822</v>
      </c>
      <c r="CO212" s="21">
        <f t="shared" si="1564"/>
        <v>501.5735915275061</v>
      </c>
      <c r="CP212" s="21">
        <f t="shared" si="1564"/>
        <v>528.32323702274869</v>
      </c>
      <c r="CQ212" s="21">
        <f t="shared" si="1564"/>
        <v>603.25062599616024</v>
      </c>
      <c r="CR212" s="21">
        <f t="shared" si="1564"/>
        <v>649.37070443623384</v>
      </c>
      <c r="CS212" s="21">
        <f t="shared" si="1564"/>
        <v>649.37070443623384</v>
      </c>
      <c r="CT212" s="21">
        <f t="shared" si="1564"/>
        <v>649.37070443623384</v>
      </c>
      <c r="CU212" s="21">
        <f t="shared" si="1564"/>
        <v>647.45494733179999</v>
      </c>
      <c r="CV212" s="21">
        <f t="shared" si="1564"/>
        <v>647.45494733179999</v>
      </c>
      <c r="CW212" s="21">
        <f t="shared" si="1564"/>
        <v>647.45494733179999</v>
      </c>
      <c r="CX212" s="21">
        <f t="shared" si="1564"/>
        <v>647.45494733179999</v>
      </c>
      <c r="CY212" s="21">
        <f t="shared" si="1564"/>
        <v>651.28646154066746</v>
      </c>
      <c r="CZ212" s="21">
        <f t="shared" si="1564"/>
        <v>651.28646154066746</v>
      </c>
      <c r="DA212" s="21">
        <f t="shared" si="1564"/>
        <v>651.28646154066746</v>
      </c>
      <c r="DB212" s="21">
        <f t="shared" si="1564"/>
        <v>651.28646154066746</v>
      </c>
      <c r="DE212" s="126"/>
      <c r="DF212" s="22">
        <v>405.97</v>
      </c>
    </row>
    <row r="213" spans="1:110" s="23" customFormat="1" x14ac:dyDescent="0.2">
      <c r="AB213" s="24"/>
      <c r="AC213" s="24"/>
      <c r="AD213" s="24"/>
      <c r="AE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E213" s="123"/>
    </row>
    <row r="214" spans="1:110" s="23" customFormat="1" outlineLevel="1" x14ac:dyDescent="0.2">
      <c r="A214" s="23" t="s">
        <v>75</v>
      </c>
      <c r="B214" s="23">
        <f>'Annual Raw'!C75</f>
        <v>0</v>
      </c>
      <c r="C214" s="23">
        <f>'Annual Raw'!D75</f>
        <v>0</v>
      </c>
      <c r="D214" s="23">
        <f>'Annual Raw'!E75</f>
        <v>0</v>
      </c>
      <c r="E214" s="23">
        <f>'Annual Raw'!F75</f>
        <v>0</v>
      </c>
      <c r="F214" s="23">
        <f>'Annual Raw'!G75</f>
        <v>0</v>
      </c>
      <c r="G214" s="23">
        <f>'Annual Raw'!H75</f>
        <v>0</v>
      </c>
      <c r="H214" s="23">
        <f>'Annual Raw'!I75</f>
        <v>0</v>
      </c>
      <c r="I214" s="23">
        <f>'Annual Raw'!J75</f>
        <v>0</v>
      </c>
      <c r="J214" s="23">
        <f>'Annual Raw'!K75</f>
        <v>0</v>
      </c>
      <c r="K214" s="23">
        <f>'Annual Raw'!L75</f>
        <v>0</v>
      </c>
      <c r="L214" s="23">
        <f>'Annual Raw'!M75</f>
        <v>0</v>
      </c>
      <c r="M214" s="23">
        <f>'Annual Raw'!N75</f>
        <v>19.012482899999998</v>
      </c>
      <c r="N214" s="23">
        <f>'Annual Raw'!O75</f>
        <v>24.0431287</v>
      </c>
      <c r="O214" s="23">
        <f>'Annual Raw'!P75</f>
        <v>0</v>
      </c>
      <c r="P214" s="23">
        <f>'Annual Raw'!Q75</f>
        <v>17.341180000000001</v>
      </c>
      <c r="Q214" s="23">
        <f>'Annual Raw'!R75</f>
        <v>0</v>
      </c>
      <c r="R214" s="23">
        <f>'Annual Raw'!S75</f>
        <v>28.527000000000001</v>
      </c>
      <c r="S214" s="23">
        <f>'Annual Raw'!T75</f>
        <v>71.418099999999995</v>
      </c>
      <c r="T214" s="23">
        <f>'Annual Raw'!U75</f>
        <v>0</v>
      </c>
      <c r="U214" s="23">
        <f>'Annual Raw'!V75</f>
        <v>0</v>
      </c>
      <c r="V214" s="23">
        <f>'Annual Raw'!W75</f>
        <v>0</v>
      </c>
      <c r="W214" s="23">
        <f>'Annual Raw'!X75</f>
        <v>0</v>
      </c>
      <c r="X214" s="23">
        <f>'Annual Raw'!Y75</f>
        <v>0</v>
      </c>
      <c r="Y214" s="23">
        <f>'Annual Raw'!Z75</f>
        <v>0</v>
      </c>
      <c r="Z214" s="23">
        <f>'Annual Raw'!AA75</f>
        <v>76.599999999999994</v>
      </c>
      <c r="AA214" s="23">
        <f>'Annual Raw'!AB75</f>
        <v>0</v>
      </c>
      <c r="AB214" s="24">
        <f t="shared" ref="AB214:AB215" si="1566">+CP214</f>
        <v>0</v>
      </c>
      <c r="AC214" s="24">
        <f t="shared" ref="AC214:AC215" si="1567">+CT214</f>
        <v>0</v>
      </c>
      <c r="AD214" s="24">
        <f t="shared" ref="AD214:AD215" si="1568">+CX214</f>
        <v>0</v>
      </c>
      <c r="AE214" s="24">
        <f t="shared" ref="AE214:AE215" si="1569">+DB214</f>
        <v>0</v>
      </c>
      <c r="AJ214" s="23">
        <f>+'QTR Raw'!D80</f>
        <v>0</v>
      </c>
      <c r="AL214" s="23">
        <f>+'QTR Raw'!F80</f>
        <v>0</v>
      </c>
      <c r="AN214" s="23">
        <f>+'QTR Raw'!H80</f>
        <v>0</v>
      </c>
      <c r="AP214" s="23">
        <f>+'QTR Raw'!J80</f>
        <v>0</v>
      </c>
      <c r="AR214" s="23">
        <f>+'QTR Raw'!L80</f>
        <v>0</v>
      </c>
      <c r="AT214" s="23">
        <f>+'QTR Raw'!N80</f>
        <v>0</v>
      </c>
      <c r="AV214" s="23">
        <f>+'QTR Raw'!P80</f>
        <v>0</v>
      </c>
      <c r="AX214" s="23">
        <f>+'QTR Raw'!R80</f>
        <v>0</v>
      </c>
      <c r="AZ214" s="23">
        <f>+'QTR Raw'!T80</f>
        <v>0</v>
      </c>
      <c r="BB214" s="23">
        <f>+'QTR Raw'!V80</f>
        <v>0</v>
      </c>
      <c r="BD214" s="23">
        <f>+'QTR Raw'!X80</f>
        <v>0</v>
      </c>
      <c r="BF214" s="23">
        <f>+'QTR Raw'!Z80</f>
        <v>0</v>
      </c>
      <c r="BH214" s="23">
        <f>+'QTR Raw'!AB80</f>
        <v>0</v>
      </c>
      <c r="BJ214" s="23">
        <f>+'QTR Raw'!AD80</f>
        <v>0</v>
      </c>
      <c r="BL214" s="23">
        <f>+'QTR Raw'!AF80</f>
        <v>0</v>
      </c>
      <c r="BN214" s="23">
        <f>+'QTR Raw'!AH80</f>
        <v>0</v>
      </c>
      <c r="BP214" s="23">
        <f>+'QTR Raw'!AJ80</f>
        <v>0</v>
      </c>
      <c r="BR214" s="23">
        <f>+'QTR Raw'!AL80</f>
        <v>0</v>
      </c>
      <c r="BT214" s="23">
        <f>+'QTR Raw'!AN80</f>
        <v>0</v>
      </c>
      <c r="BV214" s="23">
        <f>+'QTR Raw'!AP80</f>
        <v>0</v>
      </c>
      <c r="BX214" s="23">
        <f>+'QTR Raw'!AR80</f>
        <v>0</v>
      </c>
      <c r="BZ214" s="23">
        <f>+'QTR Raw'!AT80</f>
        <v>0</v>
      </c>
      <c r="CB214" s="23">
        <f>+'QTR Raw'!AV80</f>
        <v>0</v>
      </c>
      <c r="CD214" s="23">
        <f>+'QTR Raw'!AX80</f>
        <v>0</v>
      </c>
      <c r="CF214" s="23">
        <f>+'QTR Raw'!AZ80</f>
        <v>0</v>
      </c>
      <c r="CH214" s="23">
        <f t="shared" ref="CH214:CH215" si="1570">Z214</f>
        <v>76.599999999999994</v>
      </c>
      <c r="CJ214" s="23">
        <f>+'QTR Raw'!BD80</f>
        <v>21.34</v>
      </c>
      <c r="CL214" s="23">
        <f>+'QTR Raw'!BF80</f>
        <v>0</v>
      </c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E214" s="123"/>
      <c r="DF214" s="23">
        <v>0</v>
      </c>
    </row>
    <row r="215" spans="1:110" s="23" customFormat="1" outlineLevel="1" x14ac:dyDescent="0.2">
      <c r="A215" s="23" t="s">
        <v>76</v>
      </c>
      <c r="B215" s="23">
        <f>'Annual Raw'!C78</f>
        <v>0</v>
      </c>
      <c r="C215" s="23">
        <f>'Annual Raw'!D78</f>
        <v>0</v>
      </c>
      <c r="D215" s="23">
        <f>'Annual Raw'!E78</f>
        <v>0</v>
      </c>
      <c r="E215" s="23">
        <f>'Annual Raw'!F78</f>
        <v>0</v>
      </c>
      <c r="F215" s="23">
        <f>'Annual Raw'!G78</f>
        <v>0</v>
      </c>
      <c r="G215" s="23">
        <f>'Annual Raw'!H78</f>
        <v>0</v>
      </c>
      <c r="H215" s="23">
        <f>'Annual Raw'!I78</f>
        <v>0</v>
      </c>
      <c r="I215" s="23">
        <f>'Annual Raw'!J78</f>
        <v>0</v>
      </c>
      <c r="J215" s="23">
        <f>'Annual Raw'!K78</f>
        <v>0</v>
      </c>
      <c r="K215" s="23">
        <f>'Annual Raw'!L78</f>
        <v>1.1716533</v>
      </c>
      <c r="L215" s="23">
        <f>'Annual Raw'!M78</f>
        <v>4.1601236000000004</v>
      </c>
      <c r="M215" s="23">
        <f>'Annual Raw'!N78</f>
        <v>13.9112873</v>
      </c>
      <c r="N215" s="23">
        <f>'Annual Raw'!O78</f>
        <v>3.299585</v>
      </c>
      <c r="O215" s="23">
        <f>'Annual Raw'!P78</f>
        <v>25.901630300000001</v>
      </c>
      <c r="P215" s="23">
        <f>'Annual Raw'!Q78</f>
        <v>0.67912280000000003</v>
      </c>
      <c r="Q215" s="23">
        <f>'Annual Raw'!R78</f>
        <v>0.56540000000000001</v>
      </c>
      <c r="R215" s="23">
        <f>'Annual Raw'!S78</f>
        <v>8.5599999999999996E-2</v>
      </c>
      <c r="S215" s="23">
        <f>'Annual Raw'!T78</f>
        <v>5.0830000000000002</v>
      </c>
      <c r="T215" s="23">
        <f>'Annual Raw'!U78</f>
        <v>129.21379999999999</v>
      </c>
      <c r="U215" s="23">
        <f>'Annual Raw'!V78</f>
        <v>9.69E-2</v>
      </c>
      <c r="V215" s="23">
        <f>'Annual Raw'!W78</f>
        <v>0.68</v>
      </c>
      <c r="W215" s="23">
        <f>'Annual Raw'!X78</f>
        <v>25.0854</v>
      </c>
      <c r="X215" s="23">
        <f>'Annual Raw'!Y78</f>
        <v>15.108000000000001</v>
      </c>
      <c r="Y215" s="23">
        <f>'Annual Raw'!Z78</f>
        <v>6.79</v>
      </c>
      <c r="Z215" s="23">
        <f>'Annual Raw'!AA78</f>
        <v>22.19</v>
      </c>
      <c r="AA215" s="23">
        <f>'Annual Raw'!AB78</f>
        <v>5.46</v>
      </c>
      <c r="AB215" s="24">
        <f t="shared" si="1566"/>
        <v>228.98578076935243</v>
      </c>
      <c r="AC215" s="24">
        <f t="shared" si="1567"/>
        <v>746.83369714988032</v>
      </c>
      <c r="AD215" s="24">
        <f t="shared" si="1568"/>
        <v>1474.345261252628</v>
      </c>
      <c r="AE215" s="24">
        <f t="shared" si="1569"/>
        <v>2289.9486347905249</v>
      </c>
      <c r="AJ215" s="23">
        <f>+'QTR Raw'!D83</f>
        <v>0</v>
      </c>
      <c r="AK215" s="23" t="e">
        <f t="shared" ref="AK215:AM215" si="1571">+AK265</f>
        <v>#DIV/0!</v>
      </c>
      <c r="AL215" s="23">
        <f>+'QTR Raw'!F83</f>
        <v>0</v>
      </c>
      <c r="AM215" s="23" t="e">
        <f t="shared" si="1571"/>
        <v>#DIV/0!</v>
      </c>
      <c r="AN215" s="23">
        <f>+'QTR Raw'!H83</f>
        <v>0</v>
      </c>
      <c r="AO215" s="23" t="e">
        <f t="shared" ref="AO215" si="1572">+AO265</f>
        <v>#DIV/0!</v>
      </c>
      <c r="AP215" s="23">
        <f>+'QTR Raw'!J83</f>
        <v>0</v>
      </c>
      <c r="AQ215" s="23" t="e">
        <f t="shared" ref="AQ215" si="1573">+AQ265</f>
        <v>#DIV/0!</v>
      </c>
      <c r="AR215" s="23">
        <f>+'QTR Raw'!L83</f>
        <v>0</v>
      </c>
      <c r="AS215" s="23" t="e">
        <f t="shared" ref="AS215" si="1574">+AS265</f>
        <v>#DIV/0!</v>
      </c>
      <c r="AT215" s="23">
        <f>+'QTR Raw'!N83</f>
        <v>0</v>
      </c>
      <c r="AU215" s="23" t="e">
        <f t="shared" ref="AU215" si="1575">+AU265</f>
        <v>#DIV/0!</v>
      </c>
      <c r="AV215" s="23">
        <f>+'QTR Raw'!P83</f>
        <v>0</v>
      </c>
      <c r="AW215" s="23" t="e">
        <f t="shared" ref="AW215" si="1576">+AW265</f>
        <v>#DIV/0!</v>
      </c>
      <c r="AX215" s="23">
        <f>+'QTR Raw'!R83</f>
        <v>0</v>
      </c>
      <c r="AY215" s="23" t="e">
        <f t="shared" ref="AY215" si="1577">+AY265</f>
        <v>#DIV/0!</v>
      </c>
      <c r="AZ215" s="23">
        <f>+'QTR Raw'!T83</f>
        <v>0</v>
      </c>
      <c r="BA215" s="23" t="e">
        <f t="shared" ref="BA215" si="1578">+BA265</f>
        <v>#DIV/0!</v>
      </c>
      <c r="BB215" s="23">
        <f>+'QTR Raw'!V83</f>
        <v>0</v>
      </c>
      <c r="BC215" s="23" t="e">
        <f t="shared" ref="BC215" si="1579">+BC265</f>
        <v>#DIV/0!</v>
      </c>
      <c r="BD215" s="23">
        <f>+'QTR Raw'!X83</f>
        <v>0</v>
      </c>
      <c r="BE215" s="23" t="e">
        <f t="shared" ref="BE215" si="1580">+BE265</f>
        <v>#DIV/0!</v>
      </c>
      <c r="BF215" s="23">
        <f>+'QTR Raw'!Z83</f>
        <v>0</v>
      </c>
      <c r="BG215" s="23" t="e">
        <f t="shared" ref="BG215" si="1581">+BG265</f>
        <v>#DIV/0!</v>
      </c>
      <c r="BH215" s="23">
        <f>+'QTR Raw'!AB83</f>
        <v>0</v>
      </c>
      <c r="BI215" s="23" t="e">
        <f t="shared" ref="BI215" si="1582">+BI265</f>
        <v>#DIV/0!</v>
      </c>
      <c r="BJ215" s="23">
        <f>+'QTR Raw'!AD83</f>
        <v>0</v>
      </c>
      <c r="BK215" s="23" t="e">
        <f t="shared" ref="BK215" si="1583">+BK265</f>
        <v>#DIV/0!</v>
      </c>
      <c r="BL215" s="23">
        <f>+'QTR Raw'!AF83</f>
        <v>0</v>
      </c>
      <c r="BM215" s="23" t="e">
        <f t="shared" ref="BM215" si="1584">+BM265</f>
        <v>#DIV/0!</v>
      </c>
      <c r="BN215" s="23">
        <f>+'QTR Raw'!AH83</f>
        <v>0</v>
      </c>
      <c r="BO215" s="23" t="e">
        <f t="shared" ref="BO215" si="1585">+BO265</f>
        <v>#DIV/0!</v>
      </c>
      <c r="BP215" s="23">
        <f>+'QTR Raw'!AJ83</f>
        <v>0</v>
      </c>
      <c r="BQ215" s="23">
        <f t="shared" ref="BQ215" si="1586">+BQ265</f>
        <v>24.573999999999998</v>
      </c>
      <c r="BR215" s="23">
        <f>+'QTR Raw'!AL83</f>
        <v>0.68</v>
      </c>
      <c r="BS215" s="23">
        <f t="shared" ref="BS215" si="1587">+BS265</f>
        <v>25.367395308360194</v>
      </c>
      <c r="BT215" s="23">
        <f>+'QTR Raw'!AN83</f>
        <v>1.1299999999999999</v>
      </c>
      <c r="BU215" s="23">
        <f t="shared" ref="BU215" si="1588">+BU265</f>
        <v>38.225494508665335</v>
      </c>
      <c r="BV215" s="23">
        <f>+'QTR Raw'!AP83</f>
        <v>25.085000000000001</v>
      </c>
      <c r="BW215" s="23">
        <f t="shared" ref="BW215" si="1589">+BW265</f>
        <v>110.86815530428342</v>
      </c>
      <c r="BX215" s="23">
        <f>+'QTR Raw'!AR83</f>
        <v>23.29</v>
      </c>
      <c r="BY215" s="23">
        <f t="shared" ref="BY215" si="1590">+BY265</f>
        <v>112.24166010116463</v>
      </c>
      <c r="BZ215" s="23">
        <f>+'QTR Raw'!AT83</f>
        <v>15.108000000000001</v>
      </c>
      <c r="CA215" s="23">
        <f t="shared" ref="CA215" si="1591">+CA265</f>
        <v>97.759274721306809</v>
      </c>
      <c r="CB215" s="23">
        <f>+'QTR Raw'!AV83</f>
        <v>12.067</v>
      </c>
      <c r="CC215" s="23">
        <f t="shared" ref="CC215" si="1592">+CC265</f>
        <v>64.600187974484783</v>
      </c>
      <c r="CD215" s="23">
        <f>+'QTR Raw'!AX83</f>
        <v>6.79</v>
      </c>
      <c r="CE215" s="23">
        <f t="shared" ref="CE215" si="1593">+CE265</f>
        <v>30.459444560928894</v>
      </c>
      <c r="CF215" s="23">
        <f>+'QTR Raw'!AZ83</f>
        <v>6.08</v>
      </c>
      <c r="CG215" s="23">
        <f t="shared" ref="CG215:CI215" si="1594">+CG265</f>
        <v>98.879546688815893</v>
      </c>
      <c r="CH215" s="23">
        <f t="shared" si="1570"/>
        <v>22.19</v>
      </c>
      <c r="CI215" s="23">
        <f t="shared" si="1594"/>
        <v>313.13440944505521</v>
      </c>
      <c r="CJ215" s="23">
        <f>+'QTR Raw'!BD83</f>
        <v>15.65</v>
      </c>
      <c r="CK215" s="23">
        <f t="shared" ref="CK215:DB215" si="1595">+CK265</f>
        <v>113.82044946880961</v>
      </c>
      <c r="CL215" s="23">
        <f>+'QTR Raw'!BF83</f>
        <v>5.46</v>
      </c>
      <c r="CM215" s="24">
        <f t="shared" si="1595"/>
        <v>124.97699032575434</v>
      </c>
      <c r="CN215" s="24">
        <f t="shared" si="1595"/>
        <v>60.621043527634953</v>
      </c>
      <c r="CO215" s="24">
        <f t="shared" si="1595"/>
        <v>137.9894287764406</v>
      </c>
      <c r="CP215" s="24">
        <f t="shared" si="1595"/>
        <v>228.98578076935243</v>
      </c>
      <c r="CQ215" s="24">
        <f t="shared" si="1595"/>
        <v>298.34627959099004</v>
      </c>
      <c r="CR215" s="24">
        <f t="shared" si="1595"/>
        <v>413.24109072112753</v>
      </c>
      <c r="CS215" s="24">
        <f t="shared" si="1595"/>
        <v>577.62543112180606</v>
      </c>
      <c r="CT215" s="24">
        <f t="shared" si="1595"/>
        <v>746.83369714988032</v>
      </c>
      <c r="CU215" s="24">
        <f t="shared" si="1595"/>
        <v>922.31309786724182</v>
      </c>
      <c r="CV215" s="24">
        <f t="shared" si="1595"/>
        <v>1101.0269788913961</v>
      </c>
      <c r="CW215" s="24">
        <f t="shared" si="1595"/>
        <v>1284.9862762253615</v>
      </c>
      <c r="CX215" s="24">
        <f t="shared" si="1595"/>
        <v>1474.345261252628</v>
      </c>
      <c r="CY215" s="24">
        <f t="shared" si="1595"/>
        <v>1666.652103858941</v>
      </c>
      <c r="CZ215" s="24">
        <f t="shared" si="1595"/>
        <v>1868.4356994646735</v>
      </c>
      <c r="DA215" s="24">
        <f t="shared" si="1595"/>
        <v>2076.1431435022823</v>
      </c>
      <c r="DB215" s="24">
        <f t="shared" si="1595"/>
        <v>2289.9486347905249</v>
      </c>
      <c r="DE215" s="123"/>
      <c r="DF215" s="23">
        <v>5.46</v>
      </c>
    </row>
    <row r="216" spans="1:110" s="22" customFormat="1" x14ac:dyDescent="0.2">
      <c r="A216" s="22" t="s">
        <v>77</v>
      </c>
      <c r="B216" s="22">
        <f>B214+B215</f>
        <v>0</v>
      </c>
      <c r="C216" s="22">
        <f t="shared" ref="C216:V216" si="1596">C214+C215</f>
        <v>0</v>
      </c>
      <c r="D216" s="22">
        <f t="shared" si="1596"/>
        <v>0</v>
      </c>
      <c r="E216" s="22">
        <f t="shared" si="1596"/>
        <v>0</v>
      </c>
      <c r="F216" s="22">
        <f t="shared" si="1596"/>
        <v>0</v>
      </c>
      <c r="G216" s="22">
        <f t="shared" si="1596"/>
        <v>0</v>
      </c>
      <c r="H216" s="22">
        <f t="shared" si="1596"/>
        <v>0</v>
      </c>
      <c r="I216" s="22">
        <f t="shared" si="1596"/>
        <v>0</v>
      </c>
      <c r="J216" s="22">
        <f t="shared" si="1596"/>
        <v>0</v>
      </c>
      <c r="K216" s="22">
        <f t="shared" si="1596"/>
        <v>1.1716533</v>
      </c>
      <c r="L216" s="22">
        <f t="shared" si="1596"/>
        <v>4.1601236000000004</v>
      </c>
      <c r="M216" s="22">
        <f t="shared" si="1596"/>
        <v>32.9237702</v>
      </c>
      <c r="N216" s="22">
        <f t="shared" si="1596"/>
        <v>27.342713700000001</v>
      </c>
      <c r="O216" s="22">
        <f t="shared" si="1596"/>
        <v>25.901630300000001</v>
      </c>
      <c r="P216" s="22">
        <f t="shared" si="1596"/>
        <v>18.020302800000003</v>
      </c>
      <c r="Q216" s="22">
        <f t="shared" si="1596"/>
        <v>0.56540000000000001</v>
      </c>
      <c r="R216" s="22">
        <f t="shared" si="1596"/>
        <v>28.6126</v>
      </c>
      <c r="S216" s="22">
        <f t="shared" si="1596"/>
        <v>76.501099999999994</v>
      </c>
      <c r="T216" s="22">
        <f t="shared" si="1596"/>
        <v>129.21379999999999</v>
      </c>
      <c r="U216" s="22">
        <f t="shared" si="1596"/>
        <v>9.69E-2</v>
      </c>
      <c r="V216" s="22">
        <f t="shared" si="1596"/>
        <v>0.68</v>
      </c>
      <c r="W216" s="22">
        <f t="shared" ref="W216" si="1597">W214+W215</f>
        <v>25.0854</v>
      </c>
      <c r="X216" s="22">
        <f t="shared" ref="X216:Y216" si="1598">X214+X215</f>
        <v>15.108000000000001</v>
      </c>
      <c r="Y216" s="22">
        <f t="shared" si="1598"/>
        <v>6.79</v>
      </c>
      <c r="Z216" s="22">
        <f t="shared" ref="Z216:AA216" si="1599">Z214+Z215</f>
        <v>98.789999999999992</v>
      </c>
      <c r="AA216" s="22">
        <f t="shared" si="1599"/>
        <v>5.46</v>
      </c>
      <c r="AB216" s="21">
        <f t="shared" ref="AA216:AD216" si="1600">AB214+AB215</f>
        <v>228.98578076935243</v>
      </c>
      <c r="AC216" s="21">
        <f t="shared" si="1600"/>
        <v>746.83369714988032</v>
      </c>
      <c r="AD216" s="21">
        <f t="shared" si="1600"/>
        <v>1474.345261252628</v>
      </c>
      <c r="AE216" s="21">
        <f t="shared" ref="AE216" si="1601">AE214+AE215</f>
        <v>2289.9486347905249</v>
      </c>
      <c r="AJ216" s="22">
        <f t="shared" ref="AJ216" si="1602">AJ214+AJ215</f>
        <v>0</v>
      </c>
      <c r="AK216" s="22" t="e">
        <f t="shared" ref="AK216" si="1603">AK214+AK215</f>
        <v>#DIV/0!</v>
      </c>
      <c r="AL216" s="22">
        <f t="shared" ref="AL216:AM216" si="1604">AL214+AL215</f>
        <v>0</v>
      </c>
      <c r="AM216" s="22" t="e">
        <f t="shared" si="1604"/>
        <v>#DIV/0!</v>
      </c>
      <c r="AN216" s="22">
        <f t="shared" ref="AN216:AO216" si="1605">AN214+AN215</f>
        <v>0</v>
      </c>
      <c r="AO216" s="22" t="e">
        <f t="shared" si="1605"/>
        <v>#DIV/0!</v>
      </c>
      <c r="AP216" s="22">
        <f t="shared" ref="AP216:CE216" si="1606">AP214+AP215</f>
        <v>0</v>
      </c>
      <c r="AQ216" s="22" t="e">
        <f t="shared" si="1606"/>
        <v>#DIV/0!</v>
      </c>
      <c r="AR216" s="22">
        <f t="shared" si="1606"/>
        <v>0</v>
      </c>
      <c r="AS216" s="22" t="e">
        <f t="shared" si="1606"/>
        <v>#DIV/0!</v>
      </c>
      <c r="AT216" s="22">
        <f t="shared" si="1606"/>
        <v>0</v>
      </c>
      <c r="AU216" s="22" t="e">
        <f t="shared" si="1606"/>
        <v>#DIV/0!</v>
      </c>
      <c r="AV216" s="22">
        <f t="shared" si="1606"/>
        <v>0</v>
      </c>
      <c r="AW216" s="22" t="e">
        <f t="shared" si="1606"/>
        <v>#DIV/0!</v>
      </c>
      <c r="AX216" s="22">
        <f t="shared" si="1606"/>
        <v>0</v>
      </c>
      <c r="AY216" s="22" t="e">
        <f t="shared" si="1606"/>
        <v>#DIV/0!</v>
      </c>
      <c r="AZ216" s="22">
        <f t="shared" si="1606"/>
        <v>0</v>
      </c>
      <c r="BA216" s="22" t="e">
        <f t="shared" si="1606"/>
        <v>#DIV/0!</v>
      </c>
      <c r="BB216" s="22">
        <f t="shared" si="1606"/>
        <v>0</v>
      </c>
      <c r="BC216" s="22" t="e">
        <f t="shared" si="1606"/>
        <v>#DIV/0!</v>
      </c>
      <c r="BD216" s="22">
        <f t="shared" si="1606"/>
        <v>0</v>
      </c>
      <c r="BE216" s="22" t="e">
        <f t="shared" si="1606"/>
        <v>#DIV/0!</v>
      </c>
      <c r="BF216" s="22">
        <f t="shared" si="1606"/>
        <v>0</v>
      </c>
      <c r="BG216" s="22" t="e">
        <f t="shared" si="1606"/>
        <v>#DIV/0!</v>
      </c>
      <c r="BH216" s="22">
        <f t="shared" si="1606"/>
        <v>0</v>
      </c>
      <c r="BI216" s="22" t="e">
        <f t="shared" si="1606"/>
        <v>#DIV/0!</v>
      </c>
      <c r="BJ216" s="22">
        <f t="shared" si="1606"/>
        <v>0</v>
      </c>
      <c r="BK216" s="22" t="e">
        <f t="shared" si="1606"/>
        <v>#DIV/0!</v>
      </c>
      <c r="BL216" s="22">
        <f t="shared" si="1606"/>
        <v>0</v>
      </c>
      <c r="BM216" s="22" t="e">
        <f t="shared" si="1606"/>
        <v>#DIV/0!</v>
      </c>
      <c r="BN216" s="22">
        <f t="shared" si="1606"/>
        <v>0</v>
      </c>
      <c r="BO216" s="22" t="e">
        <f t="shared" si="1606"/>
        <v>#DIV/0!</v>
      </c>
      <c r="BP216" s="22">
        <f t="shared" si="1606"/>
        <v>0</v>
      </c>
      <c r="BQ216" s="22">
        <f t="shared" si="1606"/>
        <v>24.573999999999998</v>
      </c>
      <c r="BR216" s="22">
        <f t="shared" si="1606"/>
        <v>0.68</v>
      </c>
      <c r="BS216" s="22">
        <f t="shared" si="1606"/>
        <v>25.367395308360194</v>
      </c>
      <c r="BT216" s="22">
        <f t="shared" si="1606"/>
        <v>1.1299999999999999</v>
      </c>
      <c r="BU216" s="22">
        <f t="shared" si="1606"/>
        <v>38.225494508665335</v>
      </c>
      <c r="BV216" s="22">
        <f t="shared" si="1606"/>
        <v>25.085000000000001</v>
      </c>
      <c r="BW216" s="22">
        <f t="shared" si="1606"/>
        <v>110.86815530428342</v>
      </c>
      <c r="BX216" s="22">
        <f t="shared" si="1606"/>
        <v>23.29</v>
      </c>
      <c r="BY216" s="22">
        <f t="shared" si="1606"/>
        <v>112.24166010116463</v>
      </c>
      <c r="BZ216" s="22">
        <f t="shared" si="1606"/>
        <v>15.108000000000001</v>
      </c>
      <c r="CA216" s="22">
        <f t="shared" si="1606"/>
        <v>97.759274721306809</v>
      </c>
      <c r="CB216" s="22">
        <f t="shared" si="1606"/>
        <v>12.067</v>
      </c>
      <c r="CC216" s="22">
        <f t="shared" si="1606"/>
        <v>64.600187974484783</v>
      </c>
      <c r="CD216" s="22">
        <f t="shared" si="1606"/>
        <v>6.79</v>
      </c>
      <c r="CE216" s="22">
        <f t="shared" si="1606"/>
        <v>30.459444560928894</v>
      </c>
      <c r="CF216" s="22">
        <f t="shared" ref="CF216:CG216" si="1607">CF214+CF215</f>
        <v>6.08</v>
      </c>
      <c r="CG216" s="22">
        <f t="shared" si="1607"/>
        <v>98.879546688815893</v>
      </c>
      <c r="CH216" s="22">
        <f t="shared" ref="CH216:CI216" si="1608">CH214+CH215</f>
        <v>98.789999999999992</v>
      </c>
      <c r="CI216" s="22">
        <f t="shared" si="1608"/>
        <v>313.13440944505521</v>
      </c>
      <c r="CJ216" s="22">
        <f t="shared" ref="CJ216:DB216" si="1609">CJ214+CJ215</f>
        <v>36.99</v>
      </c>
      <c r="CK216" s="22">
        <f t="shared" si="1609"/>
        <v>113.82044946880961</v>
      </c>
      <c r="CL216" s="22">
        <f t="shared" ref="CL216" si="1610">CL214+CL215</f>
        <v>5.46</v>
      </c>
      <c r="CM216" s="21">
        <f t="shared" si="1609"/>
        <v>124.97699032575434</v>
      </c>
      <c r="CN216" s="21">
        <f t="shared" si="1609"/>
        <v>60.621043527634953</v>
      </c>
      <c r="CO216" s="21">
        <f t="shared" si="1609"/>
        <v>137.9894287764406</v>
      </c>
      <c r="CP216" s="21">
        <f t="shared" si="1609"/>
        <v>228.98578076935243</v>
      </c>
      <c r="CQ216" s="21">
        <f t="shared" si="1609"/>
        <v>298.34627959099004</v>
      </c>
      <c r="CR216" s="21">
        <f t="shared" si="1609"/>
        <v>413.24109072112753</v>
      </c>
      <c r="CS216" s="21">
        <f t="shared" si="1609"/>
        <v>577.62543112180606</v>
      </c>
      <c r="CT216" s="21">
        <f t="shared" si="1609"/>
        <v>746.83369714988032</v>
      </c>
      <c r="CU216" s="21">
        <f t="shared" si="1609"/>
        <v>922.31309786724182</v>
      </c>
      <c r="CV216" s="21">
        <f t="shared" si="1609"/>
        <v>1101.0269788913961</v>
      </c>
      <c r="CW216" s="21">
        <f t="shared" si="1609"/>
        <v>1284.9862762253615</v>
      </c>
      <c r="CX216" s="21">
        <f t="shared" si="1609"/>
        <v>1474.345261252628</v>
      </c>
      <c r="CY216" s="21">
        <f t="shared" si="1609"/>
        <v>1666.652103858941</v>
      </c>
      <c r="CZ216" s="21">
        <f t="shared" si="1609"/>
        <v>1868.4356994646735</v>
      </c>
      <c r="DA216" s="21">
        <f t="shared" si="1609"/>
        <v>2076.1431435022823</v>
      </c>
      <c r="DB216" s="21">
        <f t="shared" si="1609"/>
        <v>2289.9486347905249</v>
      </c>
      <c r="DE216" s="126"/>
      <c r="DF216" s="22">
        <v>5.46</v>
      </c>
    </row>
    <row r="217" spans="1:110" s="23" customFormat="1" x14ac:dyDescent="0.2">
      <c r="AB217" s="24"/>
      <c r="AC217" s="24"/>
      <c r="AD217" s="24"/>
      <c r="AE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E217" s="123"/>
    </row>
    <row r="218" spans="1:110" s="23" customFormat="1" x14ac:dyDescent="0.2">
      <c r="A218" s="23" t="s">
        <v>78</v>
      </c>
      <c r="B218" s="23">
        <f>-'Annual Raw'!C49</f>
        <v>0</v>
      </c>
      <c r="C218" s="23">
        <f>-'Annual Raw'!D49</f>
        <v>0</v>
      </c>
      <c r="D218" s="23">
        <f>-'Annual Raw'!E49</f>
        <v>0</v>
      </c>
      <c r="E218" s="23">
        <f>-'Annual Raw'!F49</f>
        <v>0</v>
      </c>
      <c r="F218" s="23">
        <f>-'Annual Raw'!G49</f>
        <v>0</v>
      </c>
      <c r="G218" s="23">
        <f>-'Annual Raw'!H49</f>
        <v>0</v>
      </c>
      <c r="H218" s="23">
        <f>-'Annual Raw'!I49</f>
        <v>0</v>
      </c>
      <c r="I218" s="23">
        <f>-'Annual Raw'!J49</f>
        <v>0</v>
      </c>
      <c r="J218" s="23">
        <f>-'Annual Raw'!K49</f>
        <v>0</v>
      </c>
      <c r="K218" s="23">
        <f>-'Annual Raw'!L49</f>
        <v>15.5328365</v>
      </c>
      <c r="L218" s="23">
        <f>-'Annual Raw'!M49</f>
        <v>25.4381664</v>
      </c>
      <c r="M218" s="23">
        <f>-'Annual Raw'!N49</f>
        <v>19.7191698</v>
      </c>
      <c r="N218" s="23">
        <f>-'Annual Raw'!O49</f>
        <v>1.8581637</v>
      </c>
      <c r="O218" s="23">
        <f>-'Annual Raw'!P49</f>
        <v>-12.818352600000001</v>
      </c>
      <c r="P218" s="23">
        <f>-'Annual Raw'!Q49</f>
        <v>-20.460516200000001</v>
      </c>
      <c r="Q218" s="23">
        <f>-'Annual Raw'!R49</f>
        <v>-3.3559000000000001</v>
      </c>
      <c r="R218" s="23">
        <f>-'Annual Raw'!S49</f>
        <v>5.2225000000000001</v>
      </c>
      <c r="S218" s="23">
        <f>-'Annual Raw'!T49</f>
        <v>7.5178000000000003</v>
      </c>
      <c r="T218" s="23">
        <f>-'Annual Raw'!U49</f>
        <v>0.28060000000000002</v>
      </c>
      <c r="U218" s="23">
        <f>-'Annual Raw'!V49</f>
        <v>0.95130000000000003</v>
      </c>
      <c r="V218" s="23">
        <f>-'Annual Raw'!W49</f>
        <v>-30.805299999999999</v>
      </c>
      <c r="W218" s="23">
        <f>-'Annual Raw'!X49</f>
        <v>-91.751199999999997</v>
      </c>
      <c r="X218" s="23">
        <f>-'Annual Raw'!Y49</f>
        <v>-166.73390000000001</v>
      </c>
      <c r="Y218" s="23">
        <f>-'Annual Raw'!Z49</f>
        <v>-208.65</v>
      </c>
      <c r="Z218" s="23">
        <f>-'Annual Raw'!AA49</f>
        <v>-293.64999999999998</v>
      </c>
      <c r="AA218" s="23">
        <f>-'Annual Raw'!AB49</f>
        <v>-217.79</v>
      </c>
      <c r="AB218" s="24">
        <f t="shared" ref="AB218:AB219" si="1611">+CP218</f>
        <v>-217.79</v>
      </c>
      <c r="AC218" s="24">
        <f t="shared" ref="AC218:AC219" si="1612">+CT218</f>
        <v>-217.79</v>
      </c>
      <c r="AD218" s="24">
        <f t="shared" ref="AD218:AD219" si="1613">+CX218</f>
        <v>-217.79</v>
      </c>
      <c r="AE218" s="24">
        <f t="shared" ref="AE218:AE219" si="1614">+DB218</f>
        <v>-217.79</v>
      </c>
      <c r="AJ218" s="23">
        <f>+'QTR Raw'!D96</f>
        <v>0</v>
      </c>
      <c r="AK218" s="23">
        <f t="shared" ref="AK218:CE218" si="1615">+AJ218</f>
        <v>0</v>
      </c>
      <c r="AL218" s="23">
        <f>+'QTR Raw'!F96</f>
        <v>0</v>
      </c>
      <c r="AM218" s="23">
        <f t="shared" si="1615"/>
        <v>0</v>
      </c>
      <c r="AN218" s="23">
        <f>+'QTR Raw'!H96</f>
        <v>0</v>
      </c>
      <c r="AO218" s="23">
        <f t="shared" si="1615"/>
        <v>0</v>
      </c>
      <c r="AP218" s="23">
        <f>+'QTR Raw'!J96</f>
        <v>0</v>
      </c>
      <c r="AQ218" s="23">
        <f t="shared" si="1615"/>
        <v>0</v>
      </c>
      <c r="AR218" s="23">
        <f>+'QTR Raw'!L96</f>
        <v>0</v>
      </c>
      <c r="AS218" s="23">
        <f t="shared" si="1615"/>
        <v>0</v>
      </c>
      <c r="AT218" s="23">
        <f>+'QTR Raw'!N96</f>
        <v>0</v>
      </c>
      <c r="AU218" s="23">
        <f t="shared" si="1615"/>
        <v>0</v>
      </c>
      <c r="AV218" s="23">
        <f>+'QTR Raw'!P96</f>
        <v>0</v>
      </c>
      <c r="AW218" s="23">
        <f t="shared" si="1615"/>
        <v>0</v>
      </c>
      <c r="AX218" s="23">
        <f>+'QTR Raw'!R96</f>
        <v>0</v>
      </c>
      <c r="AY218" s="23">
        <f t="shared" si="1615"/>
        <v>0</v>
      </c>
      <c r="AZ218" s="23">
        <f>+'QTR Raw'!T96</f>
        <v>0</v>
      </c>
      <c r="BA218" s="23">
        <f t="shared" si="1615"/>
        <v>0</v>
      </c>
      <c r="BB218" s="23">
        <f>+'QTR Raw'!V96</f>
        <v>0</v>
      </c>
      <c r="BC218" s="23">
        <f t="shared" si="1615"/>
        <v>0</v>
      </c>
      <c r="BD218" s="23">
        <f>+'QTR Raw'!X96</f>
        <v>0</v>
      </c>
      <c r="BE218" s="23">
        <f t="shared" si="1615"/>
        <v>0</v>
      </c>
      <c r="BF218" s="23">
        <f>+'QTR Raw'!Z96</f>
        <v>0</v>
      </c>
      <c r="BG218" s="23">
        <f t="shared" si="1615"/>
        <v>0</v>
      </c>
      <c r="BH218" s="23">
        <f>+'QTR Raw'!AB96</f>
        <v>0</v>
      </c>
      <c r="BI218" s="23">
        <f t="shared" si="1615"/>
        <v>0</v>
      </c>
      <c r="BJ218" s="23">
        <f>+'QTR Raw'!AD96</f>
        <v>0</v>
      </c>
      <c r="BK218" s="23">
        <f t="shared" si="1615"/>
        <v>0</v>
      </c>
      <c r="BL218" s="23">
        <f>+'QTR Raw'!AF96</f>
        <v>0</v>
      </c>
      <c r="BM218" s="23">
        <f t="shared" si="1615"/>
        <v>0</v>
      </c>
      <c r="BN218" s="23">
        <f>+'QTR Raw'!AH96</f>
        <v>0</v>
      </c>
      <c r="BO218" s="23">
        <f t="shared" si="1615"/>
        <v>0</v>
      </c>
      <c r="BP218" s="23">
        <f>+'QTR Raw'!AJ96</f>
        <v>0</v>
      </c>
      <c r="BQ218" s="23">
        <f t="shared" si="1615"/>
        <v>0</v>
      </c>
      <c r="BR218" s="23">
        <f>+'QTR Raw'!AL96</f>
        <v>-30.805</v>
      </c>
      <c r="BS218" s="23">
        <f t="shared" si="1615"/>
        <v>-30.805</v>
      </c>
      <c r="BT218" s="23">
        <f>+'QTR Raw'!AN96</f>
        <v>-53.151000000000003</v>
      </c>
      <c r="BU218" s="23">
        <f t="shared" si="1615"/>
        <v>-53.151000000000003</v>
      </c>
      <c r="BV218" s="23">
        <f>+'QTR Raw'!AP96</f>
        <v>-91.751000000000005</v>
      </c>
      <c r="BW218" s="23">
        <f t="shared" si="1615"/>
        <v>-91.751000000000005</v>
      </c>
      <c r="BX218" s="23">
        <f>+'QTR Raw'!AR96</f>
        <v>-136.83799999999999</v>
      </c>
      <c r="BY218" s="23">
        <f t="shared" si="1615"/>
        <v>-136.83799999999999</v>
      </c>
      <c r="BZ218" s="23">
        <f>+'QTR Raw'!AT96</f>
        <v>-166.73400000000001</v>
      </c>
      <c r="CA218" s="23">
        <f t="shared" si="1615"/>
        <v>-166.73400000000001</v>
      </c>
      <c r="CB218" s="23">
        <f>+'QTR Raw'!AV96</f>
        <v>-181.45400000000001</v>
      </c>
      <c r="CC218" s="23">
        <f t="shared" si="1615"/>
        <v>-181.45400000000001</v>
      </c>
      <c r="CD218" s="23">
        <f>+'QTR Raw'!AX96</f>
        <v>-208.65</v>
      </c>
      <c r="CE218" s="23">
        <f t="shared" si="1615"/>
        <v>-208.65</v>
      </c>
      <c r="CF218" s="23">
        <f>+'QTR Raw'!AZ96</f>
        <v>-252.41</v>
      </c>
      <c r="CG218" s="23">
        <f t="shared" ref="CG218:CI219" si="1616">+CF218</f>
        <v>-252.41</v>
      </c>
      <c r="CH218" s="23">
        <f t="shared" ref="CH218:CH219" si="1617">Z218</f>
        <v>-293.64999999999998</v>
      </c>
      <c r="CI218" s="23">
        <f t="shared" si="1616"/>
        <v>-293.64999999999998</v>
      </c>
      <c r="CJ218" s="23">
        <f>+'QTR Raw'!BD96</f>
        <v>-215.37</v>
      </c>
      <c r="CK218" s="23">
        <f t="shared" ref="CK218:CK219" si="1618">+CJ218</f>
        <v>-215.37</v>
      </c>
      <c r="CL218" s="23">
        <f>+'QTR Raw'!BF96</f>
        <v>-217.79</v>
      </c>
      <c r="CM218" s="24">
        <f t="shared" ref="CM218:CM219" si="1619">+CL218</f>
        <v>-217.79</v>
      </c>
      <c r="CN218" s="24">
        <f t="shared" ref="CN218:CN219" si="1620">+CM218</f>
        <v>-217.79</v>
      </c>
      <c r="CO218" s="24">
        <f t="shared" ref="CO218:CO219" si="1621">+CN218</f>
        <v>-217.79</v>
      </c>
      <c r="CP218" s="24">
        <f t="shared" ref="CP218:CP219" si="1622">+CO218</f>
        <v>-217.79</v>
      </c>
      <c r="CQ218" s="24">
        <f t="shared" ref="CQ218:CQ219" si="1623">+CP218</f>
        <v>-217.79</v>
      </c>
      <c r="CR218" s="24">
        <f t="shared" ref="CR218:CR219" si="1624">+CQ218</f>
        <v>-217.79</v>
      </c>
      <c r="CS218" s="24">
        <f t="shared" ref="CS218:CS219" si="1625">+CR218</f>
        <v>-217.79</v>
      </c>
      <c r="CT218" s="24">
        <f t="shared" ref="CT218:CT219" si="1626">+CS218</f>
        <v>-217.79</v>
      </c>
      <c r="CU218" s="24">
        <f t="shared" ref="CU218:CU219" si="1627">+CT218</f>
        <v>-217.79</v>
      </c>
      <c r="CV218" s="24">
        <f t="shared" ref="CV218:CV219" si="1628">+CU218</f>
        <v>-217.79</v>
      </c>
      <c r="CW218" s="24">
        <f t="shared" ref="CW218:CW219" si="1629">+CV218</f>
        <v>-217.79</v>
      </c>
      <c r="CX218" s="24">
        <f t="shared" ref="CX218:CX219" si="1630">+CW218</f>
        <v>-217.79</v>
      </c>
      <c r="CY218" s="24">
        <f t="shared" ref="CY218:CY219" si="1631">+CX218</f>
        <v>-217.79</v>
      </c>
      <c r="CZ218" s="24">
        <f t="shared" ref="CZ218:CZ219" si="1632">+CY218</f>
        <v>-217.79</v>
      </c>
      <c r="DA218" s="24">
        <f t="shared" ref="DA218:DA219" si="1633">+CZ218</f>
        <v>-217.79</v>
      </c>
      <c r="DB218" s="24">
        <f t="shared" ref="DB218:DB219" si="1634">+DA218</f>
        <v>-217.79</v>
      </c>
      <c r="DE218" s="123"/>
      <c r="DF218" s="23">
        <v>-217.79</v>
      </c>
    </row>
    <row r="219" spans="1:110" s="23" customFormat="1" x14ac:dyDescent="0.2">
      <c r="A219" s="23" t="s">
        <v>79</v>
      </c>
      <c r="B219" s="23">
        <f>'Annual Raw'!C83</f>
        <v>0</v>
      </c>
      <c r="C219" s="23">
        <f>'Annual Raw'!D83</f>
        <v>0</v>
      </c>
      <c r="D219" s="23">
        <f>'Annual Raw'!E83</f>
        <v>0</v>
      </c>
      <c r="E219" s="23">
        <f>'Annual Raw'!F83</f>
        <v>0</v>
      </c>
      <c r="F219" s="23">
        <f>'Annual Raw'!G83</f>
        <v>0</v>
      </c>
      <c r="G219" s="23">
        <f>'Annual Raw'!H83</f>
        <v>0</v>
      </c>
      <c r="H219" s="23">
        <f>'Annual Raw'!I83</f>
        <v>0</v>
      </c>
      <c r="I219" s="23">
        <f>'Annual Raw'!J83</f>
        <v>0</v>
      </c>
      <c r="J219" s="23">
        <f>'Annual Raw'!K83</f>
        <v>0</v>
      </c>
      <c r="K219" s="23">
        <f>'Annual Raw'!L83</f>
        <v>0</v>
      </c>
      <c r="L219" s="23">
        <f>'Annual Raw'!M83</f>
        <v>0</v>
      </c>
      <c r="M219" s="23">
        <f>'Annual Raw'!N83</f>
        <v>4.9716038999999999</v>
      </c>
      <c r="N219" s="23">
        <f>'Annual Raw'!O83</f>
        <v>4.9716040000000001</v>
      </c>
      <c r="O219" s="23">
        <f>'Annual Raw'!P83</f>
        <v>4.4341331999999998</v>
      </c>
      <c r="P219" s="23">
        <f>'Annual Raw'!Q83</f>
        <v>3.8294785</v>
      </c>
      <c r="Q219" s="23">
        <f>'Annual Raw'!R83</f>
        <v>0</v>
      </c>
      <c r="R219" s="23">
        <f>'Annual Raw'!S83</f>
        <v>0</v>
      </c>
      <c r="S219" s="23">
        <f>'Annual Raw'!T83</f>
        <v>0</v>
      </c>
      <c r="T219" s="23">
        <f>'Annual Raw'!U83</f>
        <v>0</v>
      </c>
      <c r="U219" s="23">
        <f>'Annual Raw'!V83</f>
        <v>0</v>
      </c>
      <c r="V219" s="23">
        <f>'Annual Raw'!W83</f>
        <v>0</v>
      </c>
      <c r="W219" s="23">
        <f>'Annual Raw'!X83</f>
        <v>0</v>
      </c>
      <c r="X219" s="23">
        <f>'Annual Raw'!Y83</f>
        <v>0</v>
      </c>
      <c r="Y219" s="23">
        <f>'Annual Raw'!Z83</f>
        <v>0</v>
      </c>
      <c r="Z219" s="23">
        <f>'Annual Raw'!AA83</f>
        <v>0</v>
      </c>
      <c r="AA219" s="23">
        <f>'Annual Raw'!AB83</f>
        <v>0</v>
      </c>
      <c r="AB219" s="24">
        <f t="shared" si="1611"/>
        <v>0</v>
      </c>
      <c r="AC219" s="24">
        <f t="shared" si="1612"/>
        <v>0</v>
      </c>
      <c r="AD219" s="24">
        <f t="shared" si="1613"/>
        <v>0</v>
      </c>
      <c r="AE219" s="24">
        <f t="shared" si="1614"/>
        <v>0</v>
      </c>
      <c r="AJ219" s="23">
        <f>+'QTR Raw'!D95</f>
        <v>0</v>
      </c>
      <c r="AK219" s="23">
        <f t="shared" ref="AK219:CE219" si="1635">+AJ219</f>
        <v>0</v>
      </c>
      <c r="AL219" s="23">
        <f>+'QTR Raw'!F95</f>
        <v>0</v>
      </c>
      <c r="AM219" s="23">
        <f t="shared" si="1635"/>
        <v>0</v>
      </c>
      <c r="AN219" s="23">
        <f>+'QTR Raw'!H95</f>
        <v>0</v>
      </c>
      <c r="AO219" s="23">
        <f t="shared" si="1635"/>
        <v>0</v>
      </c>
      <c r="AP219" s="23">
        <f>+'QTR Raw'!J95</f>
        <v>0</v>
      </c>
      <c r="AQ219" s="23">
        <f t="shared" si="1635"/>
        <v>0</v>
      </c>
      <c r="AR219" s="23">
        <f>+'QTR Raw'!L95</f>
        <v>0</v>
      </c>
      <c r="AS219" s="23">
        <f t="shared" si="1635"/>
        <v>0</v>
      </c>
      <c r="AT219" s="23">
        <f>+'QTR Raw'!N95</f>
        <v>0</v>
      </c>
      <c r="AU219" s="23">
        <f t="shared" si="1635"/>
        <v>0</v>
      </c>
      <c r="AV219" s="23">
        <f>+'QTR Raw'!P95</f>
        <v>0</v>
      </c>
      <c r="AW219" s="23">
        <f t="shared" si="1635"/>
        <v>0</v>
      </c>
      <c r="AX219" s="23">
        <f>+'QTR Raw'!R95</f>
        <v>0</v>
      </c>
      <c r="AY219" s="23">
        <f t="shared" si="1635"/>
        <v>0</v>
      </c>
      <c r="AZ219" s="23">
        <f>+'QTR Raw'!T95</f>
        <v>0</v>
      </c>
      <c r="BA219" s="23">
        <f t="shared" si="1635"/>
        <v>0</v>
      </c>
      <c r="BB219" s="23">
        <f>+'QTR Raw'!V95</f>
        <v>0</v>
      </c>
      <c r="BC219" s="23">
        <f t="shared" si="1635"/>
        <v>0</v>
      </c>
      <c r="BD219" s="23">
        <f>+'QTR Raw'!X95</f>
        <v>0</v>
      </c>
      <c r="BE219" s="23">
        <f t="shared" si="1635"/>
        <v>0</v>
      </c>
      <c r="BF219" s="23">
        <f>+'QTR Raw'!Z95</f>
        <v>0</v>
      </c>
      <c r="BG219" s="23">
        <f t="shared" si="1635"/>
        <v>0</v>
      </c>
      <c r="BH219" s="23">
        <f>+'QTR Raw'!AB95</f>
        <v>0</v>
      </c>
      <c r="BI219" s="23">
        <f t="shared" si="1635"/>
        <v>0</v>
      </c>
      <c r="BJ219" s="23">
        <f>+'QTR Raw'!AD95</f>
        <v>0</v>
      </c>
      <c r="BK219" s="23">
        <f t="shared" si="1635"/>
        <v>0</v>
      </c>
      <c r="BL219" s="23">
        <f>+'QTR Raw'!AF95</f>
        <v>0</v>
      </c>
      <c r="BM219" s="23">
        <f t="shared" si="1635"/>
        <v>0</v>
      </c>
      <c r="BN219" s="23">
        <f>+'QTR Raw'!AH95</f>
        <v>0</v>
      </c>
      <c r="BO219" s="23">
        <f t="shared" si="1635"/>
        <v>0</v>
      </c>
      <c r="BP219" s="23">
        <f>+'QTR Raw'!AJ95</f>
        <v>0</v>
      </c>
      <c r="BQ219" s="23">
        <f t="shared" si="1635"/>
        <v>0</v>
      </c>
      <c r="BR219" s="23">
        <f>+'QTR Raw'!AL95</f>
        <v>0</v>
      </c>
      <c r="BS219" s="23">
        <f t="shared" si="1635"/>
        <v>0</v>
      </c>
      <c r="BT219" s="23">
        <f>+'QTR Raw'!AN95</f>
        <v>0</v>
      </c>
      <c r="BU219" s="23">
        <f t="shared" si="1635"/>
        <v>0</v>
      </c>
      <c r="BV219" s="23">
        <f>+'QTR Raw'!AP95</f>
        <v>0</v>
      </c>
      <c r="BW219" s="23">
        <f t="shared" si="1635"/>
        <v>0</v>
      </c>
      <c r="BX219" s="23">
        <f>+'QTR Raw'!AR95</f>
        <v>0</v>
      </c>
      <c r="BY219" s="23">
        <f t="shared" si="1635"/>
        <v>0</v>
      </c>
      <c r="BZ219" s="23">
        <f>+'QTR Raw'!AT95</f>
        <v>0</v>
      </c>
      <c r="CA219" s="23">
        <f t="shared" si="1635"/>
        <v>0</v>
      </c>
      <c r="CB219" s="23">
        <f>+'QTR Raw'!AV95</f>
        <v>0</v>
      </c>
      <c r="CC219" s="23">
        <f t="shared" si="1635"/>
        <v>0</v>
      </c>
      <c r="CD219" s="23">
        <f>+'QTR Raw'!AX95</f>
        <v>0</v>
      </c>
      <c r="CE219" s="23">
        <f t="shared" si="1635"/>
        <v>0</v>
      </c>
      <c r="CF219" s="23">
        <f>+'QTR Raw'!AZ95</f>
        <v>0</v>
      </c>
      <c r="CG219" s="23">
        <f t="shared" si="1616"/>
        <v>0</v>
      </c>
      <c r="CH219" s="23">
        <f t="shared" si="1617"/>
        <v>0</v>
      </c>
      <c r="CI219" s="23">
        <f t="shared" si="1616"/>
        <v>0</v>
      </c>
      <c r="CJ219" s="23">
        <f>+'QTR Raw'!BD95</f>
        <v>0</v>
      </c>
      <c r="CK219" s="23">
        <f t="shared" si="1618"/>
        <v>0</v>
      </c>
      <c r="CL219" s="23">
        <f>+'QTR Raw'!BF95</f>
        <v>0</v>
      </c>
      <c r="CM219" s="24">
        <f t="shared" si="1619"/>
        <v>0</v>
      </c>
      <c r="CN219" s="24">
        <f t="shared" si="1620"/>
        <v>0</v>
      </c>
      <c r="CO219" s="24">
        <f t="shared" si="1621"/>
        <v>0</v>
      </c>
      <c r="CP219" s="24">
        <f t="shared" si="1622"/>
        <v>0</v>
      </c>
      <c r="CQ219" s="24">
        <f t="shared" si="1623"/>
        <v>0</v>
      </c>
      <c r="CR219" s="24">
        <f t="shared" si="1624"/>
        <v>0</v>
      </c>
      <c r="CS219" s="24">
        <f t="shared" si="1625"/>
        <v>0</v>
      </c>
      <c r="CT219" s="24">
        <f t="shared" si="1626"/>
        <v>0</v>
      </c>
      <c r="CU219" s="24">
        <f t="shared" si="1627"/>
        <v>0</v>
      </c>
      <c r="CV219" s="24">
        <f t="shared" si="1628"/>
        <v>0</v>
      </c>
      <c r="CW219" s="24">
        <f t="shared" si="1629"/>
        <v>0</v>
      </c>
      <c r="CX219" s="24">
        <f t="shared" si="1630"/>
        <v>0</v>
      </c>
      <c r="CY219" s="24">
        <f t="shared" si="1631"/>
        <v>0</v>
      </c>
      <c r="CZ219" s="24">
        <f t="shared" si="1632"/>
        <v>0</v>
      </c>
      <c r="DA219" s="24">
        <f t="shared" si="1633"/>
        <v>0</v>
      </c>
      <c r="DB219" s="24">
        <f t="shared" si="1634"/>
        <v>0</v>
      </c>
      <c r="DE219" s="123"/>
      <c r="DF219" s="23">
        <v>0</v>
      </c>
    </row>
    <row r="220" spans="1:110" s="26" customFormat="1" x14ac:dyDescent="0.2">
      <c r="A220" s="26" t="s">
        <v>438</v>
      </c>
      <c r="B220" s="26">
        <f t="shared" ref="B220:W220" si="1636">B218+B216+B212+B195+B193+B219</f>
        <v>0</v>
      </c>
      <c r="C220" s="26">
        <f t="shared" si="1636"/>
        <v>0</v>
      </c>
      <c r="D220" s="26">
        <f t="shared" si="1636"/>
        <v>0</v>
      </c>
      <c r="E220" s="26">
        <f t="shared" si="1636"/>
        <v>0</v>
      </c>
      <c r="F220" s="26">
        <f t="shared" si="1636"/>
        <v>0</v>
      </c>
      <c r="G220" s="26">
        <f t="shared" si="1636"/>
        <v>0</v>
      </c>
      <c r="H220" s="26">
        <f t="shared" si="1636"/>
        <v>0</v>
      </c>
      <c r="I220" s="26">
        <f t="shared" si="1636"/>
        <v>0</v>
      </c>
      <c r="J220" s="26">
        <f t="shared" si="1636"/>
        <v>0</v>
      </c>
      <c r="K220" s="26">
        <f t="shared" si="1636"/>
        <v>533.35732229999996</v>
      </c>
      <c r="L220" s="26">
        <f t="shared" si="1636"/>
        <v>513.99044489999994</v>
      </c>
      <c r="M220" s="26">
        <f t="shared" si="1636"/>
        <v>560.30508840000005</v>
      </c>
      <c r="N220" s="26">
        <f t="shared" si="1636"/>
        <v>551.4423526999999</v>
      </c>
      <c r="O220" s="26">
        <f t="shared" si="1636"/>
        <v>534.03103880000003</v>
      </c>
      <c r="P220" s="26">
        <f t="shared" si="1636"/>
        <v>475.98017299999998</v>
      </c>
      <c r="Q220" s="26">
        <f t="shared" si="1636"/>
        <v>485.08009999999996</v>
      </c>
      <c r="R220" s="26">
        <f t="shared" si="1636"/>
        <v>484.98109999999997</v>
      </c>
      <c r="S220" s="26">
        <f t="shared" si="1636"/>
        <v>591.6087</v>
      </c>
      <c r="T220" s="26">
        <f t="shared" si="1636"/>
        <v>882.47779999999989</v>
      </c>
      <c r="U220" s="26">
        <f t="shared" si="1636"/>
        <v>1109.6765</v>
      </c>
      <c r="V220" s="26">
        <f t="shared" si="1636"/>
        <v>1222.4452999999999</v>
      </c>
      <c r="W220" s="26">
        <f t="shared" si="1636"/>
        <v>1715.3315</v>
      </c>
      <c r="X220" s="26">
        <f t="shared" ref="X220:Y220" si="1637">X218+X216+X212+X195+X193+X219</f>
        <v>1945.2439999999997</v>
      </c>
      <c r="Y220" s="26">
        <f t="shared" si="1637"/>
        <v>2216.79</v>
      </c>
      <c r="Z220" s="26">
        <f t="shared" ref="Z220:AA220" si="1638">Z218+Z216+Z212+Z195+Z193+Z219</f>
        <v>2489.1099999999992</v>
      </c>
      <c r="AA220" s="26">
        <f t="shared" si="1638"/>
        <v>2784.42</v>
      </c>
      <c r="AB220" s="27">
        <f t="shared" ref="AA220:AD220" si="1639">AB218+AB216+AB212+AB195+AB193+AB219</f>
        <v>3194.5300702471131</v>
      </c>
      <c r="AC220" s="27">
        <f t="shared" si="1639"/>
        <v>3827.7983214280848</v>
      </c>
      <c r="AD220" s="27">
        <f t="shared" si="1639"/>
        <v>4548.1942056047446</v>
      </c>
      <c r="AE220" s="27">
        <f t="shared" ref="AE220" si="1640">AE218+AE216+AE212+AE195+AE193+AE219</f>
        <v>5362.8239467145722</v>
      </c>
      <c r="AJ220" s="26">
        <f t="shared" ref="AJ220" si="1641">AJ218+AJ216+AJ212+AJ195+AJ193+AJ219</f>
        <v>0</v>
      </c>
      <c r="AK220" s="26" t="e">
        <f t="shared" ref="AK220:AL220" si="1642">AK218+AK216+AK212+AK195+AK193+AK219</f>
        <v>#DIV/0!</v>
      </c>
      <c r="AL220" s="26">
        <f t="shared" si="1642"/>
        <v>0</v>
      </c>
      <c r="AM220" s="26" t="e">
        <f t="shared" ref="AM220:AO220" si="1643">AM218+AM216+AM212+AM195+AM193+AM219</f>
        <v>#DIV/0!</v>
      </c>
      <c r="AN220" s="26">
        <f t="shared" si="1643"/>
        <v>0</v>
      </c>
      <c r="AO220" s="26" t="e">
        <f t="shared" si="1643"/>
        <v>#DIV/0!</v>
      </c>
      <c r="AP220" s="26">
        <f t="shared" ref="AP220:CE220" si="1644">AP218+AP216+AP212+AP195+AP193+AP219</f>
        <v>0</v>
      </c>
      <c r="AQ220" s="26" t="e">
        <f t="shared" si="1644"/>
        <v>#DIV/0!</v>
      </c>
      <c r="AR220" s="26">
        <f t="shared" si="1644"/>
        <v>0</v>
      </c>
      <c r="AS220" s="26" t="e">
        <f t="shared" si="1644"/>
        <v>#DIV/0!</v>
      </c>
      <c r="AT220" s="26">
        <f t="shared" si="1644"/>
        <v>0</v>
      </c>
      <c r="AU220" s="26" t="e">
        <f t="shared" si="1644"/>
        <v>#DIV/0!</v>
      </c>
      <c r="AV220" s="26">
        <f t="shared" si="1644"/>
        <v>0</v>
      </c>
      <c r="AW220" s="26" t="e">
        <f t="shared" si="1644"/>
        <v>#DIV/0!</v>
      </c>
      <c r="AX220" s="26">
        <f t="shared" si="1644"/>
        <v>0</v>
      </c>
      <c r="AY220" s="26" t="e">
        <f t="shared" si="1644"/>
        <v>#DIV/0!</v>
      </c>
      <c r="AZ220" s="26">
        <f t="shared" si="1644"/>
        <v>0</v>
      </c>
      <c r="BA220" s="26" t="e">
        <f t="shared" si="1644"/>
        <v>#DIV/0!</v>
      </c>
      <c r="BB220" s="26">
        <f t="shared" si="1644"/>
        <v>0</v>
      </c>
      <c r="BC220" s="26" t="e">
        <f t="shared" si="1644"/>
        <v>#DIV/0!</v>
      </c>
      <c r="BD220" s="26">
        <f t="shared" si="1644"/>
        <v>0</v>
      </c>
      <c r="BE220" s="26" t="e">
        <f t="shared" si="1644"/>
        <v>#DIV/0!</v>
      </c>
      <c r="BF220" s="26">
        <f t="shared" si="1644"/>
        <v>0</v>
      </c>
      <c r="BG220" s="26" t="e">
        <f t="shared" si="1644"/>
        <v>#DIV/0!</v>
      </c>
      <c r="BH220" s="26">
        <f t="shared" ref="BH220" si="1645">BH218+BH216+BH212+BH195+BH193+BH219</f>
        <v>0</v>
      </c>
      <c r="BI220" s="26" t="e">
        <f t="shared" si="1644"/>
        <v>#DIV/0!</v>
      </c>
      <c r="BJ220" s="26">
        <f t="shared" si="1644"/>
        <v>0</v>
      </c>
      <c r="BK220" s="26" t="e">
        <f t="shared" si="1644"/>
        <v>#DIV/0!</v>
      </c>
      <c r="BL220" s="26">
        <f t="shared" si="1644"/>
        <v>0</v>
      </c>
      <c r="BM220" s="26" t="e">
        <f t="shared" si="1644"/>
        <v>#DIV/0!</v>
      </c>
      <c r="BN220" s="26">
        <f t="shared" si="1644"/>
        <v>0</v>
      </c>
      <c r="BO220" s="26" t="e">
        <f t="shared" si="1644"/>
        <v>#DIV/0!</v>
      </c>
      <c r="BP220" s="26">
        <f t="shared" si="1644"/>
        <v>0</v>
      </c>
      <c r="BQ220" s="26">
        <f t="shared" si="1644"/>
        <v>24.573999999999998</v>
      </c>
      <c r="BR220" s="26">
        <f t="shared" si="1644"/>
        <v>1222.4449999999999</v>
      </c>
      <c r="BS220" s="26">
        <f t="shared" si="1644"/>
        <v>1259.4009999999998</v>
      </c>
      <c r="BT220" s="26">
        <f t="shared" si="1644"/>
        <v>1413.136</v>
      </c>
      <c r="BU220" s="26">
        <f t="shared" si="1644"/>
        <v>1482.8689999999999</v>
      </c>
      <c r="BV220" s="26">
        <f t="shared" si="1644"/>
        <v>1715.3319999999999</v>
      </c>
      <c r="BW220" s="26">
        <f t="shared" si="1644"/>
        <v>1823.1239999999998</v>
      </c>
      <c r="BX220" s="26">
        <f t="shared" si="1644"/>
        <v>1864.3609999999999</v>
      </c>
      <c r="BY220" s="26">
        <f t="shared" si="1644"/>
        <v>1941.557</v>
      </c>
      <c r="BZ220" s="26">
        <f t="shared" si="1644"/>
        <v>1945.2430000000002</v>
      </c>
      <c r="CA220" s="26">
        <f t="shared" si="1644"/>
        <v>1976.7530000000002</v>
      </c>
      <c r="CB220" s="26">
        <f t="shared" si="1644"/>
        <v>2097.511</v>
      </c>
      <c r="CC220" s="26">
        <f t="shared" si="1644"/>
        <v>2146.5909999999999</v>
      </c>
      <c r="CD220" s="26">
        <f t="shared" si="1644"/>
        <v>2216.79</v>
      </c>
      <c r="CE220" s="26">
        <f t="shared" si="1644"/>
        <v>2302.6600000000003</v>
      </c>
      <c r="CF220" s="26">
        <f t="shared" ref="CF220:CG220" si="1646">CF218+CF216+CF212+CF195+CF193+CF219</f>
        <v>2295.4499999999998</v>
      </c>
      <c r="CG220" s="26">
        <f t="shared" si="1646"/>
        <v>2399.08</v>
      </c>
      <c r="CH220" s="26">
        <f t="shared" ref="CH220:CI220" si="1647">CH218+CH216+CH212+CH195+CH193+CH219</f>
        <v>2489.1099999999992</v>
      </c>
      <c r="CI220" s="26">
        <f t="shared" si="1647"/>
        <v>2649.7999999999993</v>
      </c>
      <c r="CJ220" s="26">
        <f t="shared" ref="CJ220:DB220" si="1648">CJ218+CJ216+CJ212+CJ195+CJ193+CJ219</f>
        <v>2632.7099999999996</v>
      </c>
      <c r="CK220" s="26">
        <f t="shared" si="1648"/>
        <v>2671.82</v>
      </c>
      <c r="CL220" s="26">
        <f t="shared" ref="CL220" si="1649">CL218+CL216+CL212+CL195+CL193+CL219</f>
        <v>2784.42</v>
      </c>
      <c r="CM220" s="27">
        <f t="shared" si="1648"/>
        <v>2866.6993468561891</v>
      </c>
      <c r="CN220" s="27">
        <f t="shared" si="1648"/>
        <v>2972.812511569628</v>
      </c>
      <c r="CO220" s="27">
        <f t="shared" si="1648"/>
        <v>3078.2616589152121</v>
      </c>
      <c r="CP220" s="27">
        <f t="shared" si="1648"/>
        <v>3194.5300702471131</v>
      </c>
      <c r="CQ220" s="27">
        <f t="shared" si="1648"/>
        <v>3337.3692520702784</v>
      </c>
      <c r="CR220" s="27">
        <f t="shared" si="1648"/>
        <v>3496.9637513748589</v>
      </c>
      <c r="CS220" s="27">
        <f t="shared" si="1648"/>
        <v>3659.9554637710617</v>
      </c>
      <c r="CT220" s="27">
        <f t="shared" si="1648"/>
        <v>3827.7983214280848</v>
      </c>
      <c r="CU220" s="27">
        <f t="shared" si="1648"/>
        <v>4000.0232442815968</v>
      </c>
      <c r="CV220" s="27">
        <f t="shared" si="1648"/>
        <v>4177.4245705348203</v>
      </c>
      <c r="CW220" s="27">
        <f t="shared" si="1648"/>
        <v>4360.0969676585846</v>
      </c>
      <c r="CX220" s="27">
        <f t="shared" si="1648"/>
        <v>4548.1942056047446</v>
      </c>
      <c r="CY220" s="27">
        <f t="shared" si="1648"/>
        <v>4743.0954768370166</v>
      </c>
      <c r="CZ220" s="27">
        <f t="shared" si="1648"/>
        <v>4943.666166336322</v>
      </c>
      <c r="DA220" s="27">
        <f t="shared" si="1648"/>
        <v>5150.184411143633</v>
      </c>
      <c r="DB220" s="27">
        <f t="shared" si="1648"/>
        <v>5362.8239467145722</v>
      </c>
      <c r="DE220" s="121"/>
      <c r="DF220" s="26">
        <v>2784.42</v>
      </c>
    </row>
    <row r="221" spans="1:110" s="23" customFormat="1" x14ac:dyDescent="0.2">
      <c r="A221" s="28" t="s">
        <v>439</v>
      </c>
      <c r="B221" s="23">
        <f t="shared" ref="B221:W221" si="1650">B220-B184</f>
        <v>0</v>
      </c>
      <c r="C221" s="23">
        <f t="shared" si="1650"/>
        <v>0</v>
      </c>
      <c r="D221" s="23">
        <f t="shared" si="1650"/>
        <v>0</v>
      </c>
      <c r="E221" s="23">
        <f t="shared" si="1650"/>
        <v>0</v>
      </c>
      <c r="F221" s="23">
        <f t="shared" si="1650"/>
        <v>0</v>
      </c>
      <c r="G221" s="23">
        <f t="shared" si="1650"/>
        <v>0</v>
      </c>
      <c r="H221" s="23">
        <f t="shared" si="1650"/>
        <v>0</v>
      </c>
      <c r="I221" s="23">
        <f t="shared" si="1650"/>
        <v>0</v>
      </c>
      <c r="J221" s="23">
        <f t="shared" si="1650"/>
        <v>0</v>
      </c>
      <c r="K221" s="23">
        <f t="shared" si="1650"/>
        <v>0</v>
      </c>
      <c r="L221" s="23">
        <f t="shared" si="1650"/>
        <v>0</v>
      </c>
      <c r="M221" s="23">
        <f t="shared" si="1650"/>
        <v>0</v>
      </c>
      <c r="N221" s="23">
        <f t="shared" si="1650"/>
        <v>0</v>
      </c>
      <c r="O221" s="23">
        <f t="shared" si="1650"/>
        <v>0</v>
      </c>
      <c r="P221" s="23">
        <f t="shared" si="1650"/>
        <v>0</v>
      </c>
      <c r="Q221" s="23">
        <f t="shared" si="1650"/>
        <v>0</v>
      </c>
      <c r="R221" s="23">
        <f t="shared" si="1650"/>
        <v>0</v>
      </c>
      <c r="S221" s="23">
        <f t="shared" si="1650"/>
        <v>0</v>
      </c>
      <c r="T221" s="23">
        <f t="shared" si="1650"/>
        <v>0</v>
      </c>
      <c r="U221" s="23">
        <f t="shared" si="1650"/>
        <v>0</v>
      </c>
      <c r="V221" s="23">
        <f t="shared" si="1650"/>
        <v>0</v>
      </c>
      <c r="W221" s="23">
        <f t="shared" si="1650"/>
        <v>0</v>
      </c>
      <c r="X221" s="23">
        <f t="shared" ref="X221:Y221" si="1651">X220-X184</f>
        <v>0</v>
      </c>
      <c r="Y221" s="23">
        <f t="shared" si="1651"/>
        <v>0</v>
      </c>
      <c r="Z221" s="23">
        <f t="shared" ref="Z221:AA221" si="1652">Z220-Z184</f>
        <v>0</v>
      </c>
      <c r="AA221" s="23">
        <f t="shared" si="1652"/>
        <v>0</v>
      </c>
      <c r="AB221" s="24">
        <f t="shared" ref="AA221:AD221" si="1653">AB220-AB184</f>
        <v>0</v>
      </c>
      <c r="AC221" s="24">
        <f t="shared" si="1653"/>
        <v>0</v>
      </c>
      <c r="AD221" s="24">
        <f t="shared" si="1653"/>
        <v>0</v>
      </c>
      <c r="AE221" s="24">
        <f t="shared" ref="AE221" si="1654">AE220-AE184</f>
        <v>0</v>
      </c>
      <c r="AJ221" s="23">
        <f t="shared" ref="AJ221" si="1655">AJ220-AJ184</f>
        <v>0</v>
      </c>
      <c r="AK221" s="23" t="e">
        <f t="shared" ref="AK221" si="1656">AK220-AK184</f>
        <v>#DIV/0!</v>
      </c>
      <c r="AL221" s="23">
        <f t="shared" ref="AL221:AM221" si="1657">AL220-AL184</f>
        <v>0</v>
      </c>
      <c r="AM221" s="23" t="e">
        <f t="shared" si="1657"/>
        <v>#DIV/0!</v>
      </c>
      <c r="AN221" s="23">
        <f t="shared" ref="AN221:AO221" si="1658">AN220-AN184</f>
        <v>0</v>
      </c>
      <c r="AO221" s="23" t="e">
        <f t="shared" si="1658"/>
        <v>#DIV/0!</v>
      </c>
      <c r="AP221" s="23">
        <f t="shared" ref="AP221:CE221" si="1659">AP220-AP184</f>
        <v>0</v>
      </c>
      <c r="AQ221" s="23" t="e">
        <f t="shared" si="1659"/>
        <v>#DIV/0!</v>
      </c>
      <c r="AR221" s="23">
        <f t="shared" si="1659"/>
        <v>0</v>
      </c>
      <c r="AS221" s="23" t="e">
        <f t="shared" si="1659"/>
        <v>#DIV/0!</v>
      </c>
      <c r="AT221" s="23">
        <f t="shared" si="1659"/>
        <v>0</v>
      </c>
      <c r="AU221" s="23" t="e">
        <f t="shared" si="1659"/>
        <v>#DIV/0!</v>
      </c>
      <c r="AV221" s="23">
        <f t="shared" si="1659"/>
        <v>0</v>
      </c>
      <c r="AW221" s="23" t="e">
        <f t="shared" si="1659"/>
        <v>#DIV/0!</v>
      </c>
      <c r="AX221" s="23">
        <f t="shared" si="1659"/>
        <v>0</v>
      </c>
      <c r="AY221" s="23" t="e">
        <f t="shared" si="1659"/>
        <v>#DIV/0!</v>
      </c>
      <c r="AZ221" s="23">
        <f t="shared" si="1659"/>
        <v>0</v>
      </c>
      <c r="BA221" s="23" t="e">
        <f t="shared" si="1659"/>
        <v>#DIV/0!</v>
      </c>
      <c r="BB221" s="23">
        <f t="shared" si="1659"/>
        <v>0</v>
      </c>
      <c r="BC221" s="23" t="e">
        <f t="shared" si="1659"/>
        <v>#DIV/0!</v>
      </c>
      <c r="BD221" s="23">
        <f t="shared" si="1659"/>
        <v>0</v>
      </c>
      <c r="BE221" s="23" t="e">
        <f t="shared" si="1659"/>
        <v>#DIV/0!</v>
      </c>
      <c r="BF221" s="23">
        <f t="shared" si="1659"/>
        <v>0</v>
      </c>
      <c r="BG221" s="23" t="e">
        <f t="shared" si="1659"/>
        <v>#DIV/0!</v>
      </c>
      <c r="BH221" s="23">
        <f t="shared" ref="BH221" si="1660">BH220-BH184</f>
        <v>0</v>
      </c>
      <c r="BI221" s="23" t="e">
        <f t="shared" si="1659"/>
        <v>#DIV/0!</v>
      </c>
      <c r="BJ221" s="23">
        <f t="shared" si="1659"/>
        <v>0</v>
      </c>
      <c r="BK221" s="23" t="e">
        <f t="shared" si="1659"/>
        <v>#DIV/0!</v>
      </c>
      <c r="BL221" s="23">
        <f t="shared" si="1659"/>
        <v>0</v>
      </c>
      <c r="BM221" s="23" t="e">
        <f t="shared" si="1659"/>
        <v>#DIV/0!</v>
      </c>
      <c r="BN221" s="23">
        <f t="shared" si="1659"/>
        <v>0</v>
      </c>
      <c r="BO221" s="23" t="e">
        <f t="shared" si="1659"/>
        <v>#DIV/0!</v>
      </c>
      <c r="BP221" s="23">
        <f t="shared" si="1659"/>
        <v>0</v>
      </c>
      <c r="BQ221" s="23">
        <f t="shared" si="1659"/>
        <v>0</v>
      </c>
      <c r="BR221" s="23">
        <f t="shared" si="1659"/>
        <v>0</v>
      </c>
      <c r="BS221" s="23">
        <f t="shared" si="1659"/>
        <v>0</v>
      </c>
      <c r="BT221" s="23">
        <f t="shared" si="1659"/>
        <v>9.9999999997635314E-4</v>
      </c>
      <c r="BU221" s="23">
        <f t="shared" si="1659"/>
        <v>9.9999999997635314E-4</v>
      </c>
      <c r="BV221" s="23">
        <f t="shared" si="1659"/>
        <v>9.9999999997635314E-4</v>
      </c>
      <c r="BW221" s="23">
        <f t="shared" si="1659"/>
        <v>9.9999999974897946E-4</v>
      </c>
      <c r="BX221" s="23">
        <f t="shared" si="1659"/>
        <v>0</v>
      </c>
      <c r="BY221" s="23">
        <f t="shared" si="1659"/>
        <v>0</v>
      </c>
      <c r="BZ221" s="23">
        <f t="shared" si="1659"/>
        <v>0</v>
      </c>
      <c r="CA221" s="23">
        <f t="shared" si="1659"/>
        <v>0</v>
      </c>
      <c r="CB221" s="23">
        <f t="shared" si="1659"/>
        <v>0</v>
      </c>
      <c r="CC221" s="23">
        <f t="shared" si="1659"/>
        <v>0</v>
      </c>
      <c r="CD221" s="23">
        <f t="shared" si="1659"/>
        <v>0</v>
      </c>
      <c r="CE221" s="23">
        <f t="shared" si="1659"/>
        <v>0</v>
      </c>
      <c r="CF221" s="23">
        <f t="shared" ref="CF221:CG221" si="1661">CF220-CF184</f>
        <v>0</v>
      </c>
      <c r="CG221" s="23">
        <f t="shared" si="1661"/>
        <v>0</v>
      </c>
      <c r="CH221" s="23">
        <f t="shared" ref="CH221:CI221" si="1662">CH220-CH184</f>
        <v>0</v>
      </c>
      <c r="CI221" s="23">
        <f t="shared" si="1662"/>
        <v>0</v>
      </c>
      <c r="CJ221" s="23">
        <f t="shared" ref="CJ221:DB221" si="1663">CJ220-CJ184</f>
        <v>0</v>
      </c>
      <c r="CK221" s="23">
        <f t="shared" si="1663"/>
        <v>0</v>
      </c>
      <c r="CL221" s="23">
        <f t="shared" ref="CL221" si="1664">CL220-CL184</f>
        <v>0</v>
      </c>
      <c r="CM221" s="24">
        <f t="shared" si="1663"/>
        <v>0</v>
      </c>
      <c r="CN221" s="24">
        <f t="shared" si="1663"/>
        <v>0</v>
      </c>
      <c r="CO221" s="24">
        <f t="shared" si="1663"/>
        <v>0</v>
      </c>
      <c r="CP221" s="24">
        <f t="shared" si="1663"/>
        <v>0</v>
      </c>
      <c r="CQ221" s="24">
        <f t="shared" si="1663"/>
        <v>0</v>
      </c>
      <c r="CR221" s="24">
        <f t="shared" si="1663"/>
        <v>0</v>
      </c>
      <c r="CS221" s="24">
        <f t="shared" si="1663"/>
        <v>0</v>
      </c>
      <c r="CT221" s="24">
        <f t="shared" si="1663"/>
        <v>0</v>
      </c>
      <c r="CU221" s="24">
        <f t="shared" si="1663"/>
        <v>0</v>
      </c>
      <c r="CV221" s="24">
        <f t="shared" si="1663"/>
        <v>0</v>
      </c>
      <c r="CW221" s="24">
        <f t="shared" si="1663"/>
        <v>0</v>
      </c>
      <c r="CX221" s="24">
        <f t="shared" si="1663"/>
        <v>0</v>
      </c>
      <c r="CY221" s="24">
        <f t="shared" si="1663"/>
        <v>0</v>
      </c>
      <c r="CZ221" s="24">
        <f t="shared" si="1663"/>
        <v>0</v>
      </c>
      <c r="DA221" s="24">
        <f t="shared" si="1663"/>
        <v>0</v>
      </c>
      <c r="DB221" s="24">
        <f t="shared" si="1663"/>
        <v>0</v>
      </c>
      <c r="DE221" s="123"/>
      <c r="DF221" s="23">
        <v>0</v>
      </c>
    </row>
    <row r="222" spans="1:110" s="23" customFormat="1" x14ac:dyDescent="0.2">
      <c r="A222" s="28"/>
      <c r="AB222" s="24"/>
      <c r="AC222" s="24"/>
      <c r="AD222" s="24"/>
      <c r="AE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E222" s="123"/>
    </row>
    <row r="223" spans="1:110" s="22" customFormat="1" x14ac:dyDescent="0.2">
      <c r="A223" s="22" t="s">
        <v>80</v>
      </c>
      <c r="B223" s="22">
        <f t="shared" ref="B223:W223" si="1665">B183-B216</f>
        <v>0</v>
      </c>
      <c r="C223" s="22">
        <f t="shared" si="1665"/>
        <v>0</v>
      </c>
      <c r="D223" s="22">
        <f t="shared" si="1665"/>
        <v>0</v>
      </c>
      <c r="E223" s="22">
        <f t="shared" si="1665"/>
        <v>0</v>
      </c>
      <c r="F223" s="22">
        <f t="shared" si="1665"/>
        <v>0</v>
      </c>
      <c r="G223" s="22">
        <f t="shared" si="1665"/>
        <v>0</v>
      </c>
      <c r="H223" s="22">
        <f t="shared" si="1665"/>
        <v>0</v>
      </c>
      <c r="I223" s="22">
        <f t="shared" si="1665"/>
        <v>0</v>
      </c>
      <c r="J223" s="22">
        <f t="shared" si="1665"/>
        <v>0</v>
      </c>
      <c r="K223" s="22">
        <f t="shared" si="1665"/>
        <v>377.88042439999998</v>
      </c>
      <c r="L223" s="22">
        <f t="shared" si="1665"/>
        <v>377.41098169999998</v>
      </c>
      <c r="M223" s="22">
        <f t="shared" si="1665"/>
        <v>394.8735097</v>
      </c>
      <c r="N223" s="22">
        <f t="shared" si="1665"/>
        <v>338.10588000000001</v>
      </c>
      <c r="O223" s="22">
        <f t="shared" si="1665"/>
        <v>292.57167459999999</v>
      </c>
      <c r="P223" s="22">
        <f t="shared" si="1665"/>
        <v>237.72331979999998</v>
      </c>
      <c r="Q223" s="22">
        <f t="shared" si="1665"/>
        <v>189.36599999999999</v>
      </c>
      <c r="R223" s="22">
        <f t="shared" si="1665"/>
        <v>94.647800000000004</v>
      </c>
      <c r="S223" s="22">
        <f t="shared" si="1665"/>
        <v>-2.2206000000000046</v>
      </c>
      <c r="T223" s="22">
        <f t="shared" si="1665"/>
        <v>260.49290000000002</v>
      </c>
      <c r="U223" s="22">
        <f t="shared" si="1665"/>
        <v>526.10900000000004</v>
      </c>
      <c r="V223" s="22">
        <f t="shared" si="1665"/>
        <v>537.6314000000001</v>
      </c>
      <c r="W223" s="22">
        <f t="shared" si="1665"/>
        <v>964.27659999999992</v>
      </c>
      <c r="X223" s="22">
        <f t="shared" ref="X223:Y223" si="1666">X183-X216</f>
        <v>861.03580000000011</v>
      </c>
      <c r="Y223" s="22">
        <f t="shared" si="1666"/>
        <v>955.90000000000009</v>
      </c>
      <c r="Z223" s="22">
        <f t="shared" ref="Z223:AA223" si="1667">Z183-Z216</f>
        <v>485.79000000000008</v>
      </c>
      <c r="AA223" s="22">
        <f t="shared" si="1667"/>
        <v>557.53</v>
      </c>
      <c r="AB223" s="21">
        <f t="shared" ref="AA223:AD223" si="1668">AB183-AB216</f>
        <v>334.00421923064755</v>
      </c>
      <c r="AC223" s="21">
        <f t="shared" si="1668"/>
        <v>-183.84369714988031</v>
      </c>
      <c r="AD223" s="21">
        <f t="shared" si="1668"/>
        <v>-911.355261252628</v>
      </c>
      <c r="AE223" s="21">
        <f t="shared" ref="AE223" si="1669">AE183-AE216</f>
        <v>-1726.9586347905249</v>
      </c>
      <c r="AJ223" s="22">
        <f t="shared" ref="AJ223:AM223" si="1670">AJ183-AJ216</f>
        <v>0</v>
      </c>
      <c r="AK223" s="22" t="e">
        <f t="shared" si="1670"/>
        <v>#DIV/0!</v>
      </c>
      <c r="AL223" s="22">
        <f t="shared" si="1670"/>
        <v>0</v>
      </c>
      <c r="AM223" s="22" t="e">
        <f t="shared" si="1670"/>
        <v>#DIV/0!</v>
      </c>
      <c r="AN223" s="22">
        <f t="shared" ref="AN223:AO223" si="1671">AN183-AN216</f>
        <v>0</v>
      </c>
      <c r="AO223" s="22" t="e">
        <f t="shared" si="1671"/>
        <v>#DIV/0!</v>
      </c>
      <c r="AP223" s="22">
        <f t="shared" ref="AP223:CE223" si="1672">AP183-AP216</f>
        <v>0</v>
      </c>
      <c r="AQ223" s="22" t="e">
        <f t="shared" si="1672"/>
        <v>#DIV/0!</v>
      </c>
      <c r="AR223" s="22">
        <f t="shared" si="1672"/>
        <v>0</v>
      </c>
      <c r="AS223" s="22" t="e">
        <f t="shared" si="1672"/>
        <v>#DIV/0!</v>
      </c>
      <c r="AT223" s="22">
        <f t="shared" si="1672"/>
        <v>0</v>
      </c>
      <c r="AU223" s="22" t="e">
        <f t="shared" si="1672"/>
        <v>#DIV/0!</v>
      </c>
      <c r="AV223" s="22">
        <f t="shared" si="1672"/>
        <v>0</v>
      </c>
      <c r="AW223" s="22" t="e">
        <f t="shared" si="1672"/>
        <v>#DIV/0!</v>
      </c>
      <c r="AX223" s="22">
        <f t="shared" si="1672"/>
        <v>0</v>
      </c>
      <c r="AY223" s="22" t="e">
        <f t="shared" si="1672"/>
        <v>#DIV/0!</v>
      </c>
      <c r="AZ223" s="22">
        <f t="shared" si="1672"/>
        <v>0</v>
      </c>
      <c r="BA223" s="22" t="e">
        <f t="shared" si="1672"/>
        <v>#DIV/0!</v>
      </c>
      <c r="BB223" s="22">
        <f t="shared" si="1672"/>
        <v>0</v>
      </c>
      <c r="BC223" s="22" t="e">
        <f t="shared" si="1672"/>
        <v>#DIV/0!</v>
      </c>
      <c r="BD223" s="22">
        <f t="shared" si="1672"/>
        <v>0</v>
      </c>
      <c r="BE223" s="22" t="e">
        <f t="shared" si="1672"/>
        <v>#DIV/0!</v>
      </c>
      <c r="BF223" s="22">
        <f t="shared" si="1672"/>
        <v>0</v>
      </c>
      <c r="BG223" s="22" t="e">
        <f t="shared" si="1672"/>
        <v>#DIV/0!</v>
      </c>
      <c r="BH223" s="22">
        <f t="shared" si="1672"/>
        <v>0</v>
      </c>
      <c r="BI223" s="22" t="e">
        <f t="shared" si="1672"/>
        <v>#DIV/0!</v>
      </c>
      <c r="BJ223" s="22">
        <f t="shared" si="1672"/>
        <v>0</v>
      </c>
      <c r="BK223" s="22" t="e">
        <f t="shared" si="1672"/>
        <v>#DIV/0!</v>
      </c>
      <c r="BL223" s="22">
        <f t="shared" si="1672"/>
        <v>0</v>
      </c>
      <c r="BM223" s="22" t="e">
        <f t="shared" si="1672"/>
        <v>#DIV/0!</v>
      </c>
      <c r="BN223" s="22">
        <f t="shared" si="1672"/>
        <v>0</v>
      </c>
      <c r="BO223" s="22" t="e">
        <f t="shared" si="1672"/>
        <v>#DIV/0!</v>
      </c>
      <c r="BP223" s="22">
        <f t="shared" si="1672"/>
        <v>0</v>
      </c>
      <c r="BQ223" s="22">
        <f t="shared" si="1672"/>
        <v>-24.573999999999998</v>
      </c>
      <c r="BR223" s="22">
        <f t="shared" si="1672"/>
        <v>537.63099999999997</v>
      </c>
      <c r="BS223" s="22">
        <f t="shared" si="1672"/>
        <v>512.94360469163973</v>
      </c>
      <c r="BT223" s="22">
        <f t="shared" si="1672"/>
        <v>854.91300000000001</v>
      </c>
      <c r="BU223" s="22">
        <f t="shared" si="1672"/>
        <v>817.81750549133471</v>
      </c>
      <c r="BV223" s="22">
        <f t="shared" si="1672"/>
        <v>964.27699999999993</v>
      </c>
      <c r="BW223" s="22">
        <f t="shared" si="1672"/>
        <v>878.49384469571658</v>
      </c>
      <c r="BX223" s="22">
        <f t="shared" si="1672"/>
        <v>915.75600000000009</v>
      </c>
      <c r="BY223" s="22">
        <f t="shared" si="1672"/>
        <v>826.80433989883545</v>
      </c>
      <c r="BZ223" s="22">
        <f t="shared" si="1672"/>
        <v>861.03500000000008</v>
      </c>
      <c r="CA223" s="22">
        <f t="shared" si="1672"/>
        <v>778.38372527869319</v>
      </c>
      <c r="CB223" s="22">
        <f t="shared" si="1672"/>
        <v>957.11500000000001</v>
      </c>
      <c r="CC223" s="22">
        <f t="shared" si="1672"/>
        <v>904.58181202551521</v>
      </c>
      <c r="CD223" s="22">
        <f t="shared" si="1672"/>
        <v>955.9</v>
      </c>
      <c r="CE223" s="22">
        <f t="shared" si="1672"/>
        <v>932.23055543907105</v>
      </c>
      <c r="CF223" s="22">
        <f t="shared" ref="CF223:CG223" si="1673">CF183-CF216</f>
        <v>889.11</v>
      </c>
      <c r="CG223" s="22">
        <f t="shared" si="1673"/>
        <v>796.31045331118412</v>
      </c>
      <c r="CH223" s="22">
        <f t="shared" ref="CH223:CI223" si="1674">CH183-CH216</f>
        <v>485.79000000000008</v>
      </c>
      <c r="CI223" s="22">
        <f t="shared" si="1674"/>
        <v>271.44559055494483</v>
      </c>
      <c r="CJ223" s="22">
        <f t="shared" ref="CJ223:DB223" si="1675">CJ183-CJ216</f>
        <v>494.62</v>
      </c>
      <c r="CK223" s="22">
        <f t="shared" si="1675"/>
        <v>417.7895505311904</v>
      </c>
      <c r="CL223" s="22">
        <f t="shared" ref="CL223" si="1676">CL183-CL216</f>
        <v>557.53</v>
      </c>
      <c r="CM223" s="21">
        <f t="shared" si="1675"/>
        <v>438.01300967424567</v>
      </c>
      <c r="CN223" s="21">
        <f t="shared" si="1675"/>
        <v>502.36895647236508</v>
      </c>
      <c r="CO223" s="21">
        <f t="shared" si="1675"/>
        <v>425.0005712235594</v>
      </c>
      <c r="CP223" s="21">
        <f t="shared" si="1675"/>
        <v>334.00421923064755</v>
      </c>
      <c r="CQ223" s="21">
        <f t="shared" si="1675"/>
        <v>264.64372040900997</v>
      </c>
      <c r="CR223" s="21">
        <f t="shared" si="1675"/>
        <v>149.74890927887247</v>
      </c>
      <c r="CS223" s="21">
        <f t="shared" si="1675"/>
        <v>-14.63543112180605</v>
      </c>
      <c r="CT223" s="21">
        <f t="shared" si="1675"/>
        <v>-183.84369714988031</v>
      </c>
      <c r="CU223" s="21">
        <f t="shared" si="1675"/>
        <v>-359.32309786724181</v>
      </c>
      <c r="CV223" s="21">
        <f t="shared" si="1675"/>
        <v>-538.03697889139607</v>
      </c>
      <c r="CW223" s="21">
        <f t="shared" si="1675"/>
        <v>-721.9962762253615</v>
      </c>
      <c r="CX223" s="21">
        <f t="shared" si="1675"/>
        <v>-911.355261252628</v>
      </c>
      <c r="CY223" s="21">
        <f t="shared" si="1675"/>
        <v>-1103.662103858941</v>
      </c>
      <c r="CZ223" s="21">
        <f t="shared" si="1675"/>
        <v>-1305.4456994646735</v>
      </c>
      <c r="DA223" s="21">
        <f t="shared" si="1675"/>
        <v>-1513.1531435022823</v>
      </c>
      <c r="DB223" s="21">
        <f t="shared" si="1675"/>
        <v>-1726.9586347905249</v>
      </c>
      <c r="DE223" s="126"/>
      <c r="DF223" s="22">
        <v>557.53</v>
      </c>
    </row>
    <row r="224" spans="1:110" x14ac:dyDescent="0.2">
      <c r="CE224" s="111"/>
      <c r="CG224" s="111"/>
    </row>
    <row r="225" spans="1:110" s="49" customFormat="1" x14ac:dyDescent="0.2">
      <c r="A225" s="49" t="s">
        <v>81</v>
      </c>
      <c r="B225" s="49">
        <f>'Annual Raw'!C85</f>
        <v>0</v>
      </c>
      <c r="C225" s="49">
        <f>'Annual Raw'!D85</f>
        <v>0</v>
      </c>
      <c r="D225" s="49">
        <f>'Annual Raw'!E85</f>
        <v>0</v>
      </c>
      <c r="E225" s="49">
        <f>'Annual Raw'!F85</f>
        <v>0</v>
      </c>
      <c r="F225" s="49">
        <f>'Annual Raw'!G85</f>
        <v>0</v>
      </c>
      <c r="G225" s="49">
        <f>'Annual Raw'!H85</f>
        <v>0</v>
      </c>
      <c r="H225" s="49">
        <f>'Annual Raw'!I85</f>
        <v>0</v>
      </c>
      <c r="I225" s="49">
        <f>'Annual Raw'!J85</f>
        <v>0</v>
      </c>
      <c r="J225" s="49">
        <f>'Annual Raw'!K85</f>
        <v>0</v>
      </c>
      <c r="K225" s="49">
        <f>'Annual Raw'!L85</f>
        <v>13.193599799999999</v>
      </c>
      <c r="L225" s="49">
        <f>'Annual Raw'!M85</f>
        <v>3.4578902999999999</v>
      </c>
      <c r="M225" s="49">
        <f>'Annual Raw'!N85</f>
        <v>13.6684082</v>
      </c>
      <c r="N225" s="49">
        <f>'Annual Raw'!O85</f>
        <v>2.2614207</v>
      </c>
      <c r="O225" s="49">
        <f>'Annual Raw'!P85</f>
        <v>2.1671114999999999</v>
      </c>
      <c r="P225" s="49">
        <f>'Annual Raw'!Q85</f>
        <v>7.9300772000000004</v>
      </c>
      <c r="Q225" s="49">
        <f>'Annual Raw'!R85</f>
        <v>19.018799999999999</v>
      </c>
      <c r="R225" s="49">
        <f>'Annual Raw'!S85</f>
        <v>13.9046</v>
      </c>
      <c r="S225" s="49">
        <f>'Annual Raw'!T85</f>
        <v>67.859700000000004</v>
      </c>
      <c r="T225" s="49">
        <f>'Annual Raw'!U85</f>
        <v>16.154</v>
      </c>
      <c r="U225" s="49">
        <f>'Annual Raw'!V85</f>
        <v>8.1494</v>
      </c>
      <c r="V225" s="49">
        <f>'Annual Raw'!W85</f>
        <v>12.953200000000001</v>
      </c>
      <c r="W225" s="49">
        <f>'Annual Raw'!X85</f>
        <v>79.135000000000005</v>
      </c>
      <c r="X225" s="49">
        <f>'Annual Raw'!Y85</f>
        <v>43.748800000000003</v>
      </c>
      <c r="Y225" s="49">
        <f>'Annual Raw'!Z85</f>
        <v>25.73</v>
      </c>
      <c r="Z225" s="49">
        <f>'Annual Raw'!AA85</f>
        <v>67.319999999999993</v>
      </c>
      <c r="AA225" s="49">
        <f>'Annual Raw'!AB85</f>
        <v>84.66</v>
      </c>
      <c r="AB225" s="50"/>
      <c r="AC225" s="50"/>
      <c r="AD225" s="50"/>
      <c r="AE225" s="50"/>
      <c r="CM225" s="50"/>
      <c r="CN225" s="50"/>
      <c r="CO225" s="50"/>
      <c r="CP225" s="50"/>
      <c r="CQ225" s="50"/>
      <c r="CR225" s="50"/>
      <c r="CS225" s="50"/>
      <c r="CT225" s="50"/>
      <c r="CU225" s="50"/>
      <c r="CV225" s="50"/>
      <c r="CW225" s="50"/>
      <c r="CX225" s="50"/>
      <c r="CY225" s="50"/>
      <c r="CZ225" s="50"/>
      <c r="DA225" s="50"/>
      <c r="DB225" s="50"/>
      <c r="DE225" s="138"/>
    </row>
    <row r="226" spans="1:110" s="29" customFormat="1" x14ac:dyDescent="0.2">
      <c r="A226" s="29" t="s">
        <v>82</v>
      </c>
      <c r="B226" s="29">
        <f>'Annual Raw'!C95</f>
        <v>0</v>
      </c>
      <c r="C226" s="29">
        <f>'Annual Raw'!D95</f>
        <v>0</v>
      </c>
      <c r="D226" s="29">
        <f>'Annual Raw'!E95</f>
        <v>0</v>
      </c>
      <c r="E226" s="29">
        <f>'Annual Raw'!F95</f>
        <v>0</v>
      </c>
      <c r="F226" s="29">
        <f>'Annual Raw'!G95</f>
        <v>0</v>
      </c>
      <c r="G226" s="29">
        <f>'Annual Raw'!H95</f>
        <v>0</v>
      </c>
      <c r="H226" s="29">
        <f>'Annual Raw'!I95</f>
        <v>0</v>
      </c>
      <c r="I226" s="29">
        <f>'Annual Raw'!J95</f>
        <v>0</v>
      </c>
      <c r="J226" s="29">
        <f>'Annual Raw'!K95</f>
        <v>0</v>
      </c>
      <c r="K226" s="29">
        <f>'Annual Raw'!L95</f>
        <v>3.4101903</v>
      </c>
      <c r="L226" s="29">
        <f>'Annual Raw'!M95</f>
        <v>3.4578902999999999</v>
      </c>
      <c r="M226" s="29">
        <f>'Annual Raw'!N95</f>
        <v>2.0814206999999998</v>
      </c>
      <c r="N226" s="29">
        <f>'Annual Raw'!O95</f>
        <v>2.2614207</v>
      </c>
      <c r="O226" s="29">
        <f>'Annual Raw'!P95</f>
        <v>2.0714207</v>
      </c>
      <c r="P226" s="29">
        <f>'Annual Raw'!Q95</f>
        <v>7.4769207</v>
      </c>
      <c r="Q226" s="29">
        <f>'Annual Raw'!R95</f>
        <v>11.518700000000001</v>
      </c>
      <c r="R226" s="29">
        <f>'Annual Raw'!S95</f>
        <v>2.0714000000000001</v>
      </c>
      <c r="S226" s="29">
        <f>'Annual Raw'!T95</f>
        <v>2.0714000000000001</v>
      </c>
      <c r="T226" s="29">
        <f>'Annual Raw'!U95</f>
        <v>8.5052000000000003</v>
      </c>
      <c r="U226" s="29">
        <f>'Annual Raw'!V95</f>
        <v>0.84740000000000004</v>
      </c>
      <c r="V226" s="29">
        <f>'Annual Raw'!W95</f>
        <v>5.6512000000000002</v>
      </c>
      <c r="W226" s="29">
        <f>'Annual Raw'!X95</f>
        <v>63.4589</v>
      </c>
      <c r="X226" s="29">
        <f>'Annual Raw'!Y95</f>
        <v>20.365300000000001</v>
      </c>
      <c r="Y226" s="29">
        <f>'Annual Raw'!Z95</f>
        <v>0</v>
      </c>
      <c r="Z226" s="29">
        <f>'Annual Raw'!AA95</f>
        <v>0</v>
      </c>
      <c r="AA226" s="29">
        <f>'Annual Raw'!AB95</f>
        <v>0</v>
      </c>
      <c r="AB226" s="30"/>
      <c r="AC226" s="30"/>
      <c r="AD226" s="30"/>
      <c r="AE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E226" s="139"/>
    </row>
    <row r="227" spans="1:110" s="29" customFormat="1" x14ac:dyDescent="0.2">
      <c r="A227" s="29" t="s">
        <v>83</v>
      </c>
      <c r="B227" s="29">
        <f>'Annual Raw'!C93</f>
        <v>0</v>
      </c>
      <c r="C227" s="29">
        <f>'Annual Raw'!D93</f>
        <v>0</v>
      </c>
      <c r="D227" s="29">
        <f>'Annual Raw'!E93</f>
        <v>0</v>
      </c>
      <c r="E227" s="29">
        <f>'Annual Raw'!F93</f>
        <v>0</v>
      </c>
      <c r="F227" s="29">
        <f>'Annual Raw'!G93</f>
        <v>0</v>
      </c>
      <c r="G227" s="29">
        <f>'Annual Raw'!H93</f>
        <v>0</v>
      </c>
      <c r="H227" s="29">
        <f>'Annual Raw'!I93</f>
        <v>0</v>
      </c>
      <c r="I227" s="29">
        <f>'Annual Raw'!J93</f>
        <v>0</v>
      </c>
      <c r="J227" s="29">
        <f>'Annual Raw'!K93</f>
        <v>0</v>
      </c>
      <c r="K227" s="29">
        <f>'Annual Raw'!L93</f>
        <v>0</v>
      </c>
      <c r="L227" s="29">
        <f>'Annual Raw'!M93</f>
        <v>0</v>
      </c>
      <c r="M227" s="29">
        <f>'Annual Raw'!N93</f>
        <v>0</v>
      </c>
      <c r="N227" s="29">
        <f>'Annual Raw'!O93</f>
        <v>0</v>
      </c>
      <c r="O227" s="29">
        <f>'Annual Raw'!P93</f>
        <v>9.5690800000000006E-2</v>
      </c>
      <c r="P227" s="29">
        <f>'Annual Raw'!Q93</f>
        <v>0.45315650000000002</v>
      </c>
      <c r="Q227" s="29">
        <f>'Annual Raw'!R93</f>
        <v>7.5000999999999998</v>
      </c>
      <c r="R227" s="29">
        <f>'Annual Raw'!S93</f>
        <v>11.8332</v>
      </c>
      <c r="S227" s="29">
        <f>'Annual Raw'!T93</f>
        <v>65.788300000000007</v>
      </c>
      <c r="T227" s="29">
        <f>'Annual Raw'!U93</f>
        <v>7.6487999999999996</v>
      </c>
      <c r="U227" s="29">
        <f>'Annual Raw'!V93</f>
        <v>7.3019999999999996</v>
      </c>
      <c r="V227" s="29">
        <f>'Annual Raw'!W93</f>
        <v>7.3019999999999996</v>
      </c>
      <c r="W227" s="29">
        <f>'Annual Raw'!X93</f>
        <v>15.6761</v>
      </c>
      <c r="X227" s="29">
        <f>'Annual Raw'!Y93</f>
        <v>23.383500000000002</v>
      </c>
      <c r="Y227" s="29">
        <f>'Annual Raw'!Z93</f>
        <v>25.73</v>
      </c>
      <c r="Z227" s="29">
        <f>'Annual Raw'!AA93</f>
        <v>67.319999999999993</v>
      </c>
      <c r="AA227" s="29">
        <f>'Annual Raw'!AB93</f>
        <v>84.66</v>
      </c>
      <c r="AB227" s="30"/>
      <c r="AC227" s="30"/>
      <c r="AD227" s="30"/>
      <c r="AE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E227" s="139"/>
    </row>
    <row r="228" spans="1:110" s="29" customFormat="1" x14ac:dyDescent="0.2">
      <c r="A228" s="29" t="s">
        <v>84</v>
      </c>
      <c r="B228" s="29">
        <f t="shared" ref="B228:V228" si="1677">B225-B226-B227</f>
        <v>0</v>
      </c>
      <c r="C228" s="29">
        <f t="shared" si="1677"/>
        <v>0</v>
      </c>
      <c r="D228" s="29">
        <f t="shared" si="1677"/>
        <v>0</v>
      </c>
      <c r="E228" s="29">
        <f t="shared" si="1677"/>
        <v>0</v>
      </c>
      <c r="F228" s="29">
        <f t="shared" si="1677"/>
        <v>0</v>
      </c>
      <c r="G228" s="29">
        <f t="shared" si="1677"/>
        <v>0</v>
      </c>
      <c r="H228" s="29">
        <f t="shared" si="1677"/>
        <v>0</v>
      </c>
      <c r="I228" s="29">
        <f t="shared" si="1677"/>
        <v>0</v>
      </c>
      <c r="J228" s="29">
        <f t="shared" si="1677"/>
        <v>0</v>
      </c>
      <c r="K228" s="29">
        <f t="shared" si="1677"/>
        <v>9.7834094999999994</v>
      </c>
      <c r="L228" s="29">
        <f t="shared" si="1677"/>
        <v>0</v>
      </c>
      <c r="M228" s="29">
        <f t="shared" si="1677"/>
        <v>11.586987499999999</v>
      </c>
      <c r="N228" s="29">
        <f t="shared" si="1677"/>
        <v>0</v>
      </c>
      <c r="O228" s="29">
        <f t="shared" si="1677"/>
        <v>-1.5265566588595902E-16</v>
      </c>
      <c r="P228" s="29">
        <f t="shared" si="1677"/>
        <v>0</v>
      </c>
      <c r="Q228" s="29">
        <f t="shared" si="1677"/>
        <v>0</v>
      </c>
      <c r="R228" s="29">
        <f t="shared" si="1677"/>
        <v>0</v>
      </c>
      <c r="S228" s="29">
        <f t="shared" si="1677"/>
        <v>0</v>
      </c>
      <c r="T228" s="29">
        <f t="shared" si="1677"/>
        <v>0</v>
      </c>
      <c r="U228" s="29">
        <f t="shared" si="1677"/>
        <v>0</v>
      </c>
      <c r="V228" s="29">
        <f t="shared" si="1677"/>
        <v>0</v>
      </c>
      <c r="W228" s="29">
        <f t="shared" ref="W228" si="1678">W225-W226-W227</f>
        <v>0</v>
      </c>
      <c r="X228" s="29">
        <f t="shared" ref="X228:Y228" si="1679">X225-X226-X227</f>
        <v>0</v>
      </c>
      <c r="Y228" s="29">
        <f t="shared" si="1679"/>
        <v>0</v>
      </c>
      <c r="Z228" s="29">
        <f t="shared" ref="Z228:AA228" si="1680">Z225-Z226-Z227</f>
        <v>0</v>
      </c>
      <c r="AA228" s="29">
        <f t="shared" si="1680"/>
        <v>0</v>
      </c>
      <c r="AB228" s="30">
        <f t="shared" ref="AA228:AD228" si="1681">AB225-AB226-AB227</f>
        <v>0</v>
      </c>
      <c r="AC228" s="30">
        <f t="shared" si="1681"/>
        <v>0</v>
      </c>
      <c r="AD228" s="30">
        <f t="shared" si="1681"/>
        <v>0</v>
      </c>
      <c r="AE228" s="30">
        <f t="shared" ref="AE228" si="1682">AE225-AE226-AE227</f>
        <v>0</v>
      </c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  <c r="DF228" s="29">
        <v>0</v>
      </c>
    </row>
    <row r="229" spans="1:110" s="5" customFormat="1" x14ac:dyDescent="0.2">
      <c r="AB229" s="63"/>
      <c r="AC229" s="63"/>
      <c r="AD229" s="63"/>
      <c r="AE229" s="63"/>
      <c r="CE229" s="112"/>
      <c r="CG229" s="112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95" customFormat="1" x14ac:dyDescent="0.2">
      <c r="A230" s="95" t="s">
        <v>85</v>
      </c>
      <c r="B230" s="95" t="e">
        <f t="shared" ref="B230:W230" si="1683">B225/B175</f>
        <v>#DIV/0!</v>
      </c>
      <c r="C230" s="95" t="e">
        <f t="shared" si="1683"/>
        <v>#DIV/0!</v>
      </c>
      <c r="D230" s="95" t="e">
        <f t="shared" si="1683"/>
        <v>#DIV/0!</v>
      </c>
      <c r="E230" s="95" t="e">
        <f t="shared" si="1683"/>
        <v>#DIV/0!</v>
      </c>
      <c r="F230" s="95" t="e">
        <f t="shared" si="1683"/>
        <v>#DIV/0!</v>
      </c>
      <c r="G230" s="95" t="e">
        <f t="shared" si="1683"/>
        <v>#DIV/0!</v>
      </c>
      <c r="H230" s="95" t="e">
        <f t="shared" si="1683"/>
        <v>#DIV/0!</v>
      </c>
      <c r="I230" s="95" t="e">
        <f t="shared" si="1683"/>
        <v>#DIV/0!</v>
      </c>
      <c r="J230" s="95" t="e">
        <f t="shared" si="1683"/>
        <v>#DIV/0!</v>
      </c>
      <c r="K230" s="95">
        <f t="shared" si="1683"/>
        <v>8.5503249317295082E-2</v>
      </c>
      <c r="L230" s="95">
        <f t="shared" si="1683"/>
        <v>2.6113181884498689E-2</v>
      </c>
      <c r="M230" s="95">
        <f t="shared" si="1683"/>
        <v>0.10315171879097222</v>
      </c>
      <c r="N230" s="95">
        <f t="shared" si="1683"/>
        <v>1.2158583772695297E-2</v>
      </c>
      <c r="O230" s="95">
        <f t="shared" si="1683"/>
        <v>1.0053508453588359E-2</v>
      </c>
      <c r="P230" s="95">
        <f t="shared" si="1683"/>
        <v>3.6007089584345398E-2</v>
      </c>
      <c r="Q230" s="95">
        <f t="shared" si="1683"/>
        <v>6.4438027340117027E-2</v>
      </c>
      <c r="R230" s="95">
        <f t="shared" si="1683"/>
        <v>3.8440155622832761E-2</v>
      </c>
      <c r="S230" s="95">
        <f t="shared" si="1683"/>
        <v>0.13117340210721162</v>
      </c>
      <c r="T230" s="95">
        <f t="shared" si="1683"/>
        <v>3.278195494825082E-2</v>
      </c>
      <c r="U230" s="95">
        <f t="shared" si="1683"/>
        <v>1.3967113338701213E-2</v>
      </c>
      <c r="V230" s="95">
        <f t="shared" si="1683"/>
        <v>1.8933720431044274E-2</v>
      </c>
      <c r="W230" s="95">
        <f t="shared" si="1683"/>
        <v>0.10900595686182409</v>
      </c>
      <c r="X230" s="95">
        <f t="shared" ref="X230:Y230" si="1684">X225/X175</f>
        <v>4.0921140974438136E-2</v>
      </c>
      <c r="Y230" s="95">
        <f t="shared" si="1684"/>
        <v>2.0516705206921299E-2</v>
      </c>
      <c r="Z230" s="95">
        <f t="shared" ref="Z230:AA230" si="1685">Z225/Z175</f>
        <v>3.5347303534205281E-2</v>
      </c>
      <c r="AA230" s="95">
        <f t="shared" si="1685"/>
        <v>3.8110586424060178E-2</v>
      </c>
      <c r="AB230" s="87">
        <f t="shared" ref="AA230:AD230" si="1686">AB225/AB175</f>
        <v>0</v>
      </c>
      <c r="AC230" s="87">
        <f t="shared" si="1686"/>
        <v>0</v>
      </c>
      <c r="AD230" s="87">
        <f t="shared" si="1686"/>
        <v>0</v>
      </c>
      <c r="AE230" s="87">
        <f t="shared" ref="AE230" si="1687">AE225/AE175</f>
        <v>0</v>
      </c>
      <c r="CM230" s="96"/>
      <c r="CN230" s="96"/>
      <c r="CO230" s="96"/>
      <c r="CP230" s="96"/>
      <c r="CQ230" s="96"/>
      <c r="CR230" s="96"/>
      <c r="CS230" s="96"/>
      <c r="CT230" s="96"/>
      <c r="CU230" s="96"/>
      <c r="CV230" s="96"/>
      <c r="CW230" s="96"/>
      <c r="CX230" s="96"/>
      <c r="CY230" s="96"/>
      <c r="CZ230" s="96"/>
      <c r="DA230" s="96"/>
      <c r="DB230" s="96"/>
      <c r="DE230" s="140"/>
      <c r="DF230" s="95">
        <v>0</v>
      </c>
    </row>
    <row r="231" spans="1:110" x14ac:dyDescent="0.2">
      <c r="A231" s="152" t="s">
        <v>492</v>
      </c>
      <c r="CE231" s="111"/>
      <c r="CG231" s="111"/>
    </row>
    <row r="232" spans="1:110" s="6" customFormat="1" x14ac:dyDescent="0.2">
      <c r="AB232" s="19"/>
      <c r="AC232" s="19"/>
      <c r="AD232" s="19"/>
      <c r="AE232" s="19"/>
      <c r="CE232" s="113"/>
      <c r="CG232" s="113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E232" s="123"/>
    </row>
    <row r="233" spans="1:110" s="62" customFormat="1" x14ac:dyDescent="0.2">
      <c r="A233" s="153" t="s">
        <v>493</v>
      </c>
      <c r="AB233" s="63"/>
      <c r="AC233" s="63"/>
      <c r="AD233" s="63"/>
      <c r="AE233" s="63"/>
      <c r="CE233" s="114"/>
      <c r="CG233" s="114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2" customFormat="1" outlineLevel="1" x14ac:dyDescent="0.2">
      <c r="A234" s="68" t="s">
        <v>464</v>
      </c>
      <c r="B234" s="67" t="e">
        <f t="shared" ref="B234:AE234" si="1688">B199/B63*365</f>
        <v>#DIV/0!</v>
      </c>
      <c r="C234" s="67" t="e">
        <f t="shared" si="1688"/>
        <v>#DIV/0!</v>
      </c>
      <c r="D234" s="67" t="e">
        <f t="shared" si="1688"/>
        <v>#DIV/0!</v>
      </c>
      <c r="E234" s="67" t="e">
        <f t="shared" si="1688"/>
        <v>#DIV/0!</v>
      </c>
      <c r="F234" s="67" t="e">
        <f t="shared" si="1688"/>
        <v>#DIV/0!</v>
      </c>
      <c r="G234" s="67" t="e">
        <f t="shared" si="1688"/>
        <v>#DIV/0!</v>
      </c>
      <c r="H234" s="67" t="e">
        <f t="shared" si="1688"/>
        <v>#DIV/0!</v>
      </c>
      <c r="I234" s="67" t="e">
        <f t="shared" si="1688"/>
        <v>#DIV/0!</v>
      </c>
      <c r="J234" s="67" t="e">
        <f t="shared" si="1688"/>
        <v>#DIV/0!</v>
      </c>
      <c r="K234" s="67">
        <f t="shared" si="1688"/>
        <v>20.274402824409744</v>
      </c>
      <c r="L234" s="67">
        <f t="shared" si="1688"/>
        <v>21.014178380459278</v>
      </c>
      <c r="M234" s="67">
        <f t="shared" si="1688"/>
        <v>18.984415368413689</v>
      </c>
      <c r="N234" s="67">
        <f t="shared" si="1688"/>
        <v>13.602604290765171</v>
      </c>
      <c r="O234" s="67">
        <f t="shared" si="1688"/>
        <v>26.358511721986972</v>
      </c>
      <c r="P234" s="67">
        <f t="shared" si="1688"/>
        <v>17.52680029014018</v>
      </c>
      <c r="Q234" s="67">
        <f t="shared" si="1688"/>
        <v>29.864467427465986</v>
      </c>
      <c r="R234" s="67">
        <f t="shared" si="1688"/>
        <v>23.136249243736493</v>
      </c>
      <c r="S234" s="67">
        <f t="shared" si="1688"/>
        <v>17.570844892262485</v>
      </c>
      <c r="T234" s="67">
        <f t="shared" si="1688"/>
        <v>20.478891159299764</v>
      </c>
      <c r="U234" s="67">
        <f t="shared" si="1688"/>
        <v>27.807824916047501</v>
      </c>
      <c r="V234" s="67">
        <f t="shared" si="1688"/>
        <v>22.986271813586011</v>
      </c>
      <c r="W234" s="67">
        <f t="shared" si="1688"/>
        <v>35.044861662344154</v>
      </c>
      <c r="X234" s="67">
        <f t="shared" si="1688"/>
        <v>33.356266065830198</v>
      </c>
      <c r="Y234" s="67">
        <f t="shared" si="1688"/>
        <v>47.903938956897548</v>
      </c>
      <c r="Z234" s="67">
        <f t="shared" si="1688"/>
        <v>52.593671661745866</v>
      </c>
      <c r="AA234" s="67">
        <f t="shared" ref="AA234" si="1689">AA199/AA63*365</f>
        <v>47.629010102219937</v>
      </c>
      <c r="AB234" s="18">
        <f t="shared" si="1688"/>
        <v>56.031592879850578</v>
      </c>
      <c r="AC234" s="18">
        <f t="shared" si="1688"/>
        <v>51.610829918855941</v>
      </c>
      <c r="AD234" s="18">
        <f t="shared" si="1688"/>
        <v>50.69444444444445</v>
      </c>
      <c r="AE234" s="18">
        <f t="shared" si="1688"/>
        <v>50.69444444444445</v>
      </c>
      <c r="AI234" s="67" t="e">
        <f>AJ199/AI63*90</f>
        <v>#DIV/0!</v>
      </c>
      <c r="AJ234" s="67" t="e">
        <f>AJ199/AJ63*90</f>
        <v>#DIV/0!</v>
      </c>
      <c r="AK234" s="67" t="e">
        <f t="shared" ref="AK234:CE234" si="1690">+AJ234</f>
        <v>#DIV/0!</v>
      </c>
      <c r="AL234" s="67" t="e">
        <f>AL199/AL63*90</f>
        <v>#DIV/0!</v>
      </c>
      <c r="AM234" s="67" t="e">
        <f t="shared" ref="AM234:AM235" si="1691">+AL234</f>
        <v>#DIV/0!</v>
      </c>
      <c r="AN234" s="67" t="e">
        <f>AN199/AN63*90</f>
        <v>#DIV/0!</v>
      </c>
      <c r="AO234" s="67" t="e">
        <f t="shared" ref="AO234:AO235" si="1692">+AN234</f>
        <v>#DIV/0!</v>
      </c>
      <c r="AP234" s="67" t="e">
        <f>AP199/AP63*90</f>
        <v>#DIV/0!</v>
      </c>
      <c r="AQ234" s="67" t="e">
        <f t="shared" ref="AQ234:AQ235" si="1693">+AP234</f>
        <v>#DIV/0!</v>
      </c>
      <c r="AR234" s="67" t="e">
        <f>AR199/AR63*90</f>
        <v>#DIV/0!</v>
      </c>
      <c r="AS234" s="67" t="e">
        <f t="shared" ref="AS234:AS235" si="1694">+AR234</f>
        <v>#DIV/0!</v>
      </c>
      <c r="AT234" s="67" t="e">
        <f>AT199/AT63*90</f>
        <v>#DIV/0!</v>
      </c>
      <c r="AU234" s="67" t="e">
        <f t="shared" ref="AU234:AU235" si="1695">+AT234</f>
        <v>#DIV/0!</v>
      </c>
      <c r="AV234" s="67" t="e">
        <f>AV199/AV63*90</f>
        <v>#DIV/0!</v>
      </c>
      <c r="AW234" s="67" t="e">
        <f t="shared" ref="AW234:AW235" si="1696">+AV234</f>
        <v>#DIV/0!</v>
      </c>
      <c r="AX234" s="67" t="e">
        <f>AX199/AX63*90</f>
        <v>#DIV/0!</v>
      </c>
      <c r="AY234" s="67" t="e">
        <f t="shared" ref="AY234:AY235" si="1697">+AX234</f>
        <v>#DIV/0!</v>
      </c>
      <c r="AZ234" s="67" t="e">
        <f>AZ199/AZ63*90</f>
        <v>#DIV/0!</v>
      </c>
      <c r="BA234" s="67" t="e">
        <f t="shared" ref="BA234:BA235" si="1698">+AZ234</f>
        <v>#DIV/0!</v>
      </c>
      <c r="BB234" s="67" t="e">
        <f>BB199/BB63*90</f>
        <v>#DIV/0!</v>
      </c>
      <c r="BC234" s="67" t="e">
        <f t="shared" ref="BC234:BC235" si="1699">+BB234</f>
        <v>#DIV/0!</v>
      </c>
      <c r="BD234" s="67" t="e">
        <f>BD199/BD63*90</f>
        <v>#DIV/0!</v>
      </c>
      <c r="BE234" s="67" t="e">
        <f t="shared" ref="BE234:BE235" si="1700">+BD234</f>
        <v>#DIV/0!</v>
      </c>
      <c r="BF234" s="67" t="e">
        <f>BF199/BF63*90</f>
        <v>#DIV/0!</v>
      </c>
      <c r="BG234" s="67" t="e">
        <f t="shared" ref="BG234:BG235" si="1701">+BF234</f>
        <v>#DIV/0!</v>
      </c>
      <c r="BH234" s="67" t="e">
        <f>BH199/BH63*90</f>
        <v>#DIV/0!</v>
      </c>
      <c r="BI234" s="67" t="e">
        <f t="shared" ref="BI234:BI235" si="1702">+BH234</f>
        <v>#DIV/0!</v>
      </c>
      <c r="BJ234" s="67" t="e">
        <f>BJ199/BJ63*90</f>
        <v>#DIV/0!</v>
      </c>
      <c r="BK234" s="67" t="e">
        <f t="shared" ref="BK234:BK235" si="1703">+BJ234</f>
        <v>#DIV/0!</v>
      </c>
      <c r="BL234" s="67" t="e">
        <f>BL199/BL63*90</f>
        <v>#DIV/0!</v>
      </c>
      <c r="BM234" s="67" t="e">
        <f t="shared" ref="BM234:BM235" si="1704">+BL234</f>
        <v>#DIV/0!</v>
      </c>
      <c r="BN234" s="67" t="e">
        <f>BN199/BN63*90</f>
        <v>#DIV/0!</v>
      </c>
      <c r="BO234" s="67" t="e">
        <f t="shared" ref="BO234:BO235" si="1705">+BN234</f>
        <v>#DIV/0!</v>
      </c>
      <c r="BP234" s="67">
        <f>BP199/BP63*90</f>
        <v>0</v>
      </c>
      <c r="BQ234" s="67">
        <f t="shared" ref="BQ234:BQ235" si="1706">+BP234</f>
        <v>0</v>
      </c>
      <c r="BR234" s="67">
        <f>BR199/BR63*90</f>
        <v>18.783577326964359</v>
      </c>
      <c r="BS234" s="67">
        <f t="shared" ref="BS234:BS235" si="1707">+BR234</f>
        <v>18.783577326964359</v>
      </c>
      <c r="BT234" s="67">
        <f>BT199/BT63*90</f>
        <v>17.289224028784606</v>
      </c>
      <c r="BU234" s="67">
        <f t="shared" ref="BU234:BU235" si="1708">+BT234</f>
        <v>17.289224028784606</v>
      </c>
      <c r="BV234" s="67">
        <f>BV199/BV63*90</f>
        <v>27.812047033350378</v>
      </c>
      <c r="BW234" s="67">
        <f t="shared" ref="BW234:BW235" si="1709">+BV234</f>
        <v>27.812047033350378</v>
      </c>
      <c r="BX234" s="67">
        <f>BX199/BX63*90</f>
        <v>43.167695714002846</v>
      </c>
      <c r="BY234" s="67">
        <f t="shared" ref="BY234:BY235" si="1710">+BX234</f>
        <v>43.167695714002846</v>
      </c>
      <c r="BZ234" s="67">
        <f>BZ199/BZ63*90</f>
        <v>33.911952997009834</v>
      </c>
      <c r="CA234" s="67">
        <f t="shared" ref="CA234:CA235" si="1711">+BZ234</f>
        <v>33.911952997009834</v>
      </c>
      <c r="CB234" s="67">
        <f>CB199/CB63*90</f>
        <v>37.170009411272616</v>
      </c>
      <c r="CC234" s="67">
        <f t="shared" ref="CC234:CC235" si="1712">+CB234</f>
        <v>37.170009411272616</v>
      </c>
      <c r="CD234" s="67">
        <f>CD199/CD63*90</f>
        <v>45.115795894249281</v>
      </c>
      <c r="CE234" s="67">
        <f t="shared" si="1690"/>
        <v>45.115795894249281</v>
      </c>
      <c r="CF234" s="67">
        <f>CF199/CF63*90</f>
        <v>48.395521196051497</v>
      </c>
      <c r="CG234" s="67">
        <f t="shared" ref="CG234:CI235" si="1713">+CF234</f>
        <v>48.395521196051497</v>
      </c>
      <c r="CH234" s="67">
        <f>CH199/CH63*90</f>
        <v>55.636441852683909</v>
      </c>
      <c r="CI234" s="67">
        <f t="shared" si="1713"/>
        <v>55.636441852683909</v>
      </c>
      <c r="CJ234" s="67">
        <f>CJ199/CJ63*90</f>
        <v>52.738014165077637</v>
      </c>
      <c r="CK234" s="67">
        <f t="shared" ref="CK234:CK235" si="1714">+CJ234</f>
        <v>52.738014165077637</v>
      </c>
      <c r="CL234" s="67">
        <f>CL199/CL63*90</f>
        <v>42.622120191262773</v>
      </c>
      <c r="CM234" s="30">
        <v>50</v>
      </c>
      <c r="CN234" s="30">
        <f t="shared" ref="CN234:CN235" si="1715">+CM234</f>
        <v>50</v>
      </c>
      <c r="CO234" s="30">
        <f t="shared" ref="CO234:CO235" si="1716">+CN234</f>
        <v>50</v>
      </c>
      <c r="CP234" s="30">
        <f t="shared" ref="CP234:CP235" si="1717">+CO234</f>
        <v>50</v>
      </c>
      <c r="CQ234" s="30">
        <f t="shared" ref="CQ234:CQ235" si="1718">+CP234</f>
        <v>50</v>
      </c>
      <c r="CR234" s="30">
        <f t="shared" ref="CR234:CR235" si="1719">+CQ234</f>
        <v>50</v>
      </c>
      <c r="CS234" s="30">
        <f t="shared" ref="CS234:CS235" si="1720">+CR234</f>
        <v>50</v>
      </c>
      <c r="CT234" s="30">
        <f t="shared" ref="CT234:CT235" si="1721">+CS234</f>
        <v>50</v>
      </c>
      <c r="CU234" s="30">
        <f t="shared" ref="CU234:CU235" si="1722">+CT234</f>
        <v>50</v>
      </c>
      <c r="CV234" s="30">
        <f t="shared" ref="CV234:CV235" si="1723">+CU234</f>
        <v>50</v>
      </c>
      <c r="CW234" s="30">
        <f t="shared" ref="CW234:CW235" si="1724">+CV234</f>
        <v>50</v>
      </c>
      <c r="CX234" s="30">
        <f t="shared" ref="CX234:CX235" si="1725">+CW234</f>
        <v>50</v>
      </c>
      <c r="CY234" s="30">
        <f t="shared" ref="CY234:CY235" si="1726">+CX234</f>
        <v>50</v>
      </c>
      <c r="CZ234" s="30">
        <f t="shared" ref="CZ234:CZ235" si="1727">+CY234</f>
        <v>50</v>
      </c>
      <c r="DA234" s="30">
        <f t="shared" ref="DA234:DA235" si="1728">+CZ234</f>
        <v>50</v>
      </c>
      <c r="DB234" s="30">
        <f t="shared" ref="DB234:DB235" si="1729">+DA234</f>
        <v>50</v>
      </c>
      <c r="DE234" s="139"/>
      <c r="DF234" s="62">
        <v>50.352547107843527</v>
      </c>
    </row>
    <row r="235" spans="1:110" s="62" customFormat="1" outlineLevel="1" x14ac:dyDescent="0.2">
      <c r="A235" s="68" t="s">
        <v>465</v>
      </c>
      <c r="B235" s="67" t="e">
        <f t="shared" ref="B235:AE235" si="1730">B200/B63*365</f>
        <v>#DIV/0!</v>
      </c>
      <c r="C235" s="67" t="e">
        <f t="shared" si="1730"/>
        <v>#DIV/0!</v>
      </c>
      <c r="D235" s="67" t="e">
        <f t="shared" si="1730"/>
        <v>#DIV/0!</v>
      </c>
      <c r="E235" s="67" t="e">
        <f t="shared" si="1730"/>
        <v>#DIV/0!</v>
      </c>
      <c r="F235" s="67" t="e">
        <f t="shared" si="1730"/>
        <v>#DIV/0!</v>
      </c>
      <c r="G235" s="67" t="e">
        <f t="shared" si="1730"/>
        <v>#DIV/0!</v>
      </c>
      <c r="H235" s="67" t="e">
        <f t="shared" si="1730"/>
        <v>#DIV/0!</v>
      </c>
      <c r="I235" s="67" t="e">
        <f t="shared" si="1730"/>
        <v>#DIV/0!</v>
      </c>
      <c r="J235" s="67" t="e">
        <f t="shared" si="1730"/>
        <v>#DIV/0!</v>
      </c>
      <c r="K235" s="67">
        <f t="shared" si="1730"/>
        <v>36.937929128601525</v>
      </c>
      <c r="L235" s="67">
        <f t="shared" si="1730"/>
        <v>42.565348992994025</v>
      </c>
      <c r="M235" s="67">
        <f t="shared" si="1730"/>
        <v>37.287105931227423</v>
      </c>
      <c r="N235" s="67">
        <f t="shared" si="1730"/>
        <v>37.561723026832368</v>
      </c>
      <c r="O235" s="67">
        <f t="shared" si="1730"/>
        <v>54.939841066916223</v>
      </c>
      <c r="P235" s="67">
        <f t="shared" si="1730"/>
        <v>39.415562023629796</v>
      </c>
      <c r="Q235" s="67">
        <f t="shared" si="1730"/>
        <v>37.389561694752636</v>
      </c>
      <c r="R235" s="67">
        <f t="shared" si="1730"/>
        <v>36.479593663305522</v>
      </c>
      <c r="S235" s="67">
        <f t="shared" si="1730"/>
        <v>45.625667799547429</v>
      </c>
      <c r="T235" s="67">
        <f t="shared" si="1730"/>
        <v>38.970447181389027</v>
      </c>
      <c r="U235" s="67">
        <f t="shared" si="1730"/>
        <v>43.922059340861708</v>
      </c>
      <c r="V235" s="67">
        <f t="shared" si="1730"/>
        <v>50.623455641759776</v>
      </c>
      <c r="W235" s="67">
        <f t="shared" si="1730"/>
        <v>58.277560828179659</v>
      </c>
      <c r="X235" s="67">
        <f t="shared" si="1730"/>
        <v>26.190520863042927</v>
      </c>
      <c r="Y235" s="67">
        <f t="shared" si="1730"/>
        <v>32.559523512473611</v>
      </c>
      <c r="Z235" s="67">
        <f t="shared" si="1730"/>
        <v>31.491950309174971</v>
      </c>
      <c r="AA235" s="67">
        <f t="shared" ref="AA235" si="1731">AA200/AA63*365</f>
        <v>56.905348300139607</v>
      </c>
      <c r="AB235" s="18">
        <f t="shared" si="1730"/>
        <v>50.428433591865513</v>
      </c>
      <c r="AC235" s="18">
        <f t="shared" si="1730"/>
        <v>46.449746926970356</v>
      </c>
      <c r="AD235" s="18">
        <f t="shared" si="1730"/>
        <v>45.625</v>
      </c>
      <c r="AE235" s="18">
        <f t="shared" si="1730"/>
        <v>45.625</v>
      </c>
      <c r="AI235" s="67" t="e">
        <f>AJ200/AI63*90</f>
        <v>#DIV/0!</v>
      </c>
      <c r="AJ235" s="67" t="e">
        <f>AJ200/AJ63*90</f>
        <v>#DIV/0!</v>
      </c>
      <c r="AK235" s="67" t="e">
        <f>+AJ235</f>
        <v>#DIV/0!</v>
      </c>
      <c r="AL235" s="67" t="e">
        <f>AL200/AL63*90</f>
        <v>#DIV/0!</v>
      </c>
      <c r="AM235" s="67" t="e">
        <f t="shared" si="1691"/>
        <v>#DIV/0!</v>
      </c>
      <c r="AN235" s="67" t="e">
        <f>AN200/AN63*90</f>
        <v>#DIV/0!</v>
      </c>
      <c r="AO235" s="67" t="e">
        <f t="shared" si="1692"/>
        <v>#DIV/0!</v>
      </c>
      <c r="AP235" s="67" t="e">
        <f>AP200/AP63*90</f>
        <v>#DIV/0!</v>
      </c>
      <c r="AQ235" s="67" t="e">
        <f t="shared" si="1693"/>
        <v>#DIV/0!</v>
      </c>
      <c r="AR235" s="67" t="e">
        <f>AR200/AR63*90</f>
        <v>#DIV/0!</v>
      </c>
      <c r="AS235" s="67" t="e">
        <f t="shared" si="1694"/>
        <v>#DIV/0!</v>
      </c>
      <c r="AT235" s="67" t="e">
        <f>AT200/AT63*90</f>
        <v>#DIV/0!</v>
      </c>
      <c r="AU235" s="67" t="e">
        <f t="shared" si="1695"/>
        <v>#DIV/0!</v>
      </c>
      <c r="AV235" s="67" t="e">
        <f>AV200/AV63*90</f>
        <v>#DIV/0!</v>
      </c>
      <c r="AW235" s="67" t="e">
        <f t="shared" si="1696"/>
        <v>#DIV/0!</v>
      </c>
      <c r="AX235" s="67" t="e">
        <f>AX200/AX63*90</f>
        <v>#DIV/0!</v>
      </c>
      <c r="AY235" s="67" t="e">
        <f t="shared" si="1697"/>
        <v>#DIV/0!</v>
      </c>
      <c r="AZ235" s="67" t="e">
        <f>AZ200/AZ63*90</f>
        <v>#DIV/0!</v>
      </c>
      <c r="BA235" s="67" t="e">
        <f t="shared" si="1698"/>
        <v>#DIV/0!</v>
      </c>
      <c r="BB235" s="67" t="e">
        <f>BB200/BB63*90</f>
        <v>#DIV/0!</v>
      </c>
      <c r="BC235" s="67" t="e">
        <f t="shared" si="1699"/>
        <v>#DIV/0!</v>
      </c>
      <c r="BD235" s="67" t="e">
        <f>BD200/BD63*90</f>
        <v>#DIV/0!</v>
      </c>
      <c r="BE235" s="67" t="e">
        <f t="shared" si="1700"/>
        <v>#DIV/0!</v>
      </c>
      <c r="BF235" s="67" t="e">
        <f>BF200/BF63*90</f>
        <v>#DIV/0!</v>
      </c>
      <c r="BG235" s="67" t="e">
        <f t="shared" si="1701"/>
        <v>#DIV/0!</v>
      </c>
      <c r="BH235" s="67" t="e">
        <f>BH200/BH63*90</f>
        <v>#DIV/0!</v>
      </c>
      <c r="BI235" s="67" t="e">
        <f t="shared" si="1702"/>
        <v>#DIV/0!</v>
      </c>
      <c r="BJ235" s="67" t="e">
        <f>BJ200/BJ63*90</f>
        <v>#DIV/0!</v>
      </c>
      <c r="BK235" s="67" t="e">
        <f t="shared" si="1703"/>
        <v>#DIV/0!</v>
      </c>
      <c r="BL235" s="67" t="e">
        <f>BL200/BL63*90</f>
        <v>#DIV/0!</v>
      </c>
      <c r="BM235" s="67" t="e">
        <f t="shared" si="1704"/>
        <v>#DIV/0!</v>
      </c>
      <c r="BN235" s="67" t="e">
        <f>BN200/BN63*90</f>
        <v>#DIV/0!</v>
      </c>
      <c r="BO235" s="67" t="e">
        <f t="shared" si="1705"/>
        <v>#DIV/0!</v>
      </c>
      <c r="BP235" s="67">
        <f>BP200/BP63*90</f>
        <v>0</v>
      </c>
      <c r="BQ235" s="67">
        <f t="shared" si="1706"/>
        <v>0</v>
      </c>
      <c r="BR235" s="67">
        <f>BR200/BR63*90</f>
        <v>41.367382854048614</v>
      </c>
      <c r="BS235" s="67">
        <f t="shared" si="1707"/>
        <v>41.367382854048614</v>
      </c>
      <c r="BT235" s="67">
        <f>BT200/BT63*90</f>
        <v>40.08005865275333</v>
      </c>
      <c r="BU235" s="67">
        <f t="shared" si="1708"/>
        <v>40.08005865275333</v>
      </c>
      <c r="BV235" s="67">
        <f>BV200/BV63*90</f>
        <v>46.249781974558687</v>
      </c>
      <c r="BW235" s="67">
        <f t="shared" si="1709"/>
        <v>46.249781974558687</v>
      </c>
      <c r="BX235" s="67">
        <f>BX200/BX63*90</f>
        <v>34.999765989235513</v>
      </c>
      <c r="BY235" s="67">
        <f t="shared" si="1710"/>
        <v>34.999765989235513</v>
      </c>
      <c r="BZ235" s="67">
        <f>BZ200/BZ63*90</f>
        <v>26.626809705839975</v>
      </c>
      <c r="CA235" s="67">
        <f t="shared" si="1711"/>
        <v>26.626809705839975</v>
      </c>
      <c r="CB235" s="67">
        <f>CB200/CB63*90</f>
        <v>35.969695702185504</v>
      </c>
      <c r="CC235" s="67">
        <f t="shared" si="1712"/>
        <v>35.969695702185504</v>
      </c>
      <c r="CD235" s="67">
        <f>CD200/CD63*90</f>
        <v>30.664468291939084</v>
      </c>
      <c r="CE235" s="114">
        <f t="shared" ref="CE235" si="1732">+CD235</f>
        <v>30.664468291939084</v>
      </c>
      <c r="CF235" s="67">
        <f>CF200/CF63*90</f>
        <v>36.160431907484906</v>
      </c>
      <c r="CG235" s="67">
        <f t="shared" si="1713"/>
        <v>36.160431907484906</v>
      </c>
      <c r="CH235" s="67">
        <f>CH200/CH63*90</f>
        <v>33.313895129295922</v>
      </c>
      <c r="CI235" s="67">
        <f t="shared" si="1713"/>
        <v>33.313895129295922</v>
      </c>
      <c r="CJ235" s="67">
        <f>CJ200/CJ63*90</f>
        <v>34.732191500953419</v>
      </c>
      <c r="CK235" s="67">
        <f t="shared" si="1714"/>
        <v>34.732191500953419</v>
      </c>
      <c r="CL235" s="67">
        <f>CL200/CL63*90</f>
        <v>50.923304716366005</v>
      </c>
      <c r="CM235" s="30">
        <v>45</v>
      </c>
      <c r="CN235" s="30">
        <f t="shared" si="1715"/>
        <v>45</v>
      </c>
      <c r="CO235" s="30">
        <f t="shared" si="1716"/>
        <v>45</v>
      </c>
      <c r="CP235" s="30">
        <f t="shared" si="1717"/>
        <v>45</v>
      </c>
      <c r="CQ235" s="30">
        <f t="shared" si="1718"/>
        <v>45</v>
      </c>
      <c r="CR235" s="30">
        <f t="shared" si="1719"/>
        <v>45</v>
      </c>
      <c r="CS235" s="30">
        <f t="shared" si="1720"/>
        <v>45</v>
      </c>
      <c r="CT235" s="30">
        <f t="shared" si="1721"/>
        <v>45</v>
      </c>
      <c r="CU235" s="30">
        <f t="shared" si="1722"/>
        <v>45</v>
      </c>
      <c r="CV235" s="30">
        <f t="shared" si="1723"/>
        <v>45</v>
      </c>
      <c r="CW235" s="30">
        <f t="shared" si="1724"/>
        <v>45</v>
      </c>
      <c r="CX235" s="30">
        <f t="shared" si="1725"/>
        <v>45</v>
      </c>
      <c r="CY235" s="30">
        <f t="shared" si="1726"/>
        <v>45</v>
      </c>
      <c r="CZ235" s="30">
        <f t="shared" si="1727"/>
        <v>45</v>
      </c>
      <c r="DA235" s="30">
        <f t="shared" si="1728"/>
        <v>45</v>
      </c>
      <c r="DB235" s="30">
        <f t="shared" si="1729"/>
        <v>45</v>
      </c>
      <c r="DE235" s="139"/>
      <c r="DF235" s="62">
        <v>60.159327788285758</v>
      </c>
    </row>
    <row r="236" spans="1:110" s="62" customFormat="1" outlineLevel="1" x14ac:dyDescent="0.2">
      <c r="A236" s="68" t="s">
        <v>466</v>
      </c>
      <c r="B236" s="67" t="e">
        <f>B237-B235-B234</f>
        <v>#DIV/0!</v>
      </c>
      <c r="C236" s="67" t="e">
        <f t="shared" ref="C236:U236" si="1733">C237-C235-C234</f>
        <v>#DIV/0!</v>
      </c>
      <c r="D236" s="67" t="e">
        <f t="shared" si="1733"/>
        <v>#DIV/0!</v>
      </c>
      <c r="E236" s="67" t="e">
        <f t="shared" si="1733"/>
        <v>#DIV/0!</v>
      </c>
      <c r="F236" s="67" t="e">
        <f t="shared" si="1733"/>
        <v>#DIV/0!</v>
      </c>
      <c r="G236" s="67" t="e">
        <f t="shared" si="1733"/>
        <v>#DIV/0!</v>
      </c>
      <c r="H236" s="67" t="e">
        <f t="shared" si="1733"/>
        <v>#DIV/0!</v>
      </c>
      <c r="I236" s="67" t="e">
        <f t="shared" si="1733"/>
        <v>#DIV/0!</v>
      </c>
      <c r="J236" s="67" t="e">
        <f t="shared" si="1733"/>
        <v>#DIV/0!</v>
      </c>
      <c r="K236" s="67">
        <f t="shared" si="1733"/>
        <v>186.07513230450152</v>
      </c>
      <c r="L236" s="67">
        <f t="shared" si="1733"/>
        <v>77.613809911853394</v>
      </c>
      <c r="M236" s="67">
        <f t="shared" si="1733"/>
        <v>62.30073579766443</v>
      </c>
      <c r="N236" s="67">
        <f t="shared" si="1733"/>
        <v>53.029658880060936</v>
      </c>
      <c r="O236" s="67">
        <f t="shared" si="1733"/>
        <v>47.836552715293962</v>
      </c>
      <c r="P236" s="67">
        <f t="shared" si="1733"/>
        <v>29.399442216907758</v>
      </c>
      <c r="Q236" s="67">
        <f t="shared" si="1733"/>
        <v>18.692379420727054</v>
      </c>
      <c r="R236" s="67">
        <f t="shared" si="1733"/>
        <v>16.56192421806238</v>
      </c>
      <c r="S236" s="67">
        <f t="shared" si="1733"/>
        <v>32.258279738608024</v>
      </c>
      <c r="T236" s="67">
        <f t="shared" si="1733"/>
        <v>16.994757982266854</v>
      </c>
      <c r="U236" s="67">
        <f t="shared" si="1733"/>
        <v>9.3234124969799055</v>
      </c>
      <c r="V236" s="67">
        <f>V237-V235-V234</f>
        <v>20.054355691291281</v>
      </c>
      <c r="W236" s="67">
        <f t="shared" ref="W236" si="1734">W237-W235-W234</f>
        <v>7.0557446199392686</v>
      </c>
      <c r="X236" s="67">
        <f t="shared" ref="X236:Y236" si="1735">X237-X235-X234</f>
        <v>8.8617595373377398</v>
      </c>
      <c r="Y236" s="67">
        <f t="shared" si="1735"/>
        <v>13.797951922069238</v>
      </c>
      <c r="Z236" s="67">
        <f t="shared" ref="Z236:AA236" si="1736">Z237-Z235-Z234</f>
        <v>14.896050359311467</v>
      </c>
      <c r="AA236" s="67">
        <f t="shared" si="1736"/>
        <v>19.659279332557304</v>
      </c>
      <c r="AB236" s="18">
        <f t="shared" ref="AA236:AD236" si="1737">AB237-AB235-AB234</f>
        <v>19.714876097232775</v>
      </c>
      <c r="AC236" s="18">
        <f t="shared" si="1737"/>
        <v>18.159418014537707</v>
      </c>
      <c r="AD236" s="18">
        <f t="shared" si="1737"/>
        <v>17.8369851662682</v>
      </c>
      <c r="AE236" s="18">
        <f t="shared" ref="AE236" si="1738">AE237-AE235-AE234</f>
        <v>17.8369851662682</v>
      </c>
      <c r="AI236" s="67" t="e">
        <f t="shared" ref="AI236:AK236" si="1739">AI237-AI235-AI234</f>
        <v>#DIV/0!</v>
      </c>
      <c r="AJ236" s="67" t="e">
        <f t="shared" ref="AJ236:AM236" si="1740">AJ237-AJ235-AJ234</f>
        <v>#DIV/0!</v>
      </c>
      <c r="AK236" s="67" t="e">
        <f t="shared" si="1739"/>
        <v>#DIV/0!</v>
      </c>
      <c r="AL236" s="67" t="e">
        <f t="shared" si="1740"/>
        <v>#DIV/0!</v>
      </c>
      <c r="AM236" s="67" t="e">
        <f t="shared" si="1740"/>
        <v>#DIV/0!</v>
      </c>
      <c r="AN236" s="67" t="e">
        <f t="shared" ref="AN236:AY236" si="1741">AN237-AN235-AN234</f>
        <v>#DIV/0!</v>
      </c>
      <c r="AO236" s="67" t="e">
        <f t="shared" si="1741"/>
        <v>#DIV/0!</v>
      </c>
      <c r="AP236" s="67" t="e">
        <f t="shared" si="1741"/>
        <v>#DIV/0!</v>
      </c>
      <c r="AQ236" s="67" t="e">
        <f t="shared" si="1741"/>
        <v>#DIV/0!</v>
      </c>
      <c r="AR236" s="67" t="e">
        <f t="shared" si="1741"/>
        <v>#DIV/0!</v>
      </c>
      <c r="AS236" s="67" t="e">
        <f t="shared" si="1741"/>
        <v>#DIV/0!</v>
      </c>
      <c r="AT236" s="67" t="e">
        <f t="shared" si="1741"/>
        <v>#DIV/0!</v>
      </c>
      <c r="AU236" s="67" t="e">
        <f t="shared" si="1741"/>
        <v>#DIV/0!</v>
      </c>
      <c r="AV236" s="67" t="e">
        <f t="shared" si="1741"/>
        <v>#DIV/0!</v>
      </c>
      <c r="AW236" s="67" t="e">
        <f t="shared" si="1741"/>
        <v>#DIV/0!</v>
      </c>
      <c r="AX236" s="67" t="e">
        <f t="shared" si="1741"/>
        <v>#DIV/0!</v>
      </c>
      <c r="AY236" s="67" t="e">
        <f t="shared" si="1741"/>
        <v>#DIV/0!</v>
      </c>
      <c r="AZ236" s="67" t="e">
        <f t="shared" ref="AZ236:BC236" si="1742">AZ237-AZ235-AZ234</f>
        <v>#DIV/0!</v>
      </c>
      <c r="BA236" s="67" t="e">
        <f t="shared" si="1742"/>
        <v>#DIV/0!</v>
      </c>
      <c r="BB236" s="67" t="e">
        <f t="shared" si="1742"/>
        <v>#DIV/0!</v>
      </c>
      <c r="BC236" s="67" t="e">
        <f t="shared" si="1742"/>
        <v>#DIV/0!</v>
      </c>
      <c r="BD236" s="67" t="e">
        <f t="shared" ref="BD236:CE236" si="1743">BD237-BD235-BD234</f>
        <v>#DIV/0!</v>
      </c>
      <c r="BE236" s="67" t="e">
        <f t="shared" si="1743"/>
        <v>#DIV/0!</v>
      </c>
      <c r="BF236" s="67" t="e">
        <f t="shared" si="1743"/>
        <v>#DIV/0!</v>
      </c>
      <c r="BG236" s="67" t="e">
        <f t="shared" si="1743"/>
        <v>#DIV/0!</v>
      </c>
      <c r="BH236" s="67" t="e">
        <f t="shared" si="1743"/>
        <v>#DIV/0!</v>
      </c>
      <c r="BI236" s="67" t="e">
        <f t="shared" si="1743"/>
        <v>#DIV/0!</v>
      </c>
      <c r="BJ236" s="67" t="e">
        <f t="shared" si="1743"/>
        <v>#DIV/0!</v>
      </c>
      <c r="BK236" s="67" t="e">
        <f t="shared" si="1743"/>
        <v>#DIV/0!</v>
      </c>
      <c r="BL236" s="67" t="e">
        <f t="shared" si="1743"/>
        <v>#DIV/0!</v>
      </c>
      <c r="BM236" s="67" t="e">
        <f t="shared" si="1743"/>
        <v>#DIV/0!</v>
      </c>
      <c r="BN236" s="67" t="e">
        <f t="shared" si="1743"/>
        <v>#DIV/0!</v>
      </c>
      <c r="BO236" s="67" t="e">
        <f t="shared" si="1743"/>
        <v>#DIV/0!</v>
      </c>
      <c r="BP236" s="67">
        <f t="shared" si="1743"/>
        <v>0</v>
      </c>
      <c r="BQ236" s="67">
        <f t="shared" si="1743"/>
        <v>0</v>
      </c>
      <c r="BR236" s="67">
        <f t="shared" si="1743"/>
        <v>16.387592101955168</v>
      </c>
      <c r="BS236" s="67">
        <f t="shared" si="1743"/>
        <v>14.59274311594827</v>
      </c>
      <c r="BT236" s="67">
        <f t="shared" si="1743"/>
        <v>21.939398043730453</v>
      </c>
      <c r="BU236" s="67">
        <f t="shared" si="1743"/>
        <v>17.649571029954462</v>
      </c>
      <c r="BV236" s="67">
        <f t="shared" si="1743"/>
        <v>5.599615072324287</v>
      </c>
      <c r="BW236" s="67">
        <f t="shared" si="1743"/>
        <v>5.2417378249038116</v>
      </c>
      <c r="BX236" s="67">
        <f t="shared" si="1743"/>
        <v>8.616366352852225</v>
      </c>
      <c r="BY236" s="67">
        <f t="shared" si="1743"/>
        <v>8.8997326352348978</v>
      </c>
      <c r="BZ236" s="67">
        <f t="shared" si="1743"/>
        <v>9.0094934513507354</v>
      </c>
      <c r="CA236" s="67">
        <f t="shared" si="1743"/>
        <v>11.134406120160918</v>
      </c>
      <c r="CB236" s="67">
        <f t="shared" si="1743"/>
        <v>13.411439924709811</v>
      </c>
      <c r="CC236" s="67">
        <f t="shared" si="1743"/>
        <v>13.600016966406514</v>
      </c>
      <c r="CD236" s="67">
        <f t="shared" si="1743"/>
        <v>12.994872576863692</v>
      </c>
      <c r="CE236" s="114">
        <f t="shared" si="1743"/>
        <v>10.469133906633893</v>
      </c>
      <c r="CF236" s="67">
        <f t="shared" ref="CF236:CG236" si="1744">CF237-CF235-CF234</f>
        <v>14.64156790084018</v>
      </c>
      <c r="CG236" s="67">
        <f t="shared" si="1744"/>
        <v>14.206341826297198</v>
      </c>
      <c r="CH236" s="67">
        <f t="shared" ref="CH236" si="1745">CH237-CH235-CH234</f>
        <v>15.757850963147057</v>
      </c>
      <c r="CI236" s="67">
        <f>CH236</f>
        <v>15.757850963147057</v>
      </c>
      <c r="CJ236" s="67">
        <f t="shared" ref="CJ236:CL236" si="1746">CJ237-CJ235-CJ234</f>
        <v>18.416473712884759</v>
      </c>
      <c r="CK236" s="67">
        <f t="shared" ref="CK236:DB236" si="1747">CJ236</f>
        <v>18.416473712884759</v>
      </c>
      <c r="CL236" s="67">
        <f t="shared" si="1746"/>
        <v>17.592642903716587</v>
      </c>
      <c r="CM236" s="30">
        <f t="shared" si="1747"/>
        <v>17.592642903716587</v>
      </c>
      <c r="CN236" s="30">
        <f t="shared" si="1747"/>
        <v>17.592642903716587</v>
      </c>
      <c r="CO236" s="30">
        <f t="shared" si="1747"/>
        <v>17.592642903716587</v>
      </c>
      <c r="CP236" s="30">
        <f t="shared" si="1747"/>
        <v>17.592642903716587</v>
      </c>
      <c r="CQ236" s="30">
        <f t="shared" si="1747"/>
        <v>17.592642903716587</v>
      </c>
      <c r="CR236" s="30">
        <f t="shared" si="1747"/>
        <v>17.592642903716587</v>
      </c>
      <c r="CS236" s="30">
        <f t="shared" si="1747"/>
        <v>17.592642903716587</v>
      </c>
      <c r="CT236" s="30">
        <f t="shared" si="1747"/>
        <v>17.592642903716587</v>
      </c>
      <c r="CU236" s="30">
        <f t="shared" si="1747"/>
        <v>17.592642903716587</v>
      </c>
      <c r="CV236" s="30">
        <f t="shared" si="1747"/>
        <v>17.592642903716587</v>
      </c>
      <c r="CW236" s="30">
        <f t="shared" si="1747"/>
        <v>17.592642903716587</v>
      </c>
      <c r="CX236" s="30">
        <f t="shared" si="1747"/>
        <v>17.592642903716587</v>
      </c>
      <c r="CY236" s="30">
        <f t="shared" si="1747"/>
        <v>17.592642903716587</v>
      </c>
      <c r="CZ236" s="30">
        <f t="shared" si="1747"/>
        <v>17.592642903716587</v>
      </c>
      <c r="DA236" s="30">
        <f t="shared" si="1747"/>
        <v>17.592642903716587</v>
      </c>
      <c r="DB236" s="30">
        <f t="shared" si="1747"/>
        <v>17.592642903716587</v>
      </c>
      <c r="DE236" s="139"/>
      <c r="DF236" s="62">
        <v>20.78344241407418</v>
      </c>
    </row>
    <row r="237" spans="1:110" s="7" customFormat="1" outlineLevel="1" x14ac:dyDescent="0.2">
      <c r="A237" s="69" t="s">
        <v>467</v>
      </c>
      <c r="B237" s="70" t="e">
        <f t="shared" ref="B237:AE237" si="1748">B203/B63*365</f>
        <v>#DIV/0!</v>
      </c>
      <c r="C237" s="70" t="e">
        <f t="shared" si="1748"/>
        <v>#DIV/0!</v>
      </c>
      <c r="D237" s="70" t="e">
        <f t="shared" si="1748"/>
        <v>#DIV/0!</v>
      </c>
      <c r="E237" s="70" t="e">
        <f t="shared" si="1748"/>
        <v>#DIV/0!</v>
      </c>
      <c r="F237" s="70" t="e">
        <f t="shared" si="1748"/>
        <v>#DIV/0!</v>
      </c>
      <c r="G237" s="70" t="e">
        <f t="shared" si="1748"/>
        <v>#DIV/0!</v>
      </c>
      <c r="H237" s="70" t="e">
        <f t="shared" si="1748"/>
        <v>#DIV/0!</v>
      </c>
      <c r="I237" s="70" t="e">
        <f t="shared" si="1748"/>
        <v>#DIV/0!</v>
      </c>
      <c r="J237" s="70" t="e">
        <f t="shared" si="1748"/>
        <v>#DIV/0!</v>
      </c>
      <c r="K237" s="70">
        <f t="shared" si="1748"/>
        <v>243.2874642575128</v>
      </c>
      <c r="L237" s="70">
        <f t="shared" si="1748"/>
        <v>141.19333728530668</v>
      </c>
      <c r="M237" s="70">
        <f t="shared" si="1748"/>
        <v>118.57225709730555</v>
      </c>
      <c r="N237" s="70">
        <f t="shared" si="1748"/>
        <v>104.19398619765848</v>
      </c>
      <c r="O237" s="70">
        <f t="shared" si="1748"/>
        <v>129.13490550419715</v>
      </c>
      <c r="P237" s="70">
        <f t="shared" si="1748"/>
        <v>86.341804530677734</v>
      </c>
      <c r="Q237" s="70">
        <f t="shared" si="1748"/>
        <v>85.946408542945676</v>
      </c>
      <c r="R237" s="70">
        <f t="shared" si="1748"/>
        <v>76.177767125104396</v>
      </c>
      <c r="S237" s="70">
        <f t="shared" si="1748"/>
        <v>95.454792430417939</v>
      </c>
      <c r="T237" s="70">
        <f t="shared" si="1748"/>
        <v>76.444096322955644</v>
      </c>
      <c r="U237" s="70">
        <f t="shared" si="1748"/>
        <v>81.053296753889114</v>
      </c>
      <c r="V237" s="70">
        <f t="shared" si="1748"/>
        <v>93.664083146637068</v>
      </c>
      <c r="W237" s="70">
        <f t="shared" si="1748"/>
        <v>100.37816711046308</v>
      </c>
      <c r="X237" s="70">
        <f t="shared" si="1748"/>
        <v>68.408546466210865</v>
      </c>
      <c r="Y237" s="70">
        <f t="shared" si="1748"/>
        <v>94.261414391440397</v>
      </c>
      <c r="Z237" s="70">
        <f t="shared" si="1748"/>
        <v>98.9816723302323</v>
      </c>
      <c r="AA237" s="70">
        <f t="shared" ref="AA237" si="1749">AA203/AA63*365</f>
        <v>124.19363773491685</v>
      </c>
      <c r="AB237" s="71">
        <f t="shared" si="1748"/>
        <v>126.17490256894887</v>
      </c>
      <c r="AC237" s="71">
        <f t="shared" si="1748"/>
        <v>116.21999486036401</v>
      </c>
      <c r="AD237" s="71">
        <f t="shared" si="1748"/>
        <v>114.15642961071265</v>
      </c>
      <c r="AE237" s="71">
        <f t="shared" si="1748"/>
        <v>114.15642961071265</v>
      </c>
      <c r="AI237" s="70" t="e">
        <f t="shared" ref="AI237:CD237" si="1750">AI203/AI63*90</f>
        <v>#DIV/0!</v>
      </c>
      <c r="AJ237" s="70" t="e">
        <f t="shared" si="1750"/>
        <v>#DIV/0!</v>
      </c>
      <c r="AK237" s="70" t="e">
        <f t="shared" si="1750"/>
        <v>#DIV/0!</v>
      </c>
      <c r="AL237" s="70" t="e">
        <f t="shared" si="1750"/>
        <v>#DIV/0!</v>
      </c>
      <c r="AM237" s="70" t="e">
        <f t="shared" si="1750"/>
        <v>#DIV/0!</v>
      </c>
      <c r="AN237" s="70" t="e">
        <f t="shared" si="1750"/>
        <v>#DIV/0!</v>
      </c>
      <c r="AO237" s="70" t="e">
        <f t="shared" si="1750"/>
        <v>#DIV/0!</v>
      </c>
      <c r="AP237" s="70" t="e">
        <f t="shared" si="1750"/>
        <v>#DIV/0!</v>
      </c>
      <c r="AQ237" s="70" t="e">
        <f t="shared" si="1750"/>
        <v>#DIV/0!</v>
      </c>
      <c r="AR237" s="70" t="e">
        <f t="shared" si="1750"/>
        <v>#DIV/0!</v>
      </c>
      <c r="AS237" s="70" t="e">
        <f t="shared" si="1750"/>
        <v>#DIV/0!</v>
      </c>
      <c r="AT237" s="70" t="e">
        <f t="shared" si="1750"/>
        <v>#DIV/0!</v>
      </c>
      <c r="AU237" s="70" t="e">
        <f t="shared" si="1750"/>
        <v>#DIV/0!</v>
      </c>
      <c r="AV237" s="70" t="e">
        <f t="shared" si="1750"/>
        <v>#DIV/0!</v>
      </c>
      <c r="AW237" s="70" t="e">
        <f t="shared" si="1750"/>
        <v>#DIV/0!</v>
      </c>
      <c r="AX237" s="70" t="e">
        <f t="shared" si="1750"/>
        <v>#DIV/0!</v>
      </c>
      <c r="AY237" s="70" t="e">
        <f t="shared" si="1750"/>
        <v>#DIV/0!</v>
      </c>
      <c r="AZ237" s="70" t="e">
        <f t="shared" si="1750"/>
        <v>#DIV/0!</v>
      </c>
      <c r="BA237" s="70" t="e">
        <f t="shared" si="1750"/>
        <v>#DIV/0!</v>
      </c>
      <c r="BB237" s="70" t="e">
        <f t="shared" si="1750"/>
        <v>#DIV/0!</v>
      </c>
      <c r="BC237" s="70" t="e">
        <f t="shared" si="1750"/>
        <v>#DIV/0!</v>
      </c>
      <c r="BD237" s="70" t="e">
        <f t="shared" si="1750"/>
        <v>#DIV/0!</v>
      </c>
      <c r="BE237" s="70" t="e">
        <f t="shared" si="1750"/>
        <v>#DIV/0!</v>
      </c>
      <c r="BF237" s="70" t="e">
        <f t="shared" si="1750"/>
        <v>#DIV/0!</v>
      </c>
      <c r="BG237" s="70" t="e">
        <f t="shared" si="1750"/>
        <v>#DIV/0!</v>
      </c>
      <c r="BH237" s="70" t="e">
        <f t="shared" si="1750"/>
        <v>#DIV/0!</v>
      </c>
      <c r="BI237" s="70" t="e">
        <f t="shared" si="1750"/>
        <v>#DIV/0!</v>
      </c>
      <c r="BJ237" s="70" t="e">
        <f t="shared" si="1750"/>
        <v>#DIV/0!</v>
      </c>
      <c r="BK237" s="70" t="e">
        <f t="shared" si="1750"/>
        <v>#DIV/0!</v>
      </c>
      <c r="BL237" s="70" t="e">
        <f t="shared" si="1750"/>
        <v>#DIV/0!</v>
      </c>
      <c r="BM237" s="70" t="e">
        <f t="shared" si="1750"/>
        <v>#DIV/0!</v>
      </c>
      <c r="BN237" s="70" t="e">
        <f t="shared" si="1750"/>
        <v>#DIV/0!</v>
      </c>
      <c r="BO237" s="70" t="e">
        <f t="shared" si="1750"/>
        <v>#DIV/0!</v>
      </c>
      <c r="BP237" s="70">
        <f t="shared" si="1750"/>
        <v>0</v>
      </c>
      <c r="BQ237" s="70">
        <f t="shared" si="1750"/>
        <v>0</v>
      </c>
      <c r="BR237" s="70">
        <f t="shared" si="1750"/>
        <v>76.538552282968141</v>
      </c>
      <c r="BS237" s="70">
        <f t="shared" si="1750"/>
        <v>74.743703296961243</v>
      </c>
      <c r="BT237" s="70">
        <f t="shared" si="1750"/>
        <v>79.308680725268388</v>
      </c>
      <c r="BU237" s="70">
        <f t="shared" si="1750"/>
        <v>75.018853711492397</v>
      </c>
      <c r="BV237" s="70">
        <f t="shared" si="1750"/>
        <v>79.661444080233352</v>
      </c>
      <c r="BW237" s="70">
        <f t="shared" si="1750"/>
        <v>79.303566832812876</v>
      </c>
      <c r="BX237" s="70">
        <f t="shared" si="1750"/>
        <v>86.783828056090584</v>
      </c>
      <c r="BY237" s="70">
        <f t="shared" si="1750"/>
        <v>87.067194338473257</v>
      </c>
      <c r="BZ237" s="70">
        <f t="shared" si="1750"/>
        <v>69.548256154200544</v>
      </c>
      <c r="CA237" s="70">
        <f t="shared" si="1750"/>
        <v>71.673168823010727</v>
      </c>
      <c r="CB237" s="70">
        <f t="shared" si="1750"/>
        <v>86.551145038167931</v>
      </c>
      <c r="CC237" s="70">
        <f t="shared" si="1750"/>
        <v>86.739722079864634</v>
      </c>
      <c r="CD237" s="70">
        <f t="shared" si="1750"/>
        <v>88.77513676305206</v>
      </c>
      <c r="CE237" s="115">
        <f>CE203/CE65*90</f>
        <v>86.249398092822261</v>
      </c>
      <c r="CF237" s="70">
        <f>CF203/CF63*90</f>
        <v>99.197521004376583</v>
      </c>
      <c r="CG237" s="70">
        <f>CG203/CG65*90</f>
        <v>98.762294929833601</v>
      </c>
      <c r="CH237" s="70">
        <f>CH203/CH63*90</f>
        <v>104.70818794512689</v>
      </c>
      <c r="CI237" s="70">
        <f>CI234+CI235+CI236</f>
        <v>104.70818794512689</v>
      </c>
      <c r="CJ237" s="70">
        <f>CJ203/CJ63*90</f>
        <v>105.88667937891582</v>
      </c>
      <c r="CK237" s="70">
        <f t="shared" ref="CK237:DB237" si="1751">CK234+CK235+CK236</f>
        <v>105.88667937891583</v>
      </c>
      <c r="CL237" s="70">
        <f>CL203/CL63*90</f>
        <v>111.13806781134537</v>
      </c>
      <c r="CM237" s="50">
        <f t="shared" si="1751"/>
        <v>112.59264290371658</v>
      </c>
      <c r="CN237" s="50">
        <f t="shared" si="1751"/>
        <v>112.59264290371658</v>
      </c>
      <c r="CO237" s="50">
        <f t="shared" si="1751"/>
        <v>112.59264290371658</v>
      </c>
      <c r="CP237" s="50">
        <f t="shared" si="1751"/>
        <v>112.59264290371658</v>
      </c>
      <c r="CQ237" s="50">
        <f t="shared" si="1751"/>
        <v>112.59264290371658</v>
      </c>
      <c r="CR237" s="50">
        <f t="shared" si="1751"/>
        <v>112.59264290371658</v>
      </c>
      <c r="CS237" s="50">
        <f t="shared" si="1751"/>
        <v>112.59264290371658</v>
      </c>
      <c r="CT237" s="50">
        <f t="shared" si="1751"/>
        <v>112.59264290371658</v>
      </c>
      <c r="CU237" s="50">
        <f t="shared" si="1751"/>
        <v>112.59264290371658</v>
      </c>
      <c r="CV237" s="50">
        <f t="shared" si="1751"/>
        <v>112.59264290371658</v>
      </c>
      <c r="CW237" s="50">
        <f t="shared" si="1751"/>
        <v>112.59264290371658</v>
      </c>
      <c r="CX237" s="50">
        <f t="shared" si="1751"/>
        <v>112.59264290371658</v>
      </c>
      <c r="CY237" s="50">
        <f t="shared" si="1751"/>
        <v>112.59264290371658</v>
      </c>
      <c r="CZ237" s="50">
        <f t="shared" si="1751"/>
        <v>112.59264290371658</v>
      </c>
      <c r="DA237" s="50">
        <f t="shared" si="1751"/>
        <v>112.59264290371658</v>
      </c>
      <c r="DB237" s="50">
        <f t="shared" si="1751"/>
        <v>112.59264290371658</v>
      </c>
      <c r="DE237" s="138"/>
      <c r="DF237" s="7">
        <v>131.29531731020347</v>
      </c>
    </row>
    <row r="238" spans="1:110" s="62" customFormat="1" outlineLevel="1" x14ac:dyDescent="0.2">
      <c r="A238" s="68" t="s">
        <v>468</v>
      </c>
      <c r="B238" s="67" t="e">
        <f t="shared" ref="B238:AE238" si="1752">B208/B63*365</f>
        <v>#DIV/0!</v>
      </c>
      <c r="C238" s="67" t="e">
        <f t="shared" si="1752"/>
        <v>#DIV/0!</v>
      </c>
      <c r="D238" s="67" t="e">
        <f t="shared" si="1752"/>
        <v>#DIV/0!</v>
      </c>
      <c r="E238" s="67" t="e">
        <f t="shared" si="1752"/>
        <v>#DIV/0!</v>
      </c>
      <c r="F238" s="67" t="e">
        <f t="shared" si="1752"/>
        <v>#DIV/0!</v>
      </c>
      <c r="G238" s="67" t="e">
        <f t="shared" si="1752"/>
        <v>#DIV/0!</v>
      </c>
      <c r="H238" s="67" t="e">
        <f t="shared" si="1752"/>
        <v>#DIV/0!</v>
      </c>
      <c r="I238" s="67" t="e">
        <f t="shared" si="1752"/>
        <v>#DIV/0!</v>
      </c>
      <c r="J238" s="67" t="e">
        <f t="shared" si="1752"/>
        <v>#DIV/0!</v>
      </c>
      <c r="K238" s="67">
        <f t="shared" si="1752"/>
        <v>59.046030119785584</v>
      </c>
      <c r="L238" s="67">
        <f t="shared" si="1752"/>
        <v>39.676657894930052</v>
      </c>
      <c r="M238" s="67">
        <f t="shared" si="1752"/>
        <v>22.509191379905491</v>
      </c>
      <c r="N238" s="67">
        <f t="shared" si="1752"/>
        <v>16.85433852352919</v>
      </c>
      <c r="O238" s="67">
        <f t="shared" si="1752"/>
        <v>25.811503878115214</v>
      </c>
      <c r="P238" s="67">
        <f t="shared" si="1752"/>
        <v>23.897999976364339</v>
      </c>
      <c r="Q238" s="67">
        <f t="shared" si="1752"/>
        <v>21.818711300900823</v>
      </c>
      <c r="R238" s="67">
        <f t="shared" si="1752"/>
        <v>15.131672597063478</v>
      </c>
      <c r="S238" s="67">
        <f t="shared" si="1752"/>
        <v>19.680735302392645</v>
      </c>
      <c r="T238" s="67">
        <f t="shared" si="1752"/>
        <v>18.370961874302534</v>
      </c>
      <c r="U238" s="67">
        <f t="shared" si="1752"/>
        <v>26.882469647639532</v>
      </c>
      <c r="V238" s="67">
        <f t="shared" si="1752"/>
        <v>31.11824316280833</v>
      </c>
      <c r="W238" s="67">
        <f t="shared" si="1752"/>
        <v>20.031462121247987</v>
      </c>
      <c r="X238" s="67">
        <f t="shared" si="1752"/>
        <v>17.348775570347623</v>
      </c>
      <c r="Y238" s="67">
        <f t="shared" si="1752"/>
        <v>33.501245115603616</v>
      </c>
      <c r="Z238" s="67">
        <f t="shared" si="1752"/>
        <v>25.169702709226971</v>
      </c>
      <c r="AA238" s="67">
        <f t="shared" ref="AA238" si="1753">AA208/AA63*365</f>
        <v>35.479602798228832</v>
      </c>
      <c r="AB238" s="18">
        <f t="shared" si="1752"/>
        <v>35.579939697368701</v>
      </c>
      <c r="AC238" s="18">
        <f t="shared" si="1752"/>
        <v>32.772764825402632</v>
      </c>
      <c r="AD238" s="18">
        <f t="shared" si="1752"/>
        <v>32.190862040860686</v>
      </c>
      <c r="AE238" s="18">
        <f t="shared" si="1752"/>
        <v>32.190862040860679</v>
      </c>
      <c r="AI238" s="67" t="e">
        <f>AJ208/AI63*90</f>
        <v>#DIV/0!</v>
      </c>
      <c r="AJ238" s="67" t="e">
        <f>AJ208/AJ63*90</f>
        <v>#DIV/0!</v>
      </c>
      <c r="AK238" s="67" t="e">
        <f t="shared" ref="AK238:CE238" si="1754">+AJ238</f>
        <v>#DIV/0!</v>
      </c>
      <c r="AL238" s="67" t="e">
        <f>AL208/AL63*90</f>
        <v>#DIV/0!</v>
      </c>
      <c r="AM238" s="67" t="e">
        <f t="shared" ref="AM238" si="1755">+AL238</f>
        <v>#DIV/0!</v>
      </c>
      <c r="AN238" s="67" t="e">
        <f>AN208/AN63*90</f>
        <v>#DIV/0!</v>
      </c>
      <c r="AO238" s="67" t="e">
        <f t="shared" ref="AO238" si="1756">+AN238</f>
        <v>#DIV/0!</v>
      </c>
      <c r="AP238" s="67" t="e">
        <f>AP208/AP63*90</f>
        <v>#DIV/0!</v>
      </c>
      <c r="AQ238" s="67" t="e">
        <f t="shared" ref="AQ238" si="1757">+AP238</f>
        <v>#DIV/0!</v>
      </c>
      <c r="AR238" s="67" t="e">
        <f>AR208/AR63*90</f>
        <v>#DIV/0!</v>
      </c>
      <c r="AS238" s="67" t="e">
        <f t="shared" ref="AS238" si="1758">+AR238</f>
        <v>#DIV/0!</v>
      </c>
      <c r="AT238" s="67" t="e">
        <f>AT208/AT63*90</f>
        <v>#DIV/0!</v>
      </c>
      <c r="AU238" s="67" t="e">
        <f t="shared" ref="AU238" si="1759">+AT238</f>
        <v>#DIV/0!</v>
      </c>
      <c r="AV238" s="67" t="e">
        <f>AV208/AV63*90</f>
        <v>#DIV/0!</v>
      </c>
      <c r="AW238" s="67" t="e">
        <f t="shared" ref="AW238" si="1760">+AV238</f>
        <v>#DIV/0!</v>
      </c>
      <c r="AX238" s="67" t="e">
        <f>AX208/AX63*90</f>
        <v>#DIV/0!</v>
      </c>
      <c r="AY238" s="67" t="e">
        <f t="shared" ref="AY238" si="1761">+AX238</f>
        <v>#DIV/0!</v>
      </c>
      <c r="AZ238" s="67" t="e">
        <f>AZ208/AZ63*90</f>
        <v>#DIV/0!</v>
      </c>
      <c r="BA238" s="67" t="e">
        <f t="shared" ref="BA238" si="1762">+AZ238</f>
        <v>#DIV/0!</v>
      </c>
      <c r="BB238" s="67" t="e">
        <f>BB208/BB63*90</f>
        <v>#DIV/0!</v>
      </c>
      <c r="BC238" s="67" t="e">
        <f t="shared" ref="BC238" si="1763">+BB238</f>
        <v>#DIV/0!</v>
      </c>
      <c r="BD238" s="67" t="e">
        <f>BD208/BD63*90</f>
        <v>#DIV/0!</v>
      </c>
      <c r="BE238" s="67" t="e">
        <f t="shared" ref="BE238" si="1764">+BD238</f>
        <v>#DIV/0!</v>
      </c>
      <c r="BF238" s="67" t="e">
        <f>BF208/BF63*90</f>
        <v>#DIV/0!</v>
      </c>
      <c r="BG238" s="67" t="e">
        <f t="shared" ref="BG238" si="1765">+BF238</f>
        <v>#DIV/0!</v>
      </c>
      <c r="BH238" s="67" t="e">
        <f>BH208/BH63*90</f>
        <v>#DIV/0!</v>
      </c>
      <c r="BI238" s="67" t="e">
        <f t="shared" ref="BI238" si="1766">+BH238</f>
        <v>#DIV/0!</v>
      </c>
      <c r="BJ238" s="67" t="e">
        <f>BJ208/BJ63*90</f>
        <v>#DIV/0!</v>
      </c>
      <c r="BK238" s="67" t="e">
        <f t="shared" ref="BK238" si="1767">+BJ238</f>
        <v>#DIV/0!</v>
      </c>
      <c r="BL238" s="67" t="e">
        <f>BL208/BL63*90</f>
        <v>#DIV/0!</v>
      </c>
      <c r="BM238" s="67" t="e">
        <f t="shared" ref="BM238" si="1768">+BL238</f>
        <v>#DIV/0!</v>
      </c>
      <c r="BN238" s="67" t="e">
        <f>BN208/BN63*90</f>
        <v>#DIV/0!</v>
      </c>
      <c r="BO238" s="67" t="e">
        <f t="shared" ref="BO238" si="1769">+BN238</f>
        <v>#DIV/0!</v>
      </c>
      <c r="BP238" s="67">
        <f>BP208/BP63*90</f>
        <v>0</v>
      </c>
      <c r="BQ238" s="67">
        <f t="shared" ref="BQ238" si="1770">+BP238</f>
        <v>0</v>
      </c>
      <c r="BR238" s="67">
        <f>BR208/BR63*90</f>
        <v>25.428494072598582</v>
      </c>
      <c r="BS238" s="67">
        <f t="shared" ref="BS238" si="1771">+BR238</f>
        <v>25.428494072598582</v>
      </c>
      <c r="BT238" s="67">
        <f>BT208/BT63*90</f>
        <v>21.785434566258179</v>
      </c>
      <c r="BU238" s="67">
        <f t="shared" ref="BU238" si="1772">+BT238</f>
        <v>21.785434566258179</v>
      </c>
      <c r="BV238" s="67">
        <f>BV208/BV63*90</f>
        <v>15.897212281598652</v>
      </c>
      <c r="BW238" s="67">
        <f t="shared" ref="BW238" si="1773">+BV238</f>
        <v>15.897212281598652</v>
      </c>
      <c r="BX238" s="67">
        <f>BX208/BX63*90</f>
        <v>18.352366208845609</v>
      </c>
      <c r="BY238" s="67">
        <f t="shared" ref="BY238" si="1774">+BX238</f>
        <v>18.352366208845609</v>
      </c>
      <c r="BZ238" s="67">
        <f>BZ208/BZ63*90</f>
        <v>17.637808021317131</v>
      </c>
      <c r="CA238" s="67">
        <f t="shared" ref="CA238" si="1775">+BZ238</f>
        <v>17.637808021317131</v>
      </c>
      <c r="CB238" s="67">
        <f>CB208/CB63*90</f>
        <v>26.263850256195752</v>
      </c>
      <c r="CC238" s="67">
        <f t="shared" ref="CC238" si="1776">+CB238</f>
        <v>26.263850256195752</v>
      </c>
      <c r="CD238" s="67">
        <f>CD208/CD63*90</f>
        <v>31.551379067152084</v>
      </c>
      <c r="CE238" s="114">
        <f t="shared" si="1754"/>
        <v>31.551379067152084</v>
      </c>
      <c r="CF238" s="67">
        <f>CF208/CF63*90</f>
        <v>33.735264990575985</v>
      </c>
      <c r="CG238" s="67">
        <f t="shared" ref="CG238:CI238" si="1777">+CF238</f>
        <v>33.735264990575985</v>
      </c>
      <c r="CH238" s="67">
        <f>CH208/CH63*90</f>
        <v>26.625878304096364</v>
      </c>
      <c r="CI238" s="67">
        <f t="shared" si="1777"/>
        <v>26.625878304096364</v>
      </c>
      <c r="CJ238" s="67">
        <f>CJ208/CJ63*90</f>
        <v>25.343911740670116</v>
      </c>
      <c r="CK238" s="67">
        <f t="shared" ref="CK238" si="1778">+CJ238</f>
        <v>25.343911740670116</v>
      </c>
      <c r="CL238" s="67">
        <f>CL208/CL63*90</f>
        <v>31.749891327972179</v>
      </c>
      <c r="CM238" s="30">
        <f t="shared" ref="CM238" si="1779">+CL238</f>
        <v>31.749891327972179</v>
      </c>
      <c r="CN238" s="30">
        <f t="shared" ref="CN238" si="1780">+CM238</f>
        <v>31.749891327972179</v>
      </c>
      <c r="CO238" s="30">
        <f t="shared" ref="CO238" si="1781">+CN238</f>
        <v>31.749891327972179</v>
      </c>
      <c r="CP238" s="30">
        <f t="shared" ref="CP238" si="1782">+CO238</f>
        <v>31.749891327972179</v>
      </c>
      <c r="CQ238" s="30">
        <f t="shared" ref="CQ238" si="1783">+CP238</f>
        <v>31.749891327972179</v>
      </c>
      <c r="CR238" s="30">
        <f t="shared" ref="CR238" si="1784">+CQ238</f>
        <v>31.749891327972179</v>
      </c>
      <c r="CS238" s="30">
        <f t="shared" ref="CS238" si="1785">+CR238</f>
        <v>31.749891327972179</v>
      </c>
      <c r="CT238" s="30">
        <f t="shared" ref="CT238" si="1786">+CS238</f>
        <v>31.749891327972179</v>
      </c>
      <c r="CU238" s="30">
        <f t="shared" ref="CU238" si="1787">+CT238</f>
        <v>31.749891327972179</v>
      </c>
      <c r="CV238" s="30">
        <f t="shared" ref="CV238" si="1788">+CU238</f>
        <v>31.749891327972179</v>
      </c>
      <c r="CW238" s="30">
        <f t="shared" ref="CW238" si="1789">+CV238</f>
        <v>31.749891327972179</v>
      </c>
      <c r="CX238" s="30">
        <f t="shared" ref="CX238" si="1790">+CW238</f>
        <v>31.749891327972179</v>
      </c>
      <c r="CY238" s="30">
        <f t="shared" ref="CY238" si="1791">+CX238</f>
        <v>31.749891327972179</v>
      </c>
      <c r="CZ238" s="30">
        <f t="shared" ref="CZ238" si="1792">+CY238</f>
        <v>31.749891327972179</v>
      </c>
      <c r="DA238" s="30">
        <f t="shared" ref="DA238" si="1793">+CZ238</f>
        <v>31.749891327972179</v>
      </c>
      <c r="DB238" s="30">
        <f t="shared" ref="DB238" si="1794">+DA238</f>
        <v>31.749891327972179</v>
      </c>
      <c r="DE238" s="139"/>
      <c r="DF238" s="62">
        <v>37.508408581897612</v>
      </c>
    </row>
    <row r="239" spans="1:110" s="62" customFormat="1" outlineLevel="1" x14ac:dyDescent="0.2">
      <c r="A239" s="68" t="s">
        <v>466</v>
      </c>
      <c r="B239" s="67" t="e">
        <f>B240-B238</f>
        <v>#DIV/0!</v>
      </c>
      <c r="C239" s="67" t="e">
        <f t="shared" ref="C239:V239" si="1795">C240-C238</f>
        <v>#DIV/0!</v>
      </c>
      <c r="D239" s="67" t="e">
        <f t="shared" si="1795"/>
        <v>#DIV/0!</v>
      </c>
      <c r="E239" s="67" t="e">
        <f t="shared" si="1795"/>
        <v>#DIV/0!</v>
      </c>
      <c r="F239" s="67" t="e">
        <f t="shared" si="1795"/>
        <v>#DIV/0!</v>
      </c>
      <c r="G239" s="67" t="e">
        <f t="shared" si="1795"/>
        <v>#DIV/0!</v>
      </c>
      <c r="H239" s="67" t="e">
        <f t="shared" si="1795"/>
        <v>#DIV/0!</v>
      </c>
      <c r="I239" s="67" t="e">
        <f t="shared" si="1795"/>
        <v>#DIV/0!</v>
      </c>
      <c r="J239" s="67" t="e">
        <f t="shared" si="1795"/>
        <v>#DIV/0!</v>
      </c>
      <c r="K239" s="67">
        <f t="shared" si="1795"/>
        <v>39.022040094459896</v>
      </c>
      <c r="L239" s="67">
        <f t="shared" si="1795"/>
        <v>20.210593210821969</v>
      </c>
      <c r="M239" s="67">
        <f t="shared" si="1795"/>
        <v>11.042446645924674</v>
      </c>
      <c r="N239" s="67">
        <f t="shared" si="1795"/>
        <v>13.871300018765492</v>
      </c>
      <c r="O239" s="67">
        <f t="shared" si="1795"/>
        <v>14.594356789432386</v>
      </c>
      <c r="P239" s="67">
        <f t="shared" si="1795"/>
        <v>10.856765996126313</v>
      </c>
      <c r="Q239" s="67">
        <f t="shared" si="1795"/>
        <v>20.069902870181551</v>
      </c>
      <c r="R239" s="67">
        <f t="shared" si="1795"/>
        <v>19.859976137311115</v>
      </c>
      <c r="S239" s="67">
        <f t="shared" si="1795"/>
        <v>27.352416503304813</v>
      </c>
      <c r="T239" s="67">
        <f t="shared" si="1795"/>
        <v>63.101114510133613</v>
      </c>
      <c r="U239" s="67">
        <f t="shared" si="1795"/>
        <v>67.213010729078349</v>
      </c>
      <c r="V239" s="67">
        <f t="shared" si="1795"/>
        <v>52.142023420325458</v>
      </c>
      <c r="W239" s="67">
        <f t="shared" ref="W239" si="1796">W240-W238</f>
        <v>51.946636607111486</v>
      </c>
      <c r="X239" s="67">
        <f t="shared" ref="X239:Y239" si="1797">X240-X238</f>
        <v>33.081672518957816</v>
      </c>
      <c r="Y239" s="67">
        <f t="shared" si="1797"/>
        <v>33.694325366922349</v>
      </c>
      <c r="Z239" s="67">
        <f t="shared" ref="Z239:AA239" si="1798">Z240-Z238</f>
        <v>24.941971663602761</v>
      </c>
      <c r="AA239" s="67">
        <f t="shared" si="1798"/>
        <v>33.251368983677018</v>
      </c>
      <c r="AB239" s="18">
        <f t="shared" ref="AA239:AD239" si="1799">AB240-AB238</f>
        <v>33.345404401011052</v>
      </c>
      <c r="AC239" s="18">
        <f t="shared" si="1799"/>
        <v>30.714529190815348</v>
      </c>
      <c r="AD239" s="18">
        <f t="shared" si="1799"/>
        <v>30.169171783307974</v>
      </c>
      <c r="AE239" s="18">
        <f t="shared" ref="AE239" si="1800">AE240-AE238</f>
        <v>30.169171783307995</v>
      </c>
      <c r="AI239" s="67" t="e">
        <f t="shared" ref="AI239:AK239" si="1801">AI240-AI238</f>
        <v>#DIV/0!</v>
      </c>
      <c r="AJ239" s="67" t="e">
        <f t="shared" ref="AJ239:AM239" si="1802">AJ240-AJ238</f>
        <v>#DIV/0!</v>
      </c>
      <c r="AK239" s="67" t="e">
        <f t="shared" si="1801"/>
        <v>#DIV/0!</v>
      </c>
      <c r="AL239" s="67" t="e">
        <f t="shared" si="1802"/>
        <v>#DIV/0!</v>
      </c>
      <c r="AM239" s="67" t="e">
        <f t="shared" si="1802"/>
        <v>#DIV/0!</v>
      </c>
      <c r="AN239" s="67" t="e">
        <f t="shared" ref="AN239:AY239" si="1803">AN240-AN238</f>
        <v>#DIV/0!</v>
      </c>
      <c r="AO239" s="67" t="e">
        <f t="shared" si="1803"/>
        <v>#DIV/0!</v>
      </c>
      <c r="AP239" s="67" t="e">
        <f t="shared" si="1803"/>
        <v>#DIV/0!</v>
      </c>
      <c r="AQ239" s="67" t="e">
        <f t="shared" si="1803"/>
        <v>#DIV/0!</v>
      </c>
      <c r="AR239" s="67" t="e">
        <f t="shared" si="1803"/>
        <v>#DIV/0!</v>
      </c>
      <c r="AS239" s="67" t="e">
        <f t="shared" si="1803"/>
        <v>#DIV/0!</v>
      </c>
      <c r="AT239" s="67" t="e">
        <f t="shared" si="1803"/>
        <v>#DIV/0!</v>
      </c>
      <c r="AU239" s="67" t="e">
        <f t="shared" si="1803"/>
        <v>#DIV/0!</v>
      </c>
      <c r="AV239" s="67" t="e">
        <f t="shared" si="1803"/>
        <v>#DIV/0!</v>
      </c>
      <c r="AW239" s="67" t="e">
        <f t="shared" si="1803"/>
        <v>#DIV/0!</v>
      </c>
      <c r="AX239" s="67" t="e">
        <f t="shared" si="1803"/>
        <v>#DIV/0!</v>
      </c>
      <c r="AY239" s="67" t="e">
        <f t="shared" si="1803"/>
        <v>#DIV/0!</v>
      </c>
      <c r="AZ239" s="67" t="e">
        <f t="shared" ref="AZ239:BC239" si="1804">AZ240-AZ238</f>
        <v>#DIV/0!</v>
      </c>
      <c r="BA239" s="67" t="e">
        <f t="shared" si="1804"/>
        <v>#DIV/0!</v>
      </c>
      <c r="BB239" s="67" t="e">
        <f t="shared" si="1804"/>
        <v>#DIV/0!</v>
      </c>
      <c r="BC239" s="67" t="e">
        <f t="shared" si="1804"/>
        <v>#DIV/0!</v>
      </c>
      <c r="BD239" s="67" t="e">
        <f t="shared" ref="BD239:CE239" si="1805">BD240-BD238</f>
        <v>#DIV/0!</v>
      </c>
      <c r="BE239" s="67" t="e">
        <f t="shared" si="1805"/>
        <v>#DIV/0!</v>
      </c>
      <c r="BF239" s="67" t="e">
        <f t="shared" si="1805"/>
        <v>#DIV/0!</v>
      </c>
      <c r="BG239" s="67" t="e">
        <f t="shared" si="1805"/>
        <v>#DIV/0!</v>
      </c>
      <c r="BH239" s="67" t="e">
        <f t="shared" si="1805"/>
        <v>#DIV/0!</v>
      </c>
      <c r="BI239" s="67" t="e">
        <f t="shared" si="1805"/>
        <v>#DIV/0!</v>
      </c>
      <c r="BJ239" s="67" t="e">
        <f t="shared" si="1805"/>
        <v>#DIV/0!</v>
      </c>
      <c r="BK239" s="67" t="e">
        <f t="shared" si="1805"/>
        <v>#DIV/0!</v>
      </c>
      <c r="BL239" s="67" t="e">
        <f t="shared" si="1805"/>
        <v>#DIV/0!</v>
      </c>
      <c r="BM239" s="67" t="e">
        <f t="shared" si="1805"/>
        <v>#DIV/0!</v>
      </c>
      <c r="BN239" s="67" t="e">
        <f t="shared" si="1805"/>
        <v>#DIV/0!</v>
      </c>
      <c r="BO239" s="67" t="e">
        <f t="shared" si="1805"/>
        <v>#DIV/0!</v>
      </c>
      <c r="BP239" s="67">
        <f t="shared" si="1805"/>
        <v>0</v>
      </c>
      <c r="BQ239" s="67">
        <f t="shared" si="1805"/>
        <v>0</v>
      </c>
      <c r="BR239" s="67">
        <f t="shared" si="1805"/>
        <v>42.608714150341328</v>
      </c>
      <c r="BS239" s="67">
        <f t="shared" si="1805"/>
        <v>37.942000034441776</v>
      </c>
      <c r="BT239" s="67">
        <f t="shared" si="1805"/>
        <v>44.693663029332271</v>
      </c>
      <c r="BU239" s="67">
        <f t="shared" si="1805"/>
        <v>35.954677455267273</v>
      </c>
      <c r="BV239" s="67">
        <f t="shared" si="1805"/>
        <v>41.225393197606223</v>
      </c>
      <c r="BW239" s="67">
        <f t="shared" si="1805"/>
        <v>38.590635263207275</v>
      </c>
      <c r="BX239" s="67">
        <f t="shared" si="1805"/>
        <v>54.2240563065901</v>
      </c>
      <c r="BY239" s="67">
        <f t="shared" si="1805"/>
        <v>56.007321852886164</v>
      </c>
      <c r="BZ239" s="67">
        <f t="shared" si="1805"/>
        <v>33.632752673979894</v>
      </c>
      <c r="CA239" s="67">
        <f t="shared" si="1805"/>
        <v>41.565125634768862</v>
      </c>
      <c r="CB239" s="67">
        <f t="shared" si="1805"/>
        <v>43.238209766809575</v>
      </c>
      <c r="CC239" s="67">
        <f t="shared" si="1805"/>
        <v>43.846178316932466</v>
      </c>
      <c r="CD239" s="67">
        <f t="shared" si="1805"/>
        <v>31.733221508491702</v>
      </c>
      <c r="CE239" s="114">
        <f t="shared" si="1805"/>
        <v>25.565417690417682</v>
      </c>
      <c r="CF239" s="67">
        <f t="shared" ref="CF239:CG239" si="1806">CF240-CF238</f>
        <v>28.308468836852697</v>
      </c>
      <c r="CG239" s="67">
        <f t="shared" si="1806"/>
        <v>27.466989027338656</v>
      </c>
      <c r="CH239" s="67">
        <f t="shared" ref="CH239" si="1807">CH240-CH238</f>
        <v>26.384972037665509</v>
      </c>
      <c r="CI239" s="67">
        <f>CH239</f>
        <v>26.384972037665509</v>
      </c>
      <c r="CJ239" s="67">
        <f t="shared" ref="CJ239:CL239" si="1808">CJ240-CJ238</f>
        <v>34.163715608825932</v>
      </c>
      <c r="CK239" s="67">
        <f t="shared" ref="CK239:DB239" si="1809">CJ239</f>
        <v>34.163715608825932</v>
      </c>
      <c r="CL239" s="67">
        <f t="shared" si="1808"/>
        <v>29.75589545750924</v>
      </c>
      <c r="CM239" s="30">
        <f t="shared" si="1809"/>
        <v>29.75589545750924</v>
      </c>
      <c r="CN239" s="30">
        <f t="shared" si="1809"/>
        <v>29.75589545750924</v>
      </c>
      <c r="CO239" s="30">
        <f t="shared" si="1809"/>
        <v>29.75589545750924</v>
      </c>
      <c r="CP239" s="30">
        <f t="shared" si="1809"/>
        <v>29.75589545750924</v>
      </c>
      <c r="CQ239" s="30">
        <f t="shared" si="1809"/>
        <v>29.75589545750924</v>
      </c>
      <c r="CR239" s="30">
        <f t="shared" si="1809"/>
        <v>29.75589545750924</v>
      </c>
      <c r="CS239" s="30">
        <f t="shared" si="1809"/>
        <v>29.75589545750924</v>
      </c>
      <c r="CT239" s="30">
        <f t="shared" si="1809"/>
        <v>29.75589545750924</v>
      </c>
      <c r="CU239" s="30">
        <f t="shared" si="1809"/>
        <v>29.75589545750924</v>
      </c>
      <c r="CV239" s="30">
        <f t="shared" si="1809"/>
        <v>29.75589545750924</v>
      </c>
      <c r="CW239" s="30">
        <f t="shared" si="1809"/>
        <v>29.75589545750924</v>
      </c>
      <c r="CX239" s="30">
        <f t="shared" si="1809"/>
        <v>29.75589545750924</v>
      </c>
      <c r="CY239" s="30">
        <f t="shared" si="1809"/>
        <v>29.75589545750924</v>
      </c>
      <c r="CZ239" s="30">
        <f t="shared" si="1809"/>
        <v>29.75589545750924</v>
      </c>
      <c r="DA239" s="30">
        <f t="shared" si="1809"/>
        <v>29.75589545750924</v>
      </c>
      <c r="DB239" s="30">
        <f t="shared" si="1809"/>
        <v>29.75589545750924</v>
      </c>
      <c r="DE239" s="139"/>
      <c r="DF239" s="62">
        <v>35.152759201956329</v>
      </c>
    </row>
    <row r="240" spans="1:110" s="7" customFormat="1" outlineLevel="1" x14ac:dyDescent="0.2">
      <c r="A240" s="69" t="s">
        <v>469</v>
      </c>
      <c r="B240" s="70" t="e">
        <f t="shared" ref="B240:AE240" si="1810">B211/B63*365</f>
        <v>#DIV/0!</v>
      </c>
      <c r="C240" s="70" t="e">
        <f t="shared" si="1810"/>
        <v>#DIV/0!</v>
      </c>
      <c r="D240" s="70" t="e">
        <f t="shared" si="1810"/>
        <v>#DIV/0!</v>
      </c>
      <c r="E240" s="70" t="e">
        <f t="shared" si="1810"/>
        <v>#DIV/0!</v>
      </c>
      <c r="F240" s="70" t="e">
        <f t="shared" si="1810"/>
        <v>#DIV/0!</v>
      </c>
      <c r="G240" s="70" t="e">
        <f t="shared" si="1810"/>
        <v>#DIV/0!</v>
      </c>
      <c r="H240" s="70" t="e">
        <f t="shared" si="1810"/>
        <v>#DIV/0!</v>
      </c>
      <c r="I240" s="70" t="e">
        <f t="shared" si="1810"/>
        <v>#DIV/0!</v>
      </c>
      <c r="J240" s="70" t="e">
        <f t="shared" si="1810"/>
        <v>#DIV/0!</v>
      </c>
      <c r="K240" s="70">
        <f t="shared" si="1810"/>
        <v>98.068070214245481</v>
      </c>
      <c r="L240" s="70">
        <f t="shared" si="1810"/>
        <v>59.887251105752021</v>
      </c>
      <c r="M240" s="70">
        <f t="shared" si="1810"/>
        <v>33.551638025830165</v>
      </c>
      <c r="N240" s="70">
        <f t="shared" si="1810"/>
        <v>30.725638542294682</v>
      </c>
      <c r="O240" s="70">
        <f t="shared" si="1810"/>
        <v>40.4058606675476</v>
      </c>
      <c r="P240" s="70">
        <f t="shared" si="1810"/>
        <v>34.754765972490652</v>
      </c>
      <c r="Q240" s="70">
        <f t="shared" si="1810"/>
        <v>41.888614171082374</v>
      </c>
      <c r="R240" s="70">
        <f t="shared" si="1810"/>
        <v>34.991648734374593</v>
      </c>
      <c r="S240" s="70">
        <f t="shared" si="1810"/>
        <v>47.033151805697457</v>
      </c>
      <c r="T240" s="70">
        <f t="shared" si="1810"/>
        <v>81.47207638443615</v>
      </c>
      <c r="U240" s="70">
        <f t="shared" si="1810"/>
        <v>94.095480376717887</v>
      </c>
      <c r="V240" s="70">
        <f t="shared" si="1810"/>
        <v>83.260266583133784</v>
      </c>
      <c r="W240" s="70">
        <f t="shared" si="1810"/>
        <v>71.97809872835947</v>
      </c>
      <c r="X240" s="70">
        <f t="shared" si="1810"/>
        <v>50.430448089305436</v>
      </c>
      <c r="Y240" s="70">
        <f t="shared" si="1810"/>
        <v>67.195570482525966</v>
      </c>
      <c r="Z240" s="70">
        <f t="shared" si="1810"/>
        <v>50.111674372829732</v>
      </c>
      <c r="AA240" s="70">
        <f t="shared" ref="AA240" si="1811">AA211/AA63*365</f>
        <v>68.730971781905851</v>
      </c>
      <c r="AB240" s="71">
        <f t="shared" si="1810"/>
        <v>68.925344098379753</v>
      </c>
      <c r="AC240" s="71">
        <f t="shared" si="1810"/>
        <v>63.48729401621798</v>
      </c>
      <c r="AD240" s="71">
        <f t="shared" si="1810"/>
        <v>62.36003382416866</v>
      </c>
      <c r="AE240" s="71">
        <f t="shared" si="1810"/>
        <v>62.360033824168674</v>
      </c>
      <c r="AI240" s="70" t="e">
        <f t="shared" ref="AI240:CD240" si="1812">AI211/AI63*90</f>
        <v>#DIV/0!</v>
      </c>
      <c r="AJ240" s="70" t="e">
        <f t="shared" si="1812"/>
        <v>#DIV/0!</v>
      </c>
      <c r="AK240" s="70" t="e">
        <f>AK211/AK63*90</f>
        <v>#DIV/0!</v>
      </c>
      <c r="AL240" s="70" t="e">
        <f t="shared" si="1812"/>
        <v>#DIV/0!</v>
      </c>
      <c r="AM240" s="70" t="e">
        <f t="shared" si="1812"/>
        <v>#DIV/0!</v>
      </c>
      <c r="AN240" s="70" t="e">
        <f t="shared" si="1812"/>
        <v>#DIV/0!</v>
      </c>
      <c r="AO240" s="70" t="e">
        <f t="shared" si="1812"/>
        <v>#DIV/0!</v>
      </c>
      <c r="AP240" s="70" t="e">
        <f t="shared" si="1812"/>
        <v>#DIV/0!</v>
      </c>
      <c r="AQ240" s="70" t="e">
        <f t="shared" si="1812"/>
        <v>#DIV/0!</v>
      </c>
      <c r="AR240" s="70" t="e">
        <f t="shared" si="1812"/>
        <v>#DIV/0!</v>
      </c>
      <c r="AS240" s="70" t="e">
        <f t="shared" si="1812"/>
        <v>#DIV/0!</v>
      </c>
      <c r="AT240" s="70" t="e">
        <f t="shared" si="1812"/>
        <v>#DIV/0!</v>
      </c>
      <c r="AU240" s="70" t="e">
        <f t="shared" si="1812"/>
        <v>#DIV/0!</v>
      </c>
      <c r="AV240" s="70" t="e">
        <f t="shared" si="1812"/>
        <v>#DIV/0!</v>
      </c>
      <c r="AW240" s="70" t="e">
        <f t="shared" si="1812"/>
        <v>#DIV/0!</v>
      </c>
      <c r="AX240" s="70" t="e">
        <f t="shared" si="1812"/>
        <v>#DIV/0!</v>
      </c>
      <c r="AY240" s="70" t="e">
        <f t="shared" si="1812"/>
        <v>#DIV/0!</v>
      </c>
      <c r="AZ240" s="70" t="e">
        <f t="shared" si="1812"/>
        <v>#DIV/0!</v>
      </c>
      <c r="BA240" s="70" t="e">
        <f t="shared" si="1812"/>
        <v>#DIV/0!</v>
      </c>
      <c r="BB240" s="70" t="e">
        <f t="shared" si="1812"/>
        <v>#DIV/0!</v>
      </c>
      <c r="BC240" s="70" t="e">
        <f t="shared" si="1812"/>
        <v>#DIV/0!</v>
      </c>
      <c r="BD240" s="70" t="e">
        <f t="shared" si="1812"/>
        <v>#DIV/0!</v>
      </c>
      <c r="BE240" s="70" t="e">
        <f t="shared" si="1812"/>
        <v>#DIV/0!</v>
      </c>
      <c r="BF240" s="70" t="e">
        <f t="shared" si="1812"/>
        <v>#DIV/0!</v>
      </c>
      <c r="BG240" s="70" t="e">
        <f t="shared" si="1812"/>
        <v>#DIV/0!</v>
      </c>
      <c r="BH240" s="70" t="e">
        <f t="shared" si="1812"/>
        <v>#DIV/0!</v>
      </c>
      <c r="BI240" s="70" t="e">
        <f t="shared" si="1812"/>
        <v>#DIV/0!</v>
      </c>
      <c r="BJ240" s="70" t="e">
        <f t="shared" si="1812"/>
        <v>#DIV/0!</v>
      </c>
      <c r="BK240" s="70" t="e">
        <f t="shared" si="1812"/>
        <v>#DIV/0!</v>
      </c>
      <c r="BL240" s="70" t="e">
        <f t="shared" si="1812"/>
        <v>#DIV/0!</v>
      </c>
      <c r="BM240" s="70" t="e">
        <f t="shared" si="1812"/>
        <v>#DIV/0!</v>
      </c>
      <c r="BN240" s="70" t="e">
        <f t="shared" si="1812"/>
        <v>#DIV/0!</v>
      </c>
      <c r="BO240" s="70" t="e">
        <f t="shared" si="1812"/>
        <v>#DIV/0!</v>
      </c>
      <c r="BP240" s="70">
        <f t="shared" si="1812"/>
        <v>0</v>
      </c>
      <c r="BQ240" s="70">
        <f t="shared" si="1812"/>
        <v>0</v>
      </c>
      <c r="BR240" s="70">
        <f t="shared" si="1812"/>
        <v>68.03720822293991</v>
      </c>
      <c r="BS240" s="70">
        <f t="shared" si="1812"/>
        <v>63.370494107040358</v>
      </c>
      <c r="BT240" s="70">
        <f t="shared" si="1812"/>
        <v>66.479097595590446</v>
      </c>
      <c r="BU240" s="70">
        <f t="shared" si="1812"/>
        <v>57.740112021525448</v>
      </c>
      <c r="BV240" s="70">
        <f t="shared" si="1812"/>
        <v>57.122605479204879</v>
      </c>
      <c r="BW240" s="70">
        <f t="shared" si="1812"/>
        <v>54.487847544805931</v>
      </c>
      <c r="BX240" s="70">
        <f t="shared" si="1812"/>
        <v>72.576422515435709</v>
      </c>
      <c r="BY240" s="70">
        <f t="shared" si="1812"/>
        <v>74.359688061731774</v>
      </c>
      <c r="BZ240" s="70">
        <f t="shared" si="1812"/>
        <v>51.270560695297029</v>
      </c>
      <c r="CA240" s="70">
        <f t="shared" si="1812"/>
        <v>59.202933656085989</v>
      </c>
      <c r="CB240" s="70">
        <f t="shared" si="1812"/>
        <v>69.502060023005328</v>
      </c>
      <c r="CC240" s="70">
        <f t="shared" si="1812"/>
        <v>70.110028573128218</v>
      </c>
      <c r="CD240" s="70">
        <f t="shared" si="1812"/>
        <v>63.284600575643786</v>
      </c>
      <c r="CE240" s="115">
        <f>CE211/CE65*90</f>
        <v>57.116796757569766</v>
      </c>
      <c r="CF240" s="70">
        <f>CF211/CF63*90</f>
        <v>62.043733827428682</v>
      </c>
      <c r="CG240" s="70">
        <f>CG211/CG65*90</f>
        <v>61.20225401791464</v>
      </c>
      <c r="CH240" s="70">
        <f>CH211/CH63*90</f>
        <v>53.010850341761873</v>
      </c>
      <c r="CI240" s="70">
        <f>CI238+CI239</f>
        <v>53.010850341761873</v>
      </c>
      <c r="CJ240" s="70">
        <f>CJ211/CJ63*90</f>
        <v>59.507627349496047</v>
      </c>
      <c r="CK240" s="70">
        <f t="shared" ref="CK240:DB240" si="1813">CK238+CK239</f>
        <v>59.507627349496047</v>
      </c>
      <c r="CL240" s="70">
        <f>CL211/CL63*90</f>
        <v>61.505786785481419</v>
      </c>
      <c r="CM240" s="50">
        <f t="shared" si="1813"/>
        <v>61.505786785481419</v>
      </c>
      <c r="CN240" s="50">
        <f t="shared" si="1813"/>
        <v>61.505786785481419</v>
      </c>
      <c r="CO240" s="50">
        <f t="shared" si="1813"/>
        <v>61.505786785481419</v>
      </c>
      <c r="CP240" s="50">
        <f t="shared" si="1813"/>
        <v>61.505786785481419</v>
      </c>
      <c r="CQ240" s="50">
        <f t="shared" si="1813"/>
        <v>61.505786785481419</v>
      </c>
      <c r="CR240" s="50">
        <f t="shared" si="1813"/>
        <v>61.505786785481419</v>
      </c>
      <c r="CS240" s="50">
        <f t="shared" si="1813"/>
        <v>61.505786785481419</v>
      </c>
      <c r="CT240" s="50">
        <f t="shared" si="1813"/>
        <v>61.505786785481419</v>
      </c>
      <c r="CU240" s="50">
        <f t="shared" si="1813"/>
        <v>61.505786785481419</v>
      </c>
      <c r="CV240" s="50">
        <f t="shared" si="1813"/>
        <v>61.505786785481419</v>
      </c>
      <c r="CW240" s="50">
        <f t="shared" si="1813"/>
        <v>61.505786785481419</v>
      </c>
      <c r="CX240" s="50">
        <f t="shared" si="1813"/>
        <v>61.505786785481419</v>
      </c>
      <c r="CY240" s="50">
        <f t="shared" si="1813"/>
        <v>61.505786785481419</v>
      </c>
      <c r="CZ240" s="50">
        <f t="shared" si="1813"/>
        <v>61.505786785481419</v>
      </c>
      <c r="DA240" s="50">
        <f t="shared" si="1813"/>
        <v>61.505786785481419</v>
      </c>
      <c r="DB240" s="50">
        <f t="shared" si="1813"/>
        <v>61.505786785481419</v>
      </c>
      <c r="DE240" s="138"/>
      <c r="DF240" s="7">
        <v>72.661167783853941</v>
      </c>
    </row>
    <row r="241" spans="1:110" s="7" customFormat="1" x14ac:dyDescent="0.2">
      <c r="A241" s="69" t="s">
        <v>470</v>
      </c>
      <c r="B241" s="70" t="e">
        <f>B237-B240</f>
        <v>#DIV/0!</v>
      </c>
      <c r="C241" s="70" t="e">
        <f t="shared" ref="C241:V241" si="1814">C237-C240</f>
        <v>#DIV/0!</v>
      </c>
      <c r="D241" s="70" t="e">
        <f t="shared" si="1814"/>
        <v>#DIV/0!</v>
      </c>
      <c r="E241" s="70" t="e">
        <f t="shared" si="1814"/>
        <v>#DIV/0!</v>
      </c>
      <c r="F241" s="70" t="e">
        <f t="shared" si="1814"/>
        <v>#DIV/0!</v>
      </c>
      <c r="G241" s="70" t="e">
        <f t="shared" si="1814"/>
        <v>#DIV/0!</v>
      </c>
      <c r="H241" s="70" t="e">
        <f t="shared" si="1814"/>
        <v>#DIV/0!</v>
      </c>
      <c r="I241" s="70" t="e">
        <f t="shared" si="1814"/>
        <v>#DIV/0!</v>
      </c>
      <c r="J241" s="70" t="e">
        <f t="shared" si="1814"/>
        <v>#DIV/0!</v>
      </c>
      <c r="K241" s="70">
        <f t="shared" si="1814"/>
        <v>145.2193940432673</v>
      </c>
      <c r="L241" s="70">
        <f t="shared" si="1814"/>
        <v>81.306086179554654</v>
      </c>
      <c r="M241" s="70">
        <f t="shared" si="1814"/>
        <v>85.02061907147538</v>
      </c>
      <c r="N241" s="70">
        <f t="shared" si="1814"/>
        <v>73.4683476553638</v>
      </c>
      <c r="O241" s="70">
        <f t="shared" si="1814"/>
        <v>88.72904483664955</v>
      </c>
      <c r="P241" s="70">
        <f t="shared" si="1814"/>
        <v>51.587038558187082</v>
      </c>
      <c r="Q241" s="70">
        <f t="shared" si="1814"/>
        <v>44.057794371863302</v>
      </c>
      <c r="R241" s="70">
        <f t="shared" si="1814"/>
        <v>41.186118390729803</v>
      </c>
      <c r="S241" s="70">
        <f t="shared" si="1814"/>
        <v>48.421640624720482</v>
      </c>
      <c r="T241" s="70">
        <f t="shared" si="1814"/>
        <v>-5.0279800614805055</v>
      </c>
      <c r="U241" s="70">
        <f t="shared" si="1814"/>
        <v>-13.042183622828773</v>
      </c>
      <c r="V241" s="70">
        <f t="shared" si="1814"/>
        <v>10.403816563503284</v>
      </c>
      <c r="W241" s="70">
        <f t="shared" ref="W241" si="1815">W237-W240</f>
        <v>28.400068382103612</v>
      </c>
      <c r="X241" s="70">
        <f t="shared" ref="X241:Y241" si="1816">X237-X240</f>
        <v>17.978098376905429</v>
      </c>
      <c r="Y241" s="70">
        <f t="shared" si="1816"/>
        <v>27.065843908914431</v>
      </c>
      <c r="Z241" s="70">
        <f t="shared" ref="Z241:AA241" si="1817">Z237-Z240</f>
        <v>48.869997957402568</v>
      </c>
      <c r="AA241" s="70">
        <f t="shared" si="1817"/>
        <v>55.462665953010998</v>
      </c>
      <c r="AB241" s="71">
        <f t="shared" ref="AA241:AD241" si="1818">AB237-AB240</f>
        <v>57.249558470569113</v>
      </c>
      <c r="AC241" s="71">
        <f t="shared" si="1818"/>
        <v>52.732700844146031</v>
      </c>
      <c r="AD241" s="71">
        <f t="shared" si="1818"/>
        <v>51.796395786543989</v>
      </c>
      <c r="AE241" s="71">
        <f t="shared" ref="AE241" si="1819">AE237-AE240</f>
        <v>51.796395786543975</v>
      </c>
      <c r="AI241" s="70" t="e">
        <f t="shared" ref="AI241:AK241" si="1820">AI237-AI240</f>
        <v>#DIV/0!</v>
      </c>
      <c r="AJ241" s="70" t="e">
        <f t="shared" ref="AJ241:AM241" si="1821">AJ237-AJ240</f>
        <v>#DIV/0!</v>
      </c>
      <c r="AK241" s="70" t="e">
        <f t="shared" si="1820"/>
        <v>#DIV/0!</v>
      </c>
      <c r="AL241" s="70" t="e">
        <f t="shared" si="1821"/>
        <v>#DIV/0!</v>
      </c>
      <c r="AM241" s="70" t="e">
        <f t="shared" si="1821"/>
        <v>#DIV/0!</v>
      </c>
      <c r="AN241" s="70" t="e">
        <f t="shared" ref="AN241:AY241" si="1822">AN237-AN240</f>
        <v>#DIV/0!</v>
      </c>
      <c r="AO241" s="70" t="e">
        <f t="shared" si="1822"/>
        <v>#DIV/0!</v>
      </c>
      <c r="AP241" s="70" t="e">
        <f t="shared" si="1822"/>
        <v>#DIV/0!</v>
      </c>
      <c r="AQ241" s="70" t="e">
        <f t="shared" si="1822"/>
        <v>#DIV/0!</v>
      </c>
      <c r="AR241" s="70" t="e">
        <f t="shared" si="1822"/>
        <v>#DIV/0!</v>
      </c>
      <c r="AS241" s="70" t="e">
        <f t="shared" si="1822"/>
        <v>#DIV/0!</v>
      </c>
      <c r="AT241" s="70" t="e">
        <f t="shared" si="1822"/>
        <v>#DIV/0!</v>
      </c>
      <c r="AU241" s="70" t="e">
        <f t="shared" si="1822"/>
        <v>#DIV/0!</v>
      </c>
      <c r="AV241" s="70" t="e">
        <f t="shared" si="1822"/>
        <v>#DIV/0!</v>
      </c>
      <c r="AW241" s="70" t="e">
        <f t="shared" si="1822"/>
        <v>#DIV/0!</v>
      </c>
      <c r="AX241" s="70" t="e">
        <f t="shared" si="1822"/>
        <v>#DIV/0!</v>
      </c>
      <c r="AY241" s="70" t="e">
        <f t="shared" si="1822"/>
        <v>#DIV/0!</v>
      </c>
      <c r="AZ241" s="70" t="e">
        <f t="shared" ref="AZ241:BC241" si="1823">AZ237-AZ240</f>
        <v>#DIV/0!</v>
      </c>
      <c r="BA241" s="70" t="e">
        <f t="shared" si="1823"/>
        <v>#DIV/0!</v>
      </c>
      <c r="BB241" s="70" t="e">
        <f t="shared" si="1823"/>
        <v>#DIV/0!</v>
      </c>
      <c r="BC241" s="70" t="e">
        <f t="shared" si="1823"/>
        <v>#DIV/0!</v>
      </c>
      <c r="BD241" s="70" t="e">
        <f t="shared" ref="BD241:CE241" si="1824">BD237-BD240</f>
        <v>#DIV/0!</v>
      </c>
      <c r="BE241" s="70" t="e">
        <f t="shared" si="1824"/>
        <v>#DIV/0!</v>
      </c>
      <c r="BF241" s="70" t="e">
        <f t="shared" si="1824"/>
        <v>#DIV/0!</v>
      </c>
      <c r="BG241" s="70" t="e">
        <f t="shared" si="1824"/>
        <v>#DIV/0!</v>
      </c>
      <c r="BH241" s="70" t="e">
        <f t="shared" si="1824"/>
        <v>#DIV/0!</v>
      </c>
      <c r="BI241" s="70" t="e">
        <f t="shared" si="1824"/>
        <v>#DIV/0!</v>
      </c>
      <c r="BJ241" s="70" t="e">
        <f t="shared" si="1824"/>
        <v>#DIV/0!</v>
      </c>
      <c r="BK241" s="70" t="e">
        <f t="shared" si="1824"/>
        <v>#DIV/0!</v>
      </c>
      <c r="BL241" s="70" t="e">
        <f t="shared" si="1824"/>
        <v>#DIV/0!</v>
      </c>
      <c r="BM241" s="70" t="e">
        <f t="shared" si="1824"/>
        <v>#DIV/0!</v>
      </c>
      <c r="BN241" s="70" t="e">
        <f t="shared" si="1824"/>
        <v>#DIV/0!</v>
      </c>
      <c r="BO241" s="70" t="e">
        <f t="shared" si="1824"/>
        <v>#DIV/0!</v>
      </c>
      <c r="BP241" s="70">
        <f t="shared" si="1824"/>
        <v>0</v>
      </c>
      <c r="BQ241" s="70">
        <f t="shared" si="1824"/>
        <v>0</v>
      </c>
      <c r="BR241" s="70">
        <f t="shared" si="1824"/>
        <v>8.5013440600282308</v>
      </c>
      <c r="BS241" s="70">
        <f t="shared" si="1824"/>
        <v>11.373209189920885</v>
      </c>
      <c r="BT241" s="70">
        <f t="shared" si="1824"/>
        <v>12.829583129677943</v>
      </c>
      <c r="BU241" s="70">
        <f t="shared" si="1824"/>
        <v>17.278741689966949</v>
      </c>
      <c r="BV241" s="70">
        <f t="shared" si="1824"/>
        <v>22.538838601028473</v>
      </c>
      <c r="BW241" s="70">
        <f t="shared" si="1824"/>
        <v>24.815719288006946</v>
      </c>
      <c r="BX241" s="70">
        <f t="shared" si="1824"/>
        <v>14.207405540654875</v>
      </c>
      <c r="BY241" s="70">
        <f t="shared" si="1824"/>
        <v>12.707506276741483</v>
      </c>
      <c r="BZ241" s="70">
        <f t="shared" si="1824"/>
        <v>18.277695458903516</v>
      </c>
      <c r="CA241" s="70">
        <f t="shared" si="1824"/>
        <v>12.470235166924738</v>
      </c>
      <c r="CB241" s="70">
        <f t="shared" si="1824"/>
        <v>17.049085015162603</v>
      </c>
      <c r="CC241" s="70">
        <f t="shared" si="1824"/>
        <v>16.629693506736416</v>
      </c>
      <c r="CD241" s="70">
        <f t="shared" si="1824"/>
        <v>25.490536187408274</v>
      </c>
      <c r="CE241" s="115">
        <f t="shared" si="1824"/>
        <v>29.132601335252495</v>
      </c>
      <c r="CF241" s="70">
        <f t="shared" ref="CF241:CG241" si="1825">CF237-CF240</f>
        <v>37.153787176947901</v>
      </c>
      <c r="CG241" s="70">
        <f t="shared" si="1825"/>
        <v>37.560040911918961</v>
      </c>
      <c r="CH241" s="70">
        <f t="shared" ref="CH241:CI241" si="1826">CH237-CH240</f>
        <v>51.697337603365021</v>
      </c>
      <c r="CI241" s="70">
        <f t="shared" si="1826"/>
        <v>51.697337603365021</v>
      </c>
      <c r="CJ241" s="70">
        <f t="shared" ref="CJ241:DB241" si="1827">CJ237-CJ240</f>
        <v>46.379052029419768</v>
      </c>
      <c r="CK241" s="70">
        <f t="shared" si="1827"/>
        <v>46.379052029419782</v>
      </c>
      <c r="CL241" s="70">
        <f t="shared" ref="CL241" si="1828">CL237-CL240</f>
        <v>49.632281025863946</v>
      </c>
      <c r="CM241" s="50">
        <f t="shared" si="1827"/>
        <v>51.086856118235161</v>
      </c>
      <c r="CN241" s="50">
        <f t="shared" si="1827"/>
        <v>51.086856118235161</v>
      </c>
      <c r="CO241" s="50">
        <f t="shared" si="1827"/>
        <v>51.086856118235161</v>
      </c>
      <c r="CP241" s="50">
        <f t="shared" si="1827"/>
        <v>51.086856118235161</v>
      </c>
      <c r="CQ241" s="50">
        <f t="shared" si="1827"/>
        <v>51.086856118235161</v>
      </c>
      <c r="CR241" s="50">
        <f t="shared" si="1827"/>
        <v>51.086856118235161</v>
      </c>
      <c r="CS241" s="50">
        <f t="shared" si="1827"/>
        <v>51.086856118235161</v>
      </c>
      <c r="CT241" s="50">
        <f t="shared" si="1827"/>
        <v>51.086856118235161</v>
      </c>
      <c r="CU241" s="50">
        <f t="shared" si="1827"/>
        <v>51.086856118235161</v>
      </c>
      <c r="CV241" s="50">
        <f t="shared" si="1827"/>
        <v>51.086856118235161</v>
      </c>
      <c r="CW241" s="50">
        <f t="shared" si="1827"/>
        <v>51.086856118235161</v>
      </c>
      <c r="CX241" s="50">
        <f t="shared" si="1827"/>
        <v>51.086856118235161</v>
      </c>
      <c r="CY241" s="50">
        <f t="shared" si="1827"/>
        <v>51.086856118235161</v>
      </c>
      <c r="CZ241" s="50">
        <f t="shared" si="1827"/>
        <v>51.086856118235161</v>
      </c>
      <c r="DA241" s="50">
        <f t="shared" si="1827"/>
        <v>51.086856118235161</v>
      </c>
      <c r="DB241" s="50">
        <f t="shared" si="1827"/>
        <v>51.086856118235161</v>
      </c>
      <c r="DE241" s="138"/>
      <c r="DF241" s="7">
        <v>58.634149526349532</v>
      </c>
    </row>
    <row r="242" spans="1:110" s="7" customFormat="1" x14ac:dyDescent="0.2">
      <c r="A242" s="69" t="s">
        <v>86</v>
      </c>
      <c r="AB242" s="77"/>
      <c r="AC242" s="77"/>
      <c r="AD242" s="77"/>
      <c r="AE242" s="77"/>
      <c r="CE242" s="115"/>
      <c r="CG242" s="115"/>
      <c r="CM242" s="50"/>
      <c r="CN242" s="50"/>
      <c r="CO242" s="50"/>
      <c r="CP242" s="50"/>
      <c r="CQ242" s="50"/>
      <c r="CR242" s="50"/>
      <c r="CS242" s="50"/>
      <c r="CT242" s="50"/>
      <c r="CU242" s="50"/>
      <c r="CV242" s="50"/>
      <c r="CW242" s="50"/>
      <c r="CX242" s="50"/>
      <c r="CY242" s="50"/>
      <c r="CZ242" s="50"/>
      <c r="DA242" s="50"/>
      <c r="DB242" s="50"/>
      <c r="DE242" s="138"/>
    </row>
    <row r="243" spans="1:110" s="86" customFormat="1" x14ac:dyDescent="0.2">
      <c r="A243" s="86" t="s">
        <v>440</v>
      </c>
      <c r="C243" s="86" t="e">
        <f t="shared" ref="C243:Y243" si="1829">C65/B65-1</f>
        <v>#DIV/0!</v>
      </c>
      <c r="D243" s="86" t="e">
        <f t="shared" si="1829"/>
        <v>#DIV/0!</v>
      </c>
      <c r="E243" s="86" t="e">
        <f t="shared" si="1829"/>
        <v>#DIV/0!</v>
      </c>
      <c r="F243" s="86" t="e">
        <f t="shared" si="1829"/>
        <v>#DIV/0!</v>
      </c>
      <c r="G243" s="86" t="e">
        <f t="shared" si="1829"/>
        <v>#DIV/0!</v>
      </c>
      <c r="H243" s="86" t="e">
        <f t="shared" si="1829"/>
        <v>#DIV/0!</v>
      </c>
      <c r="I243" s="86" t="e">
        <f t="shared" si="1829"/>
        <v>#DIV/0!</v>
      </c>
      <c r="J243" s="86" t="e">
        <f t="shared" si="1829"/>
        <v>#DIV/0!</v>
      </c>
      <c r="K243" s="86" t="e">
        <f t="shared" si="1829"/>
        <v>#DIV/0!</v>
      </c>
      <c r="L243" s="86">
        <f t="shared" si="1829"/>
        <v>1.0494862950432426</v>
      </c>
      <c r="M243" s="86">
        <f t="shared" si="1829"/>
        <v>0.438879644823432</v>
      </c>
      <c r="N243" s="86">
        <f t="shared" si="1829"/>
        <v>0.21866582670003654</v>
      </c>
      <c r="O243" s="86">
        <f t="shared" si="1829"/>
        <v>-7.3455958779409802E-2</v>
      </c>
      <c r="P243" s="86">
        <f t="shared" si="1829"/>
        <v>0.24408437749316358</v>
      </c>
      <c r="Q243" s="86">
        <f t="shared" si="1829"/>
        <v>0.13178912855539093</v>
      </c>
      <c r="R243" s="86">
        <f t="shared" si="1829"/>
        <v>-1.6576600470775471E-2</v>
      </c>
      <c r="S243" s="86">
        <f t="shared" si="1829"/>
        <v>0.52602492238570853</v>
      </c>
      <c r="T243" s="86">
        <f t="shared" si="1829"/>
        <v>0.18890743785746866</v>
      </c>
      <c r="U243" s="86">
        <f t="shared" si="1829"/>
        <v>-0.14060766364533439</v>
      </c>
      <c r="V243" s="86">
        <f t="shared" si="1829"/>
        <v>0.35723464278746997</v>
      </c>
      <c r="W243" s="86">
        <f t="shared" si="1829"/>
        <v>0.87176060641059383</v>
      </c>
      <c r="X243" s="86">
        <f t="shared" si="1829"/>
        <v>0.41101378814183431</v>
      </c>
      <c r="Y243" s="86">
        <f t="shared" si="1829"/>
        <v>-0.11844714656102362</v>
      </c>
      <c r="Z243" s="86">
        <f>Z65/Y65-1</f>
        <v>0.32186565346077911</v>
      </c>
      <c r="AA243" s="86">
        <f>AA65/Z65-1</f>
        <v>-8.9995411998603503E-3</v>
      </c>
      <c r="AB243" s="87">
        <f t="shared" ref="AA243:AE243" si="1830">AB65/AA65-1</f>
        <v>0.33285915526396992</v>
      </c>
      <c r="AC243" s="87">
        <f t="shared" si="1830"/>
        <v>0.33439714996103453</v>
      </c>
      <c r="AD243" s="87">
        <f t="shared" si="1830"/>
        <v>1.5073140886589842E-2</v>
      </c>
      <c r="AE243" s="87">
        <f t="shared" si="1830"/>
        <v>5.9178082191779779E-3</v>
      </c>
      <c r="AN243" s="86" t="e">
        <f t="shared" ref="AN243:CI243" si="1831">+(AN65+AM65)/(AJ65+AI65)-1</f>
        <v>#DIV/0!</v>
      </c>
      <c r="AO243" s="86" t="e">
        <f t="shared" si="1831"/>
        <v>#DIV/0!</v>
      </c>
      <c r="AP243" s="86" t="e">
        <f t="shared" si="1831"/>
        <v>#DIV/0!</v>
      </c>
      <c r="AQ243" s="86" t="e">
        <f t="shared" si="1831"/>
        <v>#DIV/0!</v>
      </c>
      <c r="AR243" s="86" t="e">
        <f t="shared" si="1831"/>
        <v>#DIV/0!</v>
      </c>
      <c r="AS243" s="86" t="e">
        <f t="shared" si="1831"/>
        <v>#DIV/0!</v>
      </c>
      <c r="AT243" s="86" t="e">
        <f t="shared" si="1831"/>
        <v>#DIV/0!</v>
      </c>
      <c r="AU243" s="86" t="e">
        <f t="shared" si="1831"/>
        <v>#DIV/0!</v>
      </c>
      <c r="AV243" s="86" t="e">
        <f t="shared" si="1831"/>
        <v>#DIV/0!</v>
      </c>
      <c r="AW243" s="86" t="e">
        <f t="shared" si="1831"/>
        <v>#DIV/0!</v>
      </c>
      <c r="AX243" s="86" t="e">
        <f t="shared" si="1831"/>
        <v>#DIV/0!</v>
      </c>
      <c r="AY243" s="86" t="e">
        <f t="shared" si="1831"/>
        <v>#DIV/0!</v>
      </c>
      <c r="AZ243" s="86" t="e">
        <f t="shared" si="1831"/>
        <v>#DIV/0!</v>
      </c>
      <c r="BA243" s="86" t="e">
        <f t="shared" si="1831"/>
        <v>#DIV/0!</v>
      </c>
      <c r="BB243" s="86" t="e">
        <f t="shared" si="1831"/>
        <v>#DIV/0!</v>
      </c>
      <c r="BC243" s="86" t="e">
        <f t="shared" si="1831"/>
        <v>#DIV/0!</v>
      </c>
      <c r="BD243" s="86" t="e">
        <f t="shared" si="1831"/>
        <v>#DIV/0!</v>
      </c>
      <c r="BE243" s="86" t="e">
        <f t="shared" si="1831"/>
        <v>#DIV/0!</v>
      </c>
      <c r="BF243" s="86" t="e">
        <f t="shared" si="1831"/>
        <v>#DIV/0!</v>
      </c>
      <c r="BG243" s="86" t="e">
        <f t="shared" si="1831"/>
        <v>#DIV/0!</v>
      </c>
      <c r="BH243" s="86" t="e">
        <f t="shared" si="1831"/>
        <v>#DIV/0!</v>
      </c>
      <c r="BI243" s="86" t="e">
        <f t="shared" si="1831"/>
        <v>#DIV/0!</v>
      </c>
      <c r="BJ243" s="86" t="e">
        <f t="shared" si="1831"/>
        <v>#DIV/0!</v>
      </c>
      <c r="BK243" s="86" t="e">
        <f t="shared" si="1831"/>
        <v>#DIV/0!</v>
      </c>
      <c r="BL243" s="86" t="e">
        <f t="shared" si="1831"/>
        <v>#DIV/0!</v>
      </c>
      <c r="BM243" s="86" t="e">
        <f t="shared" si="1831"/>
        <v>#DIV/0!</v>
      </c>
      <c r="BN243" s="86" t="e">
        <f t="shared" si="1831"/>
        <v>#DIV/0!</v>
      </c>
      <c r="BO243" s="86" t="e">
        <f t="shared" si="1831"/>
        <v>#DIV/0!</v>
      </c>
      <c r="BP243" s="86" t="e">
        <f t="shared" si="1831"/>
        <v>#DIV/0!</v>
      </c>
      <c r="BQ243" s="86" t="e">
        <f t="shared" si="1831"/>
        <v>#DIV/0!</v>
      </c>
      <c r="BR243" s="86" t="e">
        <f t="shared" si="1831"/>
        <v>#DIV/0!</v>
      </c>
      <c r="BS243" s="86">
        <f t="shared" si="1831"/>
        <v>2.9891711181365608</v>
      </c>
      <c r="BT243" s="86">
        <f t="shared" si="1831"/>
        <v>0.80742570564573968</v>
      </c>
      <c r="BU243" s="86">
        <f t="shared" si="1831"/>
        <v>0.76155020117467509</v>
      </c>
      <c r="BV243" s="86">
        <f t="shared" si="1831"/>
        <v>0.91846958883792262</v>
      </c>
      <c r="BW243" s="86">
        <f t="shared" si="1831"/>
        <v>0.87951137750733266</v>
      </c>
      <c r="BX243" s="86">
        <f t="shared" si="1831"/>
        <v>0.72766682910800662</v>
      </c>
      <c r="BY243" s="86">
        <f t="shared" si="1831"/>
        <v>0.43524809661328412</v>
      </c>
      <c r="BZ243" s="86">
        <f t="shared" si="1831"/>
        <v>0.19441479572059417</v>
      </c>
      <c r="CA243" s="86">
        <f t="shared" si="1831"/>
        <v>-1.4130829888188257E-2</v>
      </c>
      <c r="CB243" s="86">
        <f t="shared" si="1831"/>
        <v>-0.14272588617945947</v>
      </c>
      <c r="CC243" s="86">
        <f t="shared" si="1831"/>
        <v>-0.13143010795959642</v>
      </c>
      <c r="CD243" s="86">
        <f t="shared" si="1831"/>
        <v>-9.4424732663708544E-2</v>
      </c>
      <c r="CE243" s="86">
        <f t="shared" si="1831"/>
        <v>0.15609886074368751</v>
      </c>
      <c r="CF243" s="86">
        <f t="shared" si="1831"/>
        <v>0.3689230901140359</v>
      </c>
      <c r="CG243" s="86">
        <f t="shared" si="1831"/>
        <v>0.33867553992439481</v>
      </c>
      <c r="CH243" s="86">
        <f t="shared" si="1831"/>
        <v>0.27778948953470861</v>
      </c>
      <c r="CI243" s="86">
        <f t="shared" si="1831"/>
        <v>4.9616015920668888E-2</v>
      </c>
      <c r="CJ243" s="86">
        <f>+(CJ65+CI65)/(CF65+CE65)-1</f>
        <v>-6.5264707263986921E-2</v>
      </c>
      <c r="CL243" s="86">
        <f>+(CL65+CK65)/(CH65+CG65)-1</f>
        <v>4.7459677736139572E-2</v>
      </c>
      <c r="CM243" s="87"/>
      <c r="CN243" s="87"/>
      <c r="CO243" s="87"/>
      <c r="CP243" s="87"/>
      <c r="CQ243" s="87"/>
      <c r="CR243" s="87"/>
      <c r="CS243" s="87"/>
      <c r="CT243" s="87"/>
      <c r="CU243" s="87"/>
      <c r="CV243" s="87"/>
      <c r="CW243" s="87"/>
      <c r="CX243" s="87"/>
      <c r="CY243" s="87"/>
      <c r="CZ243" s="87"/>
      <c r="DA243" s="87"/>
      <c r="DB243" s="87"/>
      <c r="DE243" s="141"/>
      <c r="DF243" s="86">
        <v>-8.9995411998604613E-3</v>
      </c>
    </row>
    <row r="244" spans="1:110" s="86" customFormat="1" x14ac:dyDescent="0.2">
      <c r="A244" s="86" t="s">
        <v>441</v>
      </c>
      <c r="C244" s="86" t="e">
        <f t="shared" ref="C244" si="1832">C241/B241-1</f>
        <v>#DIV/0!</v>
      </c>
      <c r="D244" s="86" t="e">
        <f t="shared" ref="D244" si="1833">D241/C241-1</f>
        <v>#DIV/0!</v>
      </c>
      <c r="E244" s="86" t="e">
        <f>E241/D241-1</f>
        <v>#DIV/0!</v>
      </c>
      <c r="F244" s="86" t="e">
        <f t="shared" ref="F244" si="1834">F241/E241-1</f>
        <v>#DIV/0!</v>
      </c>
      <c r="G244" s="86" t="e">
        <f t="shared" ref="G244" si="1835">G241/F241-1</f>
        <v>#DIV/0!</v>
      </c>
      <c r="H244" s="86" t="e">
        <f t="shared" ref="H244" si="1836">H241/G241-1</f>
        <v>#DIV/0!</v>
      </c>
      <c r="I244" s="86" t="e">
        <f t="shared" ref="I244" si="1837">I241/H241-1</f>
        <v>#DIV/0!</v>
      </c>
      <c r="J244" s="86" t="e">
        <f t="shared" ref="J244" si="1838">J241/I241-1</f>
        <v>#DIV/0!</v>
      </c>
      <c r="K244" s="86" t="e">
        <f>K241/J241-1</f>
        <v>#DIV/0!</v>
      </c>
      <c r="L244" s="86">
        <f t="shared" ref="L244" si="1839">L241/K241-1</f>
        <v>-0.44011551132536775</v>
      </c>
      <c r="M244" s="86">
        <f t="shared" ref="M244" si="1840">M241/L241-1</f>
        <v>4.5685791389806107E-2</v>
      </c>
      <c r="N244" s="86">
        <f t="shared" ref="N244" si="1841">N241/M241-1</f>
        <v>-0.13587611502099017</v>
      </c>
      <c r="O244" s="86">
        <f t="shared" ref="O244" si="1842">O241/N241-1</f>
        <v>0.20771798561297294</v>
      </c>
      <c r="P244" s="86">
        <f t="shared" ref="P244" si="1843">P241/O241-1</f>
        <v>-0.41860031680540477</v>
      </c>
      <c r="Q244" s="86">
        <f t="shared" ref="Q244" si="1844">Q241/P241-1</f>
        <v>-0.14595224685811814</v>
      </c>
      <c r="R244" s="86">
        <f t="shared" ref="R244" si="1845">R241/Q241-1</f>
        <v>-6.5179749056331393E-2</v>
      </c>
      <c r="S244" s="86">
        <f t="shared" ref="S244" si="1846">S241/R241-1</f>
        <v>0.17567866350860717</v>
      </c>
      <c r="T244" s="86">
        <f t="shared" ref="T244" si="1847">T241/S241-1</f>
        <v>-1.1038374577278076</v>
      </c>
      <c r="U244" s="86">
        <f t="shared" ref="U244" si="1848">U241/T241-1</f>
        <v>1.5939211101383046</v>
      </c>
      <c r="V244" s="86">
        <f t="shared" ref="V244" si="1849">V241/U241-1</f>
        <v>-1.7977051132214283</v>
      </c>
      <c r="W244" s="86">
        <f t="shared" ref="W244:AA244" si="1850">W241/V241-1</f>
        <v>1.7297740409737132</v>
      </c>
      <c r="X244" s="86">
        <f t="shared" si="1850"/>
        <v>-0.36696989123327672</v>
      </c>
      <c r="Y244" s="86">
        <f t="shared" si="1850"/>
        <v>0.50548980996138471</v>
      </c>
      <c r="Z244" s="86">
        <f t="shared" si="1850"/>
        <v>0.80559668199766343</v>
      </c>
      <c r="AA244" s="86">
        <f t="shared" si="1850"/>
        <v>0.13490215410597961</v>
      </c>
      <c r="AB244" s="87">
        <f t="shared" ref="AB244" si="1851">AB241/AA241-1</f>
        <v>3.2217934115752911E-2</v>
      </c>
      <c r="AC244" s="87">
        <f t="shared" ref="AC244" si="1852">AC241/AB241-1</f>
        <v>-7.8897684927039413E-2</v>
      </c>
      <c r="AD244" s="87">
        <f t="shared" ref="AD244" si="1853">AD241/AC241-1</f>
        <v>-1.7755681818182101E-2</v>
      </c>
      <c r="AE244" s="87">
        <f t="shared" ref="AE244" si="1854">AE241/AD241-1</f>
        <v>0</v>
      </c>
      <c r="AN244" s="86" t="e">
        <f t="shared" ref="AN244:CI244" si="1855">+AN241/AJ241-1</f>
        <v>#DIV/0!</v>
      </c>
      <c r="AO244" s="86" t="e">
        <f t="shared" si="1855"/>
        <v>#DIV/0!</v>
      </c>
      <c r="AP244" s="86" t="e">
        <f t="shared" si="1855"/>
        <v>#DIV/0!</v>
      </c>
      <c r="AQ244" s="86" t="e">
        <f t="shared" si="1855"/>
        <v>#DIV/0!</v>
      </c>
      <c r="AR244" s="86" t="e">
        <f t="shared" si="1855"/>
        <v>#DIV/0!</v>
      </c>
      <c r="AS244" s="86" t="e">
        <f t="shared" si="1855"/>
        <v>#DIV/0!</v>
      </c>
      <c r="AT244" s="86" t="e">
        <f t="shared" si="1855"/>
        <v>#DIV/0!</v>
      </c>
      <c r="AU244" s="86" t="e">
        <f t="shared" si="1855"/>
        <v>#DIV/0!</v>
      </c>
      <c r="AV244" s="86" t="e">
        <f t="shared" si="1855"/>
        <v>#DIV/0!</v>
      </c>
      <c r="AW244" s="86" t="e">
        <f t="shared" si="1855"/>
        <v>#DIV/0!</v>
      </c>
      <c r="AX244" s="86" t="e">
        <f t="shared" si="1855"/>
        <v>#DIV/0!</v>
      </c>
      <c r="AY244" s="86" t="e">
        <f t="shared" si="1855"/>
        <v>#DIV/0!</v>
      </c>
      <c r="AZ244" s="86" t="e">
        <f t="shared" si="1855"/>
        <v>#DIV/0!</v>
      </c>
      <c r="BA244" s="86" t="e">
        <f t="shared" si="1855"/>
        <v>#DIV/0!</v>
      </c>
      <c r="BB244" s="86" t="e">
        <f t="shared" si="1855"/>
        <v>#DIV/0!</v>
      </c>
      <c r="BC244" s="86" t="e">
        <f t="shared" si="1855"/>
        <v>#DIV/0!</v>
      </c>
      <c r="BD244" s="86" t="e">
        <f t="shared" si="1855"/>
        <v>#DIV/0!</v>
      </c>
      <c r="BE244" s="86" t="e">
        <f t="shared" si="1855"/>
        <v>#DIV/0!</v>
      </c>
      <c r="BF244" s="86" t="e">
        <f t="shared" si="1855"/>
        <v>#DIV/0!</v>
      </c>
      <c r="BG244" s="86" t="e">
        <f t="shared" si="1855"/>
        <v>#DIV/0!</v>
      </c>
      <c r="BH244" s="86" t="e">
        <f t="shared" si="1855"/>
        <v>#DIV/0!</v>
      </c>
      <c r="BI244" s="86" t="e">
        <f t="shared" si="1855"/>
        <v>#DIV/0!</v>
      </c>
      <c r="BJ244" s="86" t="e">
        <f t="shared" si="1855"/>
        <v>#DIV/0!</v>
      </c>
      <c r="BK244" s="86" t="e">
        <f t="shared" si="1855"/>
        <v>#DIV/0!</v>
      </c>
      <c r="BL244" s="86" t="e">
        <f t="shared" si="1855"/>
        <v>#DIV/0!</v>
      </c>
      <c r="BM244" s="86" t="e">
        <f t="shared" si="1855"/>
        <v>#DIV/0!</v>
      </c>
      <c r="BN244" s="86" t="e">
        <f t="shared" si="1855"/>
        <v>#DIV/0!</v>
      </c>
      <c r="BO244" s="86" t="e">
        <f t="shared" si="1855"/>
        <v>#DIV/0!</v>
      </c>
      <c r="BP244" s="86" t="e">
        <f t="shared" si="1855"/>
        <v>#DIV/0!</v>
      </c>
      <c r="BQ244" s="86" t="e">
        <f t="shared" si="1855"/>
        <v>#DIV/0!</v>
      </c>
      <c r="BR244" s="86" t="e">
        <f t="shared" si="1855"/>
        <v>#DIV/0!</v>
      </c>
      <c r="BS244" s="86" t="e">
        <f t="shared" si="1855"/>
        <v>#DIV/0!</v>
      </c>
      <c r="BT244" s="86" t="e">
        <f t="shared" si="1855"/>
        <v>#DIV/0!</v>
      </c>
      <c r="BU244" s="86" t="e">
        <f t="shared" si="1855"/>
        <v>#DIV/0!</v>
      </c>
      <c r="BV244" s="86">
        <f t="shared" si="1855"/>
        <v>1.6512088490809331</v>
      </c>
      <c r="BW244" s="86">
        <f t="shared" si="1855"/>
        <v>1.1819452076902817</v>
      </c>
      <c r="BX244" s="86">
        <f t="shared" si="1855"/>
        <v>0.1073941683880355</v>
      </c>
      <c r="BY244" s="86">
        <f t="shared" si="1855"/>
        <v>-0.26455835125307725</v>
      </c>
      <c r="BZ244" s="86">
        <f t="shared" si="1855"/>
        <v>-0.18905779563683978</v>
      </c>
      <c r="CA244" s="86">
        <f t="shared" si="1855"/>
        <v>-0.49748645114020895</v>
      </c>
      <c r="CB244" s="86">
        <f t="shared" si="1855"/>
        <v>0.20001396218163725</v>
      </c>
      <c r="CC244" s="86">
        <f t="shared" si="1855"/>
        <v>0.30865121327334699</v>
      </c>
      <c r="CD244" s="86">
        <f t="shared" si="1855"/>
        <v>0.39462528220379145</v>
      </c>
      <c r="CE244" s="86">
        <f t="shared" si="1855"/>
        <v>1.3361709659270873</v>
      </c>
      <c r="CF244" s="86">
        <f t="shared" si="1855"/>
        <v>1.1792246999710061</v>
      </c>
      <c r="CG244" s="86">
        <f t="shared" si="1855"/>
        <v>1.2586129381581208</v>
      </c>
      <c r="CH244" s="86">
        <f t="shared" si="1855"/>
        <v>1.0280992609681663</v>
      </c>
      <c r="CI244" s="86">
        <f t="shared" si="1855"/>
        <v>0.77455274276546016</v>
      </c>
      <c r="CJ244" s="86">
        <f>+CJ241/CF241-1</f>
        <v>0.24829944814335625</v>
      </c>
      <c r="CL244" s="86">
        <f>+CL241/CH241-1</f>
        <v>-3.9945124318484404E-2</v>
      </c>
      <c r="CM244" s="87"/>
      <c r="CN244" s="87"/>
      <c r="CO244" s="87"/>
      <c r="CP244" s="87"/>
      <c r="CQ244" s="87"/>
      <c r="CR244" s="87"/>
      <c r="CS244" s="87"/>
      <c r="CT244" s="87"/>
      <c r="CU244" s="87"/>
      <c r="CV244" s="87"/>
      <c r="CW244" s="87"/>
      <c r="CX244" s="87"/>
      <c r="CY244" s="87"/>
      <c r="CZ244" s="87"/>
      <c r="DA244" s="87"/>
      <c r="DB244" s="87"/>
      <c r="DE244" s="141"/>
      <c r="DF244" s="86">
        <v>0.19979848530908195</v>
      </c>
    </row>
    <row r="245" spans="1:110" s="103" customFormat="1" x14ac:dyDescent="0.2">
      <c r="A245" s="147" t="s">
        <v>87</v>
      </c>
      <c r="C245" s="103" t="e">
        <f>IF(C244&gt;C243,"RF",0)</f>
        <v>#DIV/0!</v>
      </c>
      <c r="D245" s="103" t="e">
        <f>IF(D244&gt;D243,"RF",0)</f>
        <v>#DIV/0!</v>
      </c>
      <c r="E245" s="103" t="e">
        <f t="shared" ref="E245:U245" si="1856">IF(E244&gt;E243,"RF",0)</f>
        <v>#DIV/0!</v>
      </c>
      <c r="F245" s="103" t="e">
        <f t="shared" si="1856"/>
        <v>#DIV/0!</v>
      </c>
      <c r="G245" s="103" t="e">
        <f t="shared" si="1856"/>
        <v>#DIV/0!</v>
      </c>
      <c r="H245" s="103" t="e">
        <f t="shared" si="1856"/>
        <v>#DIV/0!</v>
      </c>
      <c r="I245" s="103" t="e">
        <f t="shared" si="1856"/>
        <v>#DIV/0!</v>
      </c>
      <c r="J245" s="103" t="e">
        <f t="shared" si="1856"/>
        <v>#DIV/0!</v>
      </c>
      <c r="K245" s="103" t="e">
        <f t="shared" si="1856"/>
        <v>#DIV/0!</v>
      </c>
      <c r="L245" s="103">
        <f t="shared" si="1856"/>
        <v>0</v>
      </c>
      <c r="M245" s="103">
        <f t="shared" si="1856"/>
        <v>0</v>
      </c>
      <c r="N245" s="103">
        <f t="shared" si="1856"/>
        <v>0</v>
      </c>
      <c r="O245" s="103" t="str">
        <f t="shared" si="1856"/>
        <v>RF</v>
      </c>
      <c r="P245" s="103">
        <f t="shared" si="1856"/>
        <v>0</v>
      </c>
      <c r="Q245" s="103">
        <f t="shared" si="1856"/>
        <v>0</v>
      </c>
      <c r="R245" s="103">
        <f t="shared" si="1856"/>
        <v>0</v>
      </c>
      <c r="S245" s="103">
        <f t="shared" si="1856"/>
        <v>0</v>
      </c>
      <c r="T245" s="103">
        <f t="shared" si="1856"/>
        <v>0</v>
      </c>
      <c r="U245" s="103" t="str">
        <f t="shared" si="1856"/>
        <v>RF</v>
      </c>
      <c r="V245" s="103">
        <f>IF(V244&gt;V243,"RF",0)</f>
        <v>0</v>
      </c>
      <c r="W245" s="103" t="str">
        <f t="shared" ref="W245" si="1857">IF(W244&gt;W243,"RF",0)</f>
        <v>RF</v>
      </c>
      <c r="X245" s="103">
        <f t="shared" ref="X245:Y245" si="1858">IF(X244&gt;X243,"RF",0)</f>
        <v>0</v>
      </c>
      <c r="Y245" s="103" t="str">
        <f t="shared" si="1858"/>
        <v>RF</v>
      </c>
      <c r="Z245" s="103" t="str">
        <f t="shared" ref="Z245:AA245" si="1859">IF(Z244&gt;Z243,"RF",0)</f>
        <v>RF</v>
      </c>
      <c r="AA245" s="103" t="str">
        <f t="shared" si="1859"/>
        <v>RF</v>
      </c>
      <c r="AB245" s="73">
        <f t="shared" ref="AA245:AD245" si="1860">IF(AB244&gt;AB243,"RF",0)</f>
        <v>0</v>
      </c>
      <c r="AC245" s="73">
        <f t="shared" si="1860"/>
        <v>0</v>
      </c>
      <c r="AD245" s="73">
        <f t="shared" si="1860"/>
        <v>0</v>
      </c>
      <c r="AE245" s="73">
        <f t="shared" ref="AE245" si="1861">IF(AE244&gt;AE243,"RF",0)</f>
        <v>0</v>
      </c>
      <c r="CM245" s="73"/>
      <c r="CN245" s="73"/>
      <c r="CO245" s="73"/>
      <c r="CP245" s="73"/>
      <c r="CQ245" s="73"/>
      <c r="CR245" s="73"/>
      <c r="CS245" s="73"/>
      <c r="CT245" s="73"/>
      <c r="CU245" s="73"/>
      <c r="CV245" s="73"/>
      <c r="CW245" s="73"/>
      <c r="CX245" s="73"/>
      <c r="CY245" s="73"/>
      <c r="CZ245" s="73"/>
      <c r="DA245" s="73"/>
      <c r="DB245" s="73"/>
      <c r="DE245" s="142"/>
      <c r="DF245" s="103" t="s">
        <v>607</v>
      </c>
    </row>
    <row r="246" spans="1:110" x14ac:dyDescent="0.2">
      <c r="A246" s="153" t="s">
        <v>494</v>
      </c>
    </row>
    <row r="247" spans="1:110" x14ac:dyDescent="0.2">
      <c r="A247" s="152" t="s">
        <v>495</v>
      </c>
    </row>
    <row r="248" spans="1:110" s="23" customFormat="1" x14ac:dyDescent="0.2">
      <c r="A248" s="23" t="s">
        <v>22</v>
      </c>
      <c r="C248" s="23">
        <f t="shared" ref="C248:AE248" si="1862">C103</f>
        <v>0</v>
      </c>
      <c r="D248" s="23">
        <f t="shared" si="1862"/>
        <v>0</v>
      </c>
      <c r="E248" s="23">
        <f t="shared" si="1862"/>
        <v>0</v>
      </c>
      <c r="F248" s="23">
        <f t="shared" si="1862"/>
        <v>0</v>
      </c>
      <c r="G248" s="23">
        <f t="shared" si="1862"/>
        <v>0</v>
      </c>
      <c r="H248" s="23">
        <f t="shared" si="1862"/>
        <v>0</v>
      </c>
      <c r="I248" s="23">
        <f t="shared" si="1862"/>
        <v>0</v>
      </c>
      <c r="J248" s="23">
        <f t="shared" si="1862"/>
        <v>0</v>
      </c>
      <c r="K248" s="23">
        <f t="shared" si="1862"/>
        <v>-30.244752399999999</v>
      </c>
      <c r="L248" s="23">
        <f t="shared" si="1862"/>
        <v>-21.885904999999994</v>
      </c>
      <c r="M248" s="23">
        <f t="shared" si="1862"/>
        <v>8.8468900000038708E-2</v>
      </c>
      <c r="N248" s="23">
        <f t="shared" si="1862"/>
        <v>25.855950499999985</v>
      </c>
      <c r="O248" s="23">
        <f t="shared" si="1862"/>
        <v>29.563974900000066</v>
      </c>
      <c r="P248" s="23">
        <f t="shared" si="1862"/>
        <v>34.68459049999997</v>
      </c>
      <c r="Q248" s="23">
        <f t="shared" si="1862"/>
        <v>67.181600000000074</v>
      </c>
      <c r="R248" s="23">
        <f t="shared" si="1862"/>
        <v>66.539900000000031</v>
      </c>
      <c r="S248" s="23">
        <f t="shared" si="1862"/>
        <v>155.47450000000001</v>
      </c>
      <c r="T248" s="23">
        <f t="shared" si="1862"/>
        <v>182.80690000000013</v>
      </c>
      <c r="U248" s="23">
        <f t="shared" si="1862"/>
        <v>111.99770000000001</v>
      </c>
      <c r="V248" s="23">
        <f t="shared" si="1862"/>
        <v>100.83899999999991</v>
      </c>
      <c r="W248" s="23">
        <f t="shared" si="1862"/>
        <v>252.78679999999997</v>
      </c>
      <c r="X248" s="23">
        <f t="shared" si="1862"/>
        <v>353.2905999999997</v>
      </c>
      <c r="Y248" s="23">
        <f t="shared" si="1862"/>
        <v>195.86999999999986</v>
      </c>
      <c r="Z248" s="23">
        <f t="shared" si="1862"/>
        <v>357.68999999999994</v>
      </c>
      <c r="AA248" s="23">
        <f t="shared" ref="AA248" si="1863">AA103</f>
        <v>331.97000000000031</v>
      </c>
      <c r="AB248" s="24">
        <f t="shared" si="1862"/>
        <v>410.11007024711313</v>
      </c>
      <c r="AC248" s="24">
        <f t="shared" si="1862"/>
        <v>633.2682511809719</v>
      </c>
      <c r="AD248" s="24">
        <f t="shared" si="1862"/>
        <v>720.39588417665959</v>
      </c>
      <c r="AE248" s="24">
        <f t="shared" si="1862"/>
        <v>814.62974110982725</v>
      </c>
      <c r="AI248" s="23">
        <f t="shared" ref="AI248:BN248" si="1864">AI103</f>
        <v>0</v>
      </c>
      <c r="AJ248" s="23">
        <f t="shared" si="1864"/>
        <v>0</v>
      </c>
      <c r="AK248" s="23">
        <f t="shared" si="1864"/>
        <v>0</v>
      </c>
      <c r="AL248" s="23">
        <f t="shared" si="1864"/>
        <v>0</v>
      </c>
      <c r="AM248" s="23">
        <f t="shared" si="1864"/>
        <v>0</v>
      </c>
      <c r="AN248" s="23">
        <f t="shared" si="1864"/>
        <v>0</v>
      </c>
      <c r="AO248" s="23">
        <f t="shared" si="1864"/>
        <v>0</v>
      </c>
      <c r="AP248" s="23">
        <f t="shared" si="1864"/>
        <v>0</v>
      </c>
      <c r="AQ248" s="23">
        <f t="shared" si="1864"/>
        <v>0</v>
      </c>
      <c r="AR248" s="23">
        <f t="shared" si="1864"/>
        <v>0</v>
      </c>
      <c r="AS248" s="23">
        <f t="shared" si="1864"/>
        <v>0</v>
      </c>
      <c r="AT248" s="23">
        <f t="shared" si="1864"/>
        <v>0</v>
      </c>
      <c r="AU248" s="23">
        <f t="shared" si="1864"/>
        <v>0</v>
      </c>
      <c r="AV248" s="23">
        <f t="shared" si="1864"/>
        <v>0</v>
      </c>
      <c r="AW248" s="23">
        <f t="shared" si="1864"/>
        <v>0</v>
      </c>
      <c r="AX248" s="23">
        <f t="shared" si="1864"/>
        <v>0</v>
      </c>
      <c r="AY248" s="23">
        <f t="shared" si="1864"/>
        <v>0</v>
      </c>
      <c r="AZ248" s="23">
        <f t="shared" si="1864"/>
        <v>0</v>
      </c>
      <c r="BA248" s="23">
        <f t="shared" si="1864"/>
        <v>0</v>
      </c>
      <c r="BB248" s="23">
        <f t="shared" si="1864"/>
        <v>0</v>
      </c>
      <c r="BC248" s="23">
        <f t="shared" si="1864"/>
        <v>0</v>
      </c>
      <c r="BD248" s="23">
        <f t="shared" si="1864"/>
        <v>0</v>
      </c>
      <c r="BE248" s="23">
        <f t="shared" si="1864"/>
        <v>0</v>
      </c>
      <c r="BF248" s="23">
        <f t="shared" si="1864"/>
        <v>0</v>
      </c>
      <c r="BG248" s="23">
        <f t="shared" si="1864"/>
        <v>0</v>
      </c>
      <c r="BH248" s="23">
        <f t="shared" si="1864"/>
        <v>0</v>
      </c>
      <c r="BI248" s="23">
        <f t="shared" si="1864"/>
        <v>0</v>
      </c>
      <c r="BJ248" s="23">
        <f t="shared" si="1864"/>
        <v>0</v>
      </c>
      <c r="BK248" s="23">
        <f t="shared" si="1864"/>
        <v>0</v>
      </c>
      <c r="BL248" s="23">
        <f t="shared" si="1864"/>
        <v>0</v>
      </c>
      <c r="BM248" s="23">
        <f t="shared" si="1864"/>
        <v>0</v>
      </c>
      <c r="BN248" s="23">
        <f t="shared" si="1864"/>
        <v>0</v>
      </c>
      <c r="BO248" s="23">
        <f t="shared" ref="BO248:CT248" si="1865">BO103</f>
        <v>17.870999999999974</v>
      </c>
      <c r="BP248" s="23">
        <f t="shared" si="1865"/>
        <v>25.631000000000014</v>
      </c>
      <c r="BQ248" s="23">
        <f t="shared" si="1865"/>
        <v>24.573999999999998</v>
      </c>
      <c r="BR248" s="23">
        <f t="shared" si="1865"/>
        <v>32.76400000000001</v>
      </c>
      <c r="BS248" s="23">
        <f t="shared" si="1865"/>
        <v>36.955999999999996</v>
      </c>
      <c r="BT248" s="23">
        <f t="shared" si="1865"/>
        <v>47.007999999999981</v>
      </c>
      <c r="BU248" s="23">
        <f t="shared" si="1865"/>
        <v>69.732999999999961</v>
      </c>
      <c r="BV248" s="23">
        <f t="shared" si="1865"/>
        <v>99.086999999999975</v>
      </c>
      <c r="BW248" s="23">
        <f t="shared" si="1865"/>
        <v>107.79200000000006</v>
      </c>
      <c r="BX248" s="23">
        <f t="shared" si="1865"/>
        <v>91.568999999999932</v>
      </c>
      <c r="BY248" s="23">
        <f t="shared" si="1865"/>
        <v>77.196000000000012</v>
      </c>
      <c r="BZ248" s="23">
        <f t="shared" si="1865"/>
        <v>76.732000000000085</v>
      </c>
      <c r="CA248" s="23">
        <f t="shared" si="1865"/>
        <v>31.50999999999997</v>
      </c>
      <c r="CB248" s="23">
        <f t="shared" si="1865"/>
        <v>37.989999999999995</v>
      </c>
      <c r="CC248" s="23">
        <f t="shared" si="1865"/>
        <v>49.079999999999956</v>
      </c>
      <c r="CD248" s="23">
        <f t="shared" si="1865"/>
        <v>77.270000000000053</v>
      </c>
      <c r="CE248" s="23">
        <f t="shared" si="1865"/>
        <v>85.870000000000047</v>
      </c>
      <c r="CF248" s="23">
        <f t="shared" si="1865"/>
        <v>81.3</v>
      </c>
      <c r="CG248" s="23">
        <f t="shared" si="1865"/>
        <v>103.63000000000005</v>
      </c>
      <c r="CH248" s="23">
        <f t="shared" si="1865"/>
        <v>86.89</v>
      </c>
      <c r="CI248" s="23">
        <f t="shared" si="1865"/>
        <v>160.69</v>
      </c>
      <c r="CJ248" s="23">
        <f t="shared" si="1865"/>
        <v>51.220000000000006</v>
      </c>
      <c r="CK248" s="23">
        <f t="shared" si="1865"/>
        <v>39.110000000000063</v>
      </c>
      <c r="CL248" s="23">
        <f t="shared" ref="CL248" si="1866">CL103</f>
        <v>80.949999999999932</v>
      </c>
      <c r="CM248" s="24">
        <f t="shared" si="1865"/>
        <v>82.279346856189235</v>
      </c>
      <c r="CN248" s="24">
        <f t="shared" si="1865"/>
        <v>106.11316471343885</v>
      </c>
      <c r="CO248" s="24">
        <f t="shared" si="1865"/>
        <v>105.44914734558402</v>
      </c>
      <c r="CP248" s="24">
        <f t="shared" si="1865"/>
        <v>116.26841133190106</v>
      </c>
      <c r="CQ248" s="24">
        <f t="shared" si="1865"/>
        <v>142.83918182316512</v>
      </c>
      <c r="CR248" s="24">
        <f t="shared" si="1865"/>
        <v>159.59449930458069</v>
      </c>
      <c r="CS248" s="24">
        <f t="shared" si="1865"/>
        <v>162.99171239620233</v>
      </c>
      <c r="CT248" s="24">
        <f t="shared" si="1865"/>
        <v>167.84285765702359</v>
      </c>
      <c r="CU248" s="24">
        <f t="shared" ref="CU248:DB248" si="1867">CU103</f>
        <v>172.2249228535116</v>
      </c>
      <c r="CV248" s="24">
        <f t="shared" si="1867"/>
        <v>177.40132625322371</v>
      </c>
      <c r="CW248" s="24">
        <f t="shared" si="1867"/>
        <v>182.67239712376474</v>
      </c>
      <c r="CX248" s="24">
        <f t="shared" si="1867"/>
        <v>188.09723794615977</v>
      </c>
      <c r="CY248" s="24">
        <f t="shared" si="1867"/>
        <v>194.90127123227117</v>
      </c>
      <c r="CZ248" s="24">
        <f t="shared" si="1867"/>
        <v>200.5706894993055</v>
      </c>
      <c r="DA248" s="24">
        <f t="shared" si="1867"/>
        <v>206.5182448073115</v>
      </c>
      <c r="DB248" s="24">
        <f t="shared" si="1867"/>
        <v>212.63953557093905</v>
      </c>
      <c r="DE248" s="123"/>
      <c r="DF248" s="23">
        <v>331.96999999999986</v>
      </c>
    </row>
    <row r="249" spans="1:110" s="23" customFormat="1" x14ac:dyDescent="0.2">
      <c r="A249" s="23" t="s">
        <v>88</v>
      </c>
      <c r="C249" s="23">
        <f t="shared" ref="C249:AE249" si="1868">C87</f>
        <v>0</v>
      </c>
      <c r="D249" s="23">
        <f t="shared" si="1868"/>
        <v>0</v>
      </c>
      <c r="E249" s="23">
        <f t="shared" si="1868"/>
        <v>0</v>
      </c>
      <c r="F249" s="23">
        <f t="shared" si="1868"/>
        <v>0</v>
      </c>
      <c r="G249" s="23">
        <f t="shared" si="1868"/>
        <v>0</v>
      </c>
      <c r="H249" s="23">
        <f t="shared" si="1868"/>
        <v>0</v>
      </c>
      <c r="I249" s="23">
        <f t="shared" si="1868"/>
        <v>0</v>
      </c>
      <c r="J249" s="23">
        <f t="shared" si="1868"/>
        <v>0</v>
      </c>
      <c r="K249" s="23">
        <f t="shared" si="1868"/>
        <v>32.347868599999998</v>
      </c>
      <c r="L249" s="23">
        <f t="shared" si="1868"/>
        <v>46.105087900000001</v>
      </c>
      <c r="M249" s="23">
        <f t="shared" si="1868"/>
        <v>47.256789699999999</v>
      </c>
      <c r="N249" s="23">
        <f t="shared" si="1868"/>
        <v>48.183577100000001</v>
      </c>
      <c r="O249" s="23">
        <f t="shared" si="1868"/>
        <v>49.385596499999998</v>
      </c>
      <c r="P249" s="23">
        <f t="shared" si="1868"/>
        <v>42.302518499999998</v>
      </c>
      <c r="Q249" s="23">
        <f t="shared" si="1868"/>
        <v>44.051000000000002</v>
      </c>
      <c r="R249" s="23">
        <f t="shared" si="1868"/>
        <v>55.430100000000003</v>
      </c>
      <c r="S249" s="23">
        <f t="shared" si="1868"/>
        <v>55.271500000000003</v>
      </c>
      <c r="T249" s="23">
        <f t="shared" si="1868"/>
        <v>54.098799999999997</v>
      </c>
      <c r="U249" s="23">
        <f t="shared" si="1868"/>
        <v>44.302</v>
      </c>
      <c r="V249" s="23">
        <f t="shared" si="1868"/>
        <v>73.544799999999995</v>
      </c>
      <c r="W249" s="23">
        <f t="shared" si="1868"/>
        <v>85.905600000000007</v>
      </c>
      <c r="X249" s="23">
        <f t="shared" si="1868"/>
        <v>108.9533</v>
      </c>
      <c r="Y249" s="23">
        <f t="shared" si="1868"/>
        <v>123.56</v>
      </c>
      <c r="Z249" s="23">
        <f t="shared" si="1868"/>
        <v>132.56</v>
      </c>
      <c r="AA249" s="23">
        <f t="shared" ref="AA249" si="1869">AA87</f>
        <v>168.29</v>
      </c>
      <c r="AB249" s="24">
        <f t="shared" si="1868"/>
        <v>184.93894754498791</v>
      </c>
      <c r="AC249" s="24">
        <f t="shared" si="1868"/>
        <v>205.62713261304162</v>
      </c>
      <c r="AD249" s="24">
        <f t="shared" si="1868"/>
        <v>205.19992282165404</v>
      </c>
      <c r="AE249" s="24">
        <f t="shared" si="1868"/>
        <v>204.80514663693748</v>
      </c>
      <c r="AI249" s="23">
        <f t="shared" ref="AI249:BN249" si="1870">AI87</f>
        <v>0</v>
      </c>
      <c r="AJ249" s="23">
        <f t="shared" si="1870"/>
        <v>0</v>
      </c>
      <c r="AK249" s="23">
        <f t="shared" si="1870"/>
        <v>0</v>
      </c>
      <c r="AL249" s="23">
        <f t="shared" si="1870"/>
        <v>0</v>
      </c>
      <c r="AM249" s="23">
        <f t="shared" si="1870"/>
        <v>0</v>
      </c>
      <c r="AN249" s="23">
        <f t="shared" si="1870"/>
        <v>0</v>
      </c>
      <c r="AO249" s="23">
        <f t="shared" si="1870"/>
        <v>0</v>
      </c>
      <c r="AP249" s="23">
        <f t="shared" si="1870"/>
        <v>0</v>
      </c>
      <c r="AQ249" s="23">
        <f t="shared" si="1870"/>
        <v>0</v>
      </c>
      <c r="AR249" s="23">
        <f t="shared" si="1870"/>
        <v>0</v>
      </c>
      <c r="AS249" s="23">
        <f t="shared" si="1870"/>
        <v>0</v>
      </c>
      <c r="AT249" s="23">
        <f t="shared" si="1870"/>
        <v>0</v>
      </c>
      <c r="AU249" s="23">
        <f t="shared" si="1870"/>
        <v>0</v>
      </c>
      <c r="AV249" s="23">
        <f t="shared" si="1870"/>
        <v>0</v>
      </c>
      <c r="AW249" s="23">
        <f t="shared" si="1870"/>
        <v>0</v>
      </c>
      <c r="AX249" s="23">
        <f t="shared" si="1870"/>
        <v>0</v>
      </c>
      <c r="AY249" s="23">
        <f t="shared" si="1870"/>
        <v>0</v>
      </c>
      <c r="AZ249" s="23">
        <f t="shared" si="1870"/>
        <v>0</v>
      </c>
      <c r="BA249" s="23">
        <f t="shared" si="1870"/>
        <v>0</v>
      </c>
      <c r="BB249" s="23">
        <f t="shared" si="1870"/>
        <v>0</v>
      </c>
      <c r="BC249" s="23">
        <f t="shared" si="1870"/>
        <v>0</v>
      </c>
      <c r="BD249" s="23">
        <f t="shared" si="1870"/>
        <v>0</v>
      </c>
      <c r="BE249" s="23">
        <f t="shared" si="1870"/>
        <v>0</v>
      </c>
      <c r="BF249" s="23">
        <f t="shared" si="1870"/>
        <v>0</v>
      </c>
      <c r="BG249" s="23">
        <f t="shared" si="1870"/>
        <v>0</v>
      </c>
      <c r="BH249" s="23">
        <f t="shared" si="1870"/>
        <v>0</v>
      </c>
      <c r="BI249" s="23">
        <f t="shared" si="1870"/>
        <v>0</v>
      </c>
      <c r="BJ249" s="23">
        <f t="shared" si="1870"/>
        <v>0</v>
      </c>
      <c r="BK249" s="23">
        <f t="shared" si="1870"/>
        <v>0</v>
      </c>
      <c r="BL249" s="23">
        <f t="shared" si="1870"/>
        <v>0</v>
      </c>
      <c r="BM249" s="23">
        <f t="shared" si="1870"/>
        <v>0</v>
      </c>
      <c r="BN249" s="23">
        <f t="shared" si="1870"/>
        <v>0</v>
      </c>
      <c r="BO249" s="23">
        <f t="shared" ref="BO249:CT249" si="1871">BO87</f>
        <v>10.877000000000001</v>
      </c>
      <c r="BP249" s="23">
        <f t="shared" si="1871"/>
        <v>20.238</v>
      </c>
      <c r="BQ249" s="23">
        <f t="shared" si="1871"/>
        <v>21.25</v>
      </c>
      <c r="BR249" s="23">
        <f t="shared" si="1871"/>
        <v>21.18</v>
      </c>
      <c r="BS249" s="23">
        <f t="shared" si="1871"/>
        <v>21.297000000000001</v>
      </c>
      <c r="BT249" s="23">
        <f t="shared" si="1871"/>
        <v>21.73</v>
      </c>
      <c r="BU249" s="23">
        <f t="shared" si="1871"/>
        <v>21.815000000000001</v>
      </c>
      <c r="BV249" s="23">
        <f t="shared" si="1871"/>
        <v>21.064</v>
      </c>
      <c r="BW249" s="23">
        <f t="shared" si="1871"/>
        <v>22.039000000000001</v>
      </c>
      <c r="BX249" s="23">
        <f t="shared" si="1871"/>
        <v>25.946000000000002</v>
      </c>
      <c r="BY249" s="23">
        <f t="shared" si="1871"/>
        <v>30.838999999999999</v>
      </c>
      <c r="BZ249" s="23">
        <f t="shared" si="1871"/>
        <v>30.13</v>
      </c>
      <c r="CA249" s="23">
        <f t="shared" si="1871"/>
        <v>30.8</v>
      </c>
      <c r="CB249" s="23">
        <f t="shared" si="1871"/>
        <v>31.51</v>
      </c>
      <c r="CC249" s="23">
        <f t="shared" si="1871"/>
        <v>30.88</v>
      </c>
      <c r="CD249" s="23">
        <f t="shared" si="1871"/>
        <v>30.38</v>
      </c>
      <c r="CE249" s="23">
        <f t="shared" si="1871"/>
        <v>33.450000000000003</v>
      </c>
      <c r="CF249" s="23">
        <f t="shared" si="1871"/>
        <v>32.25</v>
      </c>
      <c r="CG249" s="23">
        <f t="shared" si="1871"/>
        <v>32.909999999999997</v>
      </c>
      <c r="CH249" s="23">
        <f t="shared" si="1871"/>
        <v>33.950000000000003</v>
      </c>
      <c r="CI249" s="23">
        <f t="shared" si="1871"/>
        <v>41.54</v>
      </c>
      <c r="CJ249" s="23">
        <f t="shared" si="1871"/>
        <v>42.31</v>
      </c>
      <c r="CK249" s="23">
        <f t="shared" si="1871"/>
        <v>42.75</v>
      </c>
      <c r="CL249" s="23">
        <f t="shared" ref="CL249" si="1872">CL87</f>
        <v>41.69</v>
      </c>
      <c r="CM249" s="24">
        <f t="shared" si="1871"/>
        <v>41.381571752064019</v>
      </c>
      <c r="CN249" s="24">
        <f t="shared" si="1871"/>
        <v>40.57274756497111</v>
      </c>
      <c r="CO249" s="24">
        <f t="shared" si="1871"/>
        <v>51.507042071699459</v>
      </c>
      <c r="CP249" s="24">
        <f t="shared" si="1871"/>
        <v>51.477586156253324</v>
      </c>
      <c r="CQ249" s="24">
        <f t="shared" si="1871"/>
        <v>51.44870597188401</v>
      </c>
      <c r="CR249" s="24">
        <f t="shared" si="1871"/>
        <v>51.420390265630367</v>
      </c>
      <c r="CS249" s="24">
        <f t="shared" si="1871"/>
        <v>51.392628004476137</v>
      </c>
      <c r="CT249" s="24">
        <f t="shared" si="1871"/>
        <v>51.365408371051096</v>
      </c>
      <c r="CU249" s="24">
        <f t="shared" ref="CU249:DB249" si="1873">CU87</f>
        <v>51.338720759416098</v>
      </c>
      <c r="CV249" s="24">
        <f t="shared" si="1873"/>
        <v>51.312554770930532</v>
      </c>
      <c r="CW249" s="24">
        <f t="shared" si="1873"/>
        <v>51.286900210200614</v>
      </c>
      <c r="CX249" s="24">
        <f t="shared" si="1873"/>
        <v>51.261747081106783</v>
      </c>
      <c r="CY249" s="24">
        <f t="shared" si="1873"/>
        <v>51.237085582908804</v>
      </c>
      <c r="CZ249" s="24">
        <f t="shared" si="1873"/>
        <v>51.212906106426956</v>
      </c>
      <c r="DA249" s="24">
        <f t="shared" si="1873"/>
        <v>51.18919923029793</v>
      </c>
      <c r="DB249" s="24">
        <f t="shared" si="1873"/>
        <v>51.165955717303788</v>
      </c>
      <c r="DE249" s="123"/>
      <c r="DF249" s="23">
        <v>168.29</v>
      </c>
    </row>
    <row r="250" spans="1:110" s="22" customFormat="1" x14ac:dyDescent="0.2">
      <c r="A250" s="22" t="s">
        <v>89</v>
      </c>
      <c r="C250" s="22">
        <f t="shared" ref="C250:W250" si="1874">C248+C249</f>
        <v>0</v>
      </c>
      <c r="D250" s="22">
        <f t="shared" si="1874"/>
        <v>0</v>
      </c>
      <c r="E250" s="22">
        <f t="shared" si="1874"/>
        <v>0</v>
      </c>
      <c r="F250" s="22">
        <f t="shared" si="1874"/>
        <v>0</v>
      </c>
      <c r="G250" s="22">
        <f t="shared" si="1874"/>
        <v>0</v>
      </c>
      <c r="H250" s="22">
        <f t="shared" si="1874"/>
        <v>0</v>
      </c>
      <c r="I250" s="22">
        <f t="shared" si="1874"/>
        <v>0</v>
      </c>
      <c r="J250" s="22">
        <f t="shared" si="1874"/>
        <v>0</v>
      </c>
      <c r="K250" s="22">
        <f t="shared" si="1874"/>
        <v>2.1031161999999988</v>
      </c>
      <c r="L250" s="22">
        <f t="shared" si="1874"/>
        <v>24.219182900000007</v>
      </c>
      <c r="M250" s="22">
        <f t="shared" si="1874"/>
        <v>47.345258600000037</v>
      </c>
      <c r="N250" s="22">
        <f t="shared" si="1874"/>
        <v>74.039527599999985</v>
      </c>
      <c r="O250" s="22">
        <f t="shared" si="1874"/>
        <v>78.949571400000067</v>
      </c>
      <c r="P250" s="22">
        <f t="shared" si="1874"/>
        <v>76.987108999999975</v>
      </c>
      <c r="Q250" s="22">
        <f t="shared" si="1874"/>
        <v>111.23260000000008</v>
      </c>
      <c r="R250" s="22">
        <f t="shared" si="1874"/>
        <v>121.97000000000003</v>
      </c>
      <c r="S250" s="22">
        <f t="shared" si="1874"/>
        <v>210.74600000000001</v>
      </c>
      <c r="T250" s="22">
        <f t="shared" si="1874"/>
        <v>236.90570000000014</v>
      </c>
      <c r="U250" s="22">
        <f t="shared" si="1874"/>
        <v>156.2997</v>
      </c>
      <c r="V250" s="22">
        <f t="shared" si="1874"/>
        <v>174.38379999999989</v>
      </c>
      <c r="W250" s="22">
        <f t="shared" si="1874"/>
        <v>338.69239999999996</v>
      </c>
      <c r="X250" s="22">
        <f t="shared" ref="X250:Y250" si="1875">X248+X249</f>
        <v>462.24389999999971</v>
      </c>
      <c r="Y250" s="22">
        <f t="shared" si="1875"/>
        <v>319.42999999999984</v>
      </c>
      <c r="Z250" s="22">
        <f t="shared" ref="Z250:AA250" si="1876">Z248+Z249</f>
        <v>490.24999999999994</v>
      </c>
      <c r="AA250" s="22">
        <f t="shared" si="1876"/>
        <v>500.26000000000033</v>
      </c>
      <c r="AB250" s="21">
        <f t="shared" ref="AA250:AD250" si="1877">AB248+AB249</f>
        <v>595.04901779210104</v>
      </c>
      <c r="AC250" s="21">
        <f t="shared" si="1877"/>
        <v>838.89538379401347</v>
      </c>
      <c r="AD250" s="21">
        <f t="shared" si="1877"/>
        <v>925.59580699831361</v>
      </c>
      <c r="AE250" s="21">
        <f t="shared" ref="AE250" si="1878">AE248+AE249</f>
        <v>1019.4348877467647</v>
      </c>
      <c r="AI250" s="22">
        <f t="shared" ref="AI250" si="1879">AI248+AI249</f>
        <v>0</v>
      </c>
      <c r="AJ250" s="22">
        <f t="shared" ref="AJ250:AL250" si="1880">AJ248+AJ249</f>
        <v>0</v>
      </c>
      <c r="AK250" s="22">
        <f t="shared" si="1880"/>
        <v>0</v>
      </c>
      <c r="AL250" s="22">
        <f t="shared" si="1880"/>
        <v>0</v>
      </c>
      <c r="AM250" s="22">
        <f t="shared" ref="AM250" si="1881">AM248+AM249</f>
        <v>0</v>
      </c>
      <c r="AN250" s="22">
        <f t="shared" ref="AN250:CD250" si="1882">AN248+AN249</f>
        <v>0</v>
      </c>
      <c r="AO250" s="22">
        <f t="shared" si="1882"/>
        <v>0</v>
      </c>
      <c r="AP250" s="22">
        <f t="shared" si="1882"/>
        <v>0</v>
      </c>
      <c r="AQ250" s="22">
        <f t="shared" si="1882"/>
        <v>0</v>
      </c>
      <c r="AR250" s="22">
        <f t="shared" si="1882"/>
        <v>0</v>
      </c>
      <c r="AS250" s="22">
        <f t="shared" si="1882"/>
        <v>0</v>
      </c>
      <c r="AT250" s="22">
        <f t="shared" si="1882"/>
        <v>0</v>
      </c>
      <c r="AU250" s="22">
        <f t="shared" si="1882"/>
        <v>0</v>
      </c>
      <c r="AV250" s="22">
        <f t="shared" si="1882"/>
        <v>0</v>
      </c>
      <c r="AW250" s="22">
        <f t="shared" si="1882"/>
        <v>0</v>
      </c>
      <c r="AX250" s="22">
        <f t="shared" si="1882"/>
        <v>0</v>
      </c>
      <c r="AY250" s="22">
        <f t="shared" si="1882"/>
        <v>0</v>
      </c>
      <c r="AZ250" s="22">
        <f t="shared" si="1882"/>
        <v>0</v>
      </c>
      <c r="BA250" s="22">
        <f t="shared" si="1882"/>
        <v>0</v>
      </c>
      <c r="BB250" s="22">
        <f t="shared" si="1882"/>
        <v>0</v>
      </c>
      <c r="BC250" s="22">
        <f t="shared" si="1882"/>
        <v>0</v>
      </c>
      <c r="BD250" s="22">
        <f t="shared" si="1882"/>
        <v>0</v>
      </c>
      <c r="BE250" s="22">
        <f t="shared" si="1882"/>
        <v>0</v>
      </c>
      <c r="BF250" s="22">
        <f t="shared" si="1882"/>
        <v>0</v>
      </c>
      <c r="BG250" s="22">
        <f t="shared" si="1882"/>
        <v>0</v>
      </c>
      <c r="BH250" s="22">
        <f t="shared" si="1882"/>
        <v>0</v>
      </c>
      <c r="BI250" s="22">
        <f t="shared" si="1882"/>
        <v>0</v>
      </c>
      <c r="BJ250" s="22">
        <f t="shared" si="1882"/>
        <v>0</v>
      </c>
      <c r="BK250" s="22">
        <f t="shared" si="1882"/>
        <v>0</v>
      </c>
      <c r="BL250" s="22">
        <f t="shared" si="1882"/>
        <v>0</v>
      </c>
      <c r="BM250" s="22">
        <f t="shared" si="1882"/>
        <v>0</v>
      </c>
      <c r="BN250" s="22">
        <f t="shared" si="1882"/>
        <v>0</v>
      </c>
      <c r="BO250" s="22">
        <f t="shared" si="1882"/>
        <v>28.747999999999976</v>
      </c>
      <c r="BP250" s="22">
        <f t="shared" si="1882"/>
        <v>45.869000000000014</v>
      </c>
      <c r="BQ250" s="22">
        <f t="shared" si="1882"/>
        <v>45.823999999999998</v>
      </c>
      <c r="BR250" s="22">
        <f t="shared" si="1882"/>
        <v>53.94400000000001</v>
      </c>
      <c r="BS250" s="22">
        <f t="shared" si="1882"/>
        <v>58.253</v>
      </c>
      <c r="BT250" s="22">
        <f t="shared" si="1882"/>
        <v>68.737999999999985</v>
      </c>
      <c r="BU250" s="22">
        <f t="shared" si="1882"/>
        <v>91.547999999999959</v>
      </c>
      <c r="BV250" s="22">
        <f t="shared" si="1882"/>
        <v>120.15099999999998</v>
      </c>
      <c r="BW250" s="22">
        <f t="shared" si="1882"/>
        <v>129.83100000000007</v>
      </c>
      <c r="BX250" s="22">
        <f t="shared" si="1882"/>
        <v>117.51499999999993</v>
      </c>
      <c r="BY250" s="22">
        <f t="shared" si="1882"/>
        <v>108.03500000000001</v>
      </c>
      <c r="BZ250" s="22">
        <f t="shared" si="1882"/>
        <v>106.86200000000008</v>
      </c>
      <c r="CA250" s="22">
        <f t="shared" si="1882"/>
        <v>62.309999999999974</v>
      </c>
      <c r="CB250" s="22">
        <f t="shared" si="1882"/>
        <v>69.5</v>
      </c>
      <c r="CC250" s="22">
        <f t="shared" si="1882"/>
        <v>79.959999999999951</v>
      </c>
      <c r="CD250" s="22">
        <f t="shared" si="1882"/>
        <v>107.65000000000005</v>
      </c>
      <c r="CE250" s="22">
        <f t="shared" ref="CE250:CF250" si="1883">CE248+CE249</f>
        <v>119.32000000000005</v>
      </c>
      <c r="CF250" s="22">
        <f t="shared" si="1883"/>
        <v>113.55</v>
      </c>
      <c r="CG250" s="22">
        <f t="shared" ref="CG250:CH250" si="1884">CG248+CG249</f>
        <v>136.54000000000005</v>
      </c>
      <c r="CH250" s="22">
        <f t="shared" si="1884"/>
        <v>120.84</v>
      </c>
      <c r="CI250" s="22">
        <f t="shared" ref="CI250:CJ250" si="1885">CI248+CI249</f>
        <v>202.23</v>
      </c>
      <c r="CJ250" s="22">
        <f t="shared" si="1885"/>
        <v>93.53</v>
      </c>
      <c r="CK250" s="22">
        <f t="shared" ref="CK250:DB250" si="1886">CK248+CK249</f>
        <v>81.86000000000007</v>
      </c>
      <c r="CL250" s="22">
        <f t="shared" si="1886"/>
        <v>122.63999999999993</v>
      </c>
      <c r="CM250" s="21">
        <f t="shared" si="1886"/>
        <v>123.66091860825325</v>
      </c>
      <c r="CN250" s="21">
        <f t="shared" si="1886"/>
        <v>146.68591227840994</v>
      </c>
      <c r="CO250" s="21">
        <f t="shared" si="1886"/>
        <v>156.9561894172835</v>
      </c>
      <c r="CP250" s="21">
        <f t="shared" si="1886"/>
        <v>167.74599748815439</v>
      </c>
      <c r="CQ250" s="21">
        <f t="shared" si="1886"/>
        <v>194.28788779504913</v>
      </c>
      <c r="CR250" s="21">
        <f t="shared" si="1886"/>
        <v>211.01488957021107</v>
      </c>
      <c r="CS250" s="21">
        <f t="shared" si="1886"/>
        <v>214.38434040067847</v>
      </c>
      <c r="CT250" s="21">
        <f t="shared" si="1886"/>
        <v>219.20826602807469</v>
      </c>
      <c r="CU250" s="21">
        <f t="shared" si="1886"/>
        <v>223.56364361292771</v>
      </c>
      <c r="CV250" s="21">
        <f t="shared" si="1886"/>
        <v>228.71388102415426</v>
      </c>
      <c r="CW250" s="21">
        <f t="shared" si="1886"/>
        <v>233.95929733396537</v>
      </c>
      <c r="CX250" s="21">
        <f t="shared" si="1886"/>
        <v>239.35898502726656</v>
      </c>
      <c r="CY250" s="21">
        <f t="shared" si="1886"/>
        <v>246.13835681517998</v>
      </c>
      <c r="CZ250" s="21">
        <f t="shared" si="1886"/>
        <v>251.78359560573244</v>
      </c>
      <c r="DA250" s="21">
        <f t="shared" si="1886"/>
        <v>257.70744403760943</v>
      </c>
      <c r="DB250" s="21">
        <f t="shared" si="1886"/>
        <v>263.80549128824282</v>
      </c>
      <c r="DE250" s="126"/>
      <c r="DF250" s="22">
        <v>500.25999999999988</v>
      </c>
    </row>
    <row r="251" spans="1:110" s="23" customFormat="1" x14ac:dyDescent="0.2">
      <c r="A251" s="23" t="s">
        <v>65</v>
      </c>
      <c r="C251" s="23">
        <f t="shared" ref="C251:AA251" si="1887">B203-C203+B218+B219-C218-C219</f>
        <v>0</v>
      </c>
      <c r="D251" s="23">
        <f t="shared" si="1887"/>
        <v>0</v>
      </c>
      <c r="E251" s="23">
        <f>D203-E203+D218+D219-E218-E219</f>
        <v>0</v>
      </c>
      <c r="F251" s="23">
        <f t="shared" si="1887"/>
        <v>0</v>
      </c>
      <c r="G251" s="23">
        <f t="shared" si="1887"/>
        <v>0</v>
      </c>
      <c r="H251" s="23">
        <f t="shared" si="1887"/>
        <v>0</v>
      </c>
      <c r="I251" s="23">
        <f t="shared" si="1887"/>
        <v>0</v>
      </c>
      <c r="J251" s="23">
        <f>I203-J203+I218+I219-J218-J219</f>
        <v>0</v>
      </c>
      <c r="K251" s="23">
        <f>J203-K203+J218+J219-K218-K219</f>
        <v>-78.003512900000004</v>
      </c>
      <c r="L251" s="23">
        <f t="shared" si="1887"/>
        <v>-22.635496799999984</v>
      </c>
      <c r="M251" s="23">
        <f t="shared" si="1887"/>
        <v>-14.753857300000012</v>
      </c>
      <c r="N251" s="23">
        <f t="shared" si="1887"/>
        <v>9.7055928000000016</v>
      </c>
      <c r="O251" s="23">
        <f t="shared" si="1887"/>
        <v>1.3563738000000045</v>
      </c>
      <c r="P251" s="23">
        <f t="shared" si="1887"/>
        <v>27.080029199999984</v>
      </c>
      <c r="Q251" s="23">
        <f t="shared" si="1887"/>
        <v>-24.972928799999991</v>
      </c>
      <c r="R251" s="23">
        <f t="shared" si="1887"/>
        <v>4.3097999999999974</v>
      </c>
      <c r="S251" s="23">
        <f t="shared" si="1887"/>
        <v>-70.410499999999999</v>
      </c>
      <c r="T251" s="23">
        <f t="shared" si="1887"/>
        <v>16.289300000000026</v>
      </c>
      <c r="U251" s="23">
        <f t="shared" si="1887"/>
        <v>10.000199999999989</v>
      </c>
      <c r="V251" s="23">
        <f t="shared" si="1887"/>
        <v>-47.033799999999999</v>
      </c>
      <c r="W251" s="23">
        <f t="shared" si="1887"/>
        <v>-160.6764</v>
      </c>
      <c r="X251" s="23">
        <f t="shared" si="1887"/>
        <v>82.052199999999957</v>
      </c>
      <c r="Y251" s="23">
        <f t="shared" si="1887"/>
        <v>-41.146999999999963</v>
      </c>
      <c r="Z251" s="23">
        <f t="shared" si="1887"/>
        <v>-127.70999999999992</v>
      </c>
      <c r="AA251" s="23">
        <f t="shared" si="1887"/>
        <v>-254.72</v>
      </c>
      <c r="AB251" s="24">
        <f t="shared" ref="AB251" si="1888">AA203-AB203+AA218+AA219-AB218-AB219</f>
        <v>-255.33558202926903</v>
      </c>
      <c r="AC251" s="24">
        <f t="shared" ref="AC251" si="1889">AB203-AC203+AB218+AB219-AC218-AC219</f>
        <v>-266.78201221352856</v>
      </c>
      <c r="AD251" s="24">
        <f t="shared" ref="AD251" si="1890">AC203-AD203+AC218+AC219-AD218-AD219</f>
        <v>4.2222241088893497</v>
      </c>
      <c r="AE251" s="24">
        <f t="shared" ref="AE251" si="1891">AD203-AE203+AD218+AD219-AE218-AE219</f>
        <v>-8.4444482177786995</v>
      </c>
      <c r="AI251" s="23">
        <f>AH203-AI203+AH218+AH219-AI218-AJ219</f>
        <v>0</v>
      </c>
      <c r="AJ251" s="23">
        <f t="shared" ref="AJ251:AL251" si="1892">AI203-AJ203+AI218+AI219-AJ218-AK219</f>
        <v>0</v>
      </c>
      <c r="AK251" s="23" t="e">
        <f t="shared" si="1892"/>
        <v>#DIV/0!</v>
      </c>
      <c r="AL251" s="23" t="e">
        <f t="shared" si="1892"/>
        <v>#DIV/0!</v>
      </c>
      <c r="AM251" s="23" t="e">
        <f t="shared" ref="AM251" si="1893">AL203-AM203+AL218+AL219-AM218-AM219</f>
        <v>#DIV/0!</v>
      </c>
      <c r="AN251" s="23" t="e">
        <f t="shared" ref="AN251" si="1894">AM203-AN203+AM218+AM219-AN218-AN219</f>
        <v>#DIV/0!</v>
      </c>
      <c r="AO251" s="23" t="e">
        <f t="shared" ref="AO251" si="1895">AN203-AO203+AN218+AN219-AO218-AO219</f>
        <v>#DIV/0!</v>
      </c>
      <c r="AP251" s="23" t="e">
        <f t="shared" ref="AP251" si="1896">AO203-AP203+AO218+AO219-AP218-AP219</f>
        <v>#DIV/0!</v>
      </c>
      <c r="AQ251" s="23" t="e">
        <f t="shared" ref="AQ251" si="1897">AP203-AQ203+AP218+AP219-AQ218-AQ219</f>
        <v>#DIV/0!</v>
      </c>
      <c r="AR251" s="23" t="e">
        <f t="shared" ref="AR251" si="1898">AQ203-AR203+AQ218+AQ219-AR218-AR219</f>
        <v>#DIV/0!</v>
      </c>
      <c r="AS251" s="23" t="e">
        <f t="shared" ref="AS251" si="1899">AR203-AS203+AR218+AR219-AS218-AS219</f>
        <v>#DIV/0!</v>
      </c>
      <c r="AT251" s="23" t="e">
        <f t="shared" ref="AT251" si="1900">AS203-AT203+AS218+AS219-AT218-AT219</f>
        <v>#DIV/0!</v>
      </c>
      <c r="AU251" s="23" t="e">
        <f t="shared" ref="AU251" si="1901">AT203-AU203+AT218+AT219-AU218-AU219</f>
        <v>#DIV/0!</v>
      </c>
      <c r="AV251" s="23" t="e">
        <f t="shared" ref="AV251" si="1902">AU203-AV203+AU218+AU219-AV218-AV219</f>
        <v>#DIV/0!</v>
      </c>
      <c r="AW251" s="23" t="e">
        <f t="shared" ref="AW251" si="1903">AV203-AW203+AV218+AV219-AW218-AW219</f>
        <v>#DIV/0!</v>
      </c>
      <c r="AX251" s="23" t="e">
        <f t="shared" ref="AX251" si="1904">AW203-AX203+AW218+AW219-AX218-AX219</f>
        <v>#DIV/0!</v>
      </c>
      <c r="AY251" s="23" t="e">
        <f t="shared" ref="AY251" si="1905">AX203-AY203+AX218+AX219-AY218-AY219</f>
        <v>#DIV/0!</v>
      </c>
      <c r="AZ251" s="23" t="e">
        <f t="shared" ref="AZ251" si="1906">AY203-AZ203+AY218+AY219-AZ218-AZ219</f>
        <v>#DIV/0!</v>
      </c>
      <c r="BA251" s="23" t="e">
        <f t="shared" ref="BA251" si="1907">AZ203-BA203+AZ218+AZ219-BA218-BA219</f>
        <v>#DIV/0!</v>
      </c>
      <c r="BB251" s="23" t="e">
        <f t="shared" ref="BB251" si="1908">BA203-BB203+BA218+BA219-BB218-BB219</f>
        <v>#DIV/0!</v>
      </c>
      <c r="BC251" s="23" t="e">
        <f t="shared" ref="BC251" si="1909">BB203-BC203+BB218+BB219-BC218-BC219</f>
        <v>#DIV/0!</v>
      </c>
      <c r="BD251" s="23" t="e">
        <f t="shared" ref="BD251" si="1910">BC203-BD203+BC218+BC219-BD218-BD219</f>
        <v>#DIV/0!</v>
      </c>
      <c r="BE251" s="23" t="e">
        <f t="shared" ref="BE251" si="1911">BD203-BE203+BD218+BD219-BE218-BE219</f>
        <v>#DIV/0!</v>
      </c>
      <c r="BF251" s="23" t="e">
        <f t="shared" ref="BF251" si="1912">BE203-BF203+BE218+BE219-BF218-BF219</f>
        <v>#DIV/0!</v>
      </c>
      <c r="BG251" s="23" t="e">
        <f t="shared" ref="BG251" si="1913">BF203-BG203+BF218+BF219-BG218-BG219</f>
        <v>#DIV/0!</v>
      </c>
      <c r="BH251" s="23" t="e">
        <f t="shared" ref="BH251" si="1914">BG203-BH203+BG218+BG219-BH218-BH219</f>
        <v>#DIV/0!</v>
      </c>
      <c r="BI251" s="23" t="e">
        <f t="shared" ref="BI251" si="1915">BH203-BI203+BH218+BH219-BI218-BI219</f>
        <v>#DIV/0!</v>
      </c>
      <c r="BJ251" s="23" t="e">
        <f t="shared" ref="BJ251" si="1916">BI203-BJ203+BI218+BI219-BJ218-BJ219</f>
        <v>#DIV/0!</v>
      </c>
      <c r="BK251" s="23" t="e">
        <f t="shared" ref="BK251" si="1917">BJ203-BK203+BJ218+BJ219-BK218-BK219</f>
        <v>#DIV/0!</v>
      </c>
      <c r="BL251" s="23" t="e">
        <f t="shared" ref="BL251" si="1918">BK203-BL203+BK218+BK219-BL218-BL219</f>
        <v>#DIV/0!</v>
      </c>
      <c r="BM251" s="23" t="e">
        <f t="shared" ref="BM251" si="1919">BL203-BM203+BL218+BL219-BM218-BM219</f>
        <v>#DIV/0!</v>
      </c>
      <c r="BN251" s="23" t="e">
        <f t="shared" ref="BN251" si="1920">BM203-BN203+BM218+BM219-BN218-BN219</f>
        <v>#DIV/0!</v>
      </c>
      <c r="BO251" s="23" t="e">
        <f t="shared" ref="BO251" si="1921">BN203-BO203+BN218+BN219-BO218-BO219</f>
        <v>#DIV/0!</v>
      </c>
      <c r="BP251" s="23" t="e">
        <f t="shared" ref="BP251" si="1922">BO203-BP203+BO218+BO219-BP218-BP219</f>
        <v>#DIV/0!</v>
      </c>
      <c r="BQ251" s="23">
        <f t="shared" ref="BQ251" si="1923">BP203-BQ203+BP218+BP219-BQ218-BQ219</f>
        <v>0</v>
      </c>
      <c r="BR251" s="23">
        <f t="shared" ref="BR251" si="1924">BQ203-BR203+BQ218+BQ219-BR218-BR219</f>
        <v>-189.06899999999999</v>
      </c>
      <c r="BS251" s="23">
        <f t="shared" ref="BS251" si="1925">BR203-BS203+BR218+BR219-BS218-BS219</f>
        <v>-21.25333926395794</v>
      </c>
      <c r="BT251" s="23">
        <f t="shared" ref="BT251" si="1926">BS203-BT203+BS218+BS219-BT218-BT219</f>
        <v>-35.807660736042074</v>
      </c>
      <c r="BU251" s="23">
        <f t="shared" ref="BU251" si="1927">BT203-BU203+BT218+BT219-BU218-BU219</f>
        <v>-52.619106075506586</v>
      </c>
      <c r="BV251" s="23">
        <f t="shared" ref="BV251" si="1928">BU203-BV203+BU218+BU219-BV218-BV219</f>
        <v>-50.996893924493378</v>
      </c>
      <c r="BW251" s="23">
        <f t="shared" ref="BW251" si="1929">BV203-BW203+BV218+BV219-BW218-BW219</f>
        <v>-28.024173187381621</v>
      </c>
      <c r="BX251" s="23">
        <f t="shared" ref="BX251" si="1930">BW203-BX203+BW218+BW219-BX218-BX219</f>
        <v>-21.06982681261843</v>
      </c>
      <c r="BY251" s="23">
        <f t="shared" ref="BY251" si="1931">BX203-BY203+BX218+BX219-BY218-BY219</f>
        <v>15.362511806742987</v>
      </c>
      <c r="BZ251" s="23">
        <f t="shared" ref="BZ251" si="1932">BY203-BZ203+BY218+BY219-BZ218-BZ219</f>
        <v>115.784488193257</v>
      </c>
      <c r="CA251" s="23">
        <f t="shared" ref="CA251" si="1933">BZ203-CA203+BZ218+BZ219-CA218-CA219</f>
        <v>72.16691371222953</v>
      </c>
      <c r="CB251" s="23">
        <f t="shared" ref="CB251" si="1934">CA203-CB203+CA218+CA219-CB218-CB219</f>
        <v>-82.846913712229423</v>
      </c>
      <c r="CC251" s="23">
        <f t="shared" ref="CC251" si="1935">CB203-CC203+CB218+CB219-CC218-CC219</f>
        <v>5.3879582766913927</v>
      </c>
      <c r="CD251" s="23">
        <f t="shared" ref="CD251" si="1936">CC203-CD203+CC218+CC219-CD218-CD219</f>
        <v>-35.854958276691463</v>
      </c>
      <c r="CE251" s="23">
        <f t="shared" ref="CE251" si="1937">CD203-CE203+CD218+CD219-CE218-CE219</f>
        <v>-106.57231153384291</v>
      </c>
      <c r="CF251" s="23">
        <f t="shared" ref="CF251" si="1938">CE203-CF203+CE218+CE219-CF218-CF219</f>
        <v>-22.217688466157</v>
      </c>
      <c r="CG251" s="23">
        <f t="shared" ref="CG251" si="1939">CF203-CG203+CF218+CF219-CG218-CG219</f>
        <v>-18.019813116953713</v>
      </c>
      <c r="CH251" s="23">
        <f t="shared" ref="CH251:CL251" si="1940">CG203-CH203+CG218+CG219-CH218-CH219</f>
        <v>19.099813116953783</v>
      </c>
      <c r="CI251" s="23">
        <f t="shared" si="1940"/>
        <v>24.536618708474748</v>
      </c>
      <c r="CJ251" s="23">
        <f t="shared" si="1940"/>
        <v>-63.656618708474753</v>
      </c>
      <c r="CK251" s="23">
        <f t="shared" ref="CK251" si="1941">CJ203-CK203+CJ218+CJ219-CK218-CK219</f>
        <v>-11.482822119313596</v>
      </c>
      <c r="CL251" s="23">
        <f t="shared" si="1940"/>
        <v>-204.11717788068651</v>
      </c>
      <c r="CM251" s="24">
        <f t="shared" ref="CM251" si="1942">CL203-CM203+CL218+CL219-CM218-CM219</f>
        <v>5.1912833562752212</v>
      </c>
      <c r="CN251" s="24">
        <f t="shared" ref="CN251" si="1943">CM203-CN203+CM218+CM219-CN218-CN219</f>
        <v>-136.36220085005672</v>
      </c>
      <c r="CO251" s="24">
        <f t="shared" ref="CO251" si="1944">CN203-CO203+CN218+CN219-CO218-CO219</f>
        <v>-65.209905681735762</v>
      </c>
      <c r="CP251" s="24">
        <f t="shared" ref="CP251" si="1945">CO203-CP203+CO218+CO219-CP218-CP219</f>
        <v>-58.954758853751599</v>
      </c>
      <c r="CQ251" s="24">
        <f t="shared" ref="CQ251" si="1946">CP203-CQ203+CP218+CP219-CQ218-CQ219</f>
        <v>-165.13587625878424</v>
      </c>
      <c r="CR251" s="24">
        <f t="shared" ref="CR251" si="1947">CQ203-CR203+CQ218+CQ219-CR218-CR219</f>
        <v>-101.64613595474427</v>
      </c>
      <c r="CS251" s="24">
        <f t="shared" ref="CS251" si="1948">CR203-CS203+CR218+CR219-CS218-CS219</f>
        <v>0</v>
      </c>
      <c r="CT251" s="24">
        <f t="shared" ref="CT251" si="1949">CS203-CT203+CS218+CS219-CT218-CT219</f>
        <v>0</v>
      </c>
      <c r="CU251" s="24">
        <f t="shared" ref="CU251" si="1950">CT203-CU203+CT218+CT219-CU218-CU219</f>
        <v>4.2222241088893497</v>
      </c>
      <c r="CV251" s="24">
        <f t="shared" ref="CV251" si="1951">CU203-CV203+CU218+CU219-CV218-CV219</f>
        <v>0</v>
      </c>
      <c r="CW251" s="24">
        <f t="shared" ref="CW251" si="1952">CV203-CW203+CV218+CV219-CW218-CW219</f>
        <v>0</v>
      </c>
      <c r="CX251" s="24">
        <f t="shared" ref="CX251" si="1953">CW203-CX203+CW218+CW219-CX218-CX219</f>
        <v>0</v>
      </c>
      <c r="CY251" s="24">
        <f t="shared" ref="CY251" si="1954">CX203-CY203+CX218+CX219-CY218-CY219</f>
        <v>-8.4444482177786995</v>
      </c>
      <c r="CZ251" s="24">
        <f t="shared" ref="CZ251" si="1955">CY203-CZ203+CY218+CY219-CZ218-CZ219</f>
        <v>0</v>
      </c>
      <c r="DA251" s="24">
        <f t="shared" ref="DA251" si="1956">CZ203-DA203+CZ218+CZ219-DA218-DA219</f>
        <v>0</v>
      </c>
      <c r="DB251" s="24">
        <f t="shared" ref="DB251" si="1957">DA203-DB203+DA218+DA219-DB218-DB219</f>
        <v>0</v>
      </c>
      <c r="DE251" s="123"/>
      <c r="DF251" s="23">
        <v>-254.72000000000011</v>
      </c>
    </row>
    <row r="252" spans="1:110" s="23" customFormat="1" x14ac:dyDescent="0.2">
      <c r="A252" s="23" t="s">
        <v>73</v>
      </c>
      <c r="C252" s="23">
        <f t="shared" ref="C252:AA252" si="1958">B211-C211</f>
        <v>0</v>
      </c>
      <c r="D252" s="23">
        <f t="shared" si="1958"/>
        <v>0</v>
      </c>
      <c r="E252" s="23">
        <f>D211-E211</f>
        <v>0</v>
      </c>
      <c r="F252" s="23">
        <f t="shared" si="1958"/>
        <v>0</v>
      </c>
      <c r="G252" s="23">
        <f t="shared" si="1958"/>
        <v>0</v>
      </c>
      <c r="H252" s="23">
        <f t="shared" si="1958"/>
        <v>0</v>
      </c>
      <c r="I252" s="23">
        <f t="shared" si="1958"/>
        <v>0</v>
      </c>
      <c r="J252" s="23">
        <f>I211-J211</f>
        <v>0</v>
      </c>
      <c r="K252" s="23">
        <f>J211-K211</f>
        <v>-25.181645500000002</v>
      </c>
      <c r="L252" s="23">
        <f t="shared" si="1958"/>
        <v>-6.7148438999999946</v>
      </c>
      <c r="M252" s="23">
        <f t="shared" si="1958"/>
        <v>6.231094499999994</v>
      </c>
      <c r="N252" s="23">
        <f t="shared" si="1958"/>
        <v>-3.4865755999999983</v>
      </c>
      <c r="O252" s="23">
        <f t="shared" si="1958"/>
        <v>-6.1161965999999985</v>
      </c>
      <c r="P252" s="23">
        <f t="shared" si="1958"/>
        <v>-2.5216820999999925</v>
      </c>
      <c r="Q252" s="23">
        <f t="shared" si="1958"/>
        <v>-13.667650799999997</v>
      </c>
      <c r="R252" s="23">
        <f t="shared" si="1958"/>
        <v>8.8803999999999803</v>
      </c>
      <c r="S252" s="23">
        <f t="shared" si="1958"/>
        <v>-36.656699999999994</v>
      </c>
      <c r="T252" s="23">
        <f t="shared" si="1958"/>
        <v>-82.502199999999988</v>
      </c>
      <c r="U252" s="23">
        <f t="shared" si="1958"/>
        <v>-2.0492999999999881</v>
      </c>
      <c r="V252" s="23">
        <f t="shared" si="1958"/>
        <v>-31.6661</v>
      </c>
      <c r="W252" s="23">
        <f t="shared" si="1958"/>
        <v>-121.13209999999998</v>
      </c>
      <c r="X252" s="23">
        <f t="shared" si="1958"/>
        <v>-3.673900000000117</v>
      </c>
      <c r="Y252" s="23">
        <f t="shared" si="1958"/>
        <v>-48.642599999999902</v>
      </c>
      <c r="Z252" s="23">
        <f t="shared" si="1958"/>
        <v>-0.78000000000002956</v>
      </c>
      <c r="AA252" s="23">
        <f t="shared" si="1958"/>
        <v>-133.41000000000008</v>
      </c>
      <c r="AB252" s="24">
        <f t="shared" ref="AB252" si="1959">AA211-AB211</f>
        <v>-132.98234500652023</v>
      </c>
      <c r="AC252" s="24">
        <f t="shared" ref="AC252" si="1960">AB211-AC211</f>
        <v>-145.73454480004341</v>
      </c>
      <c r="AD252" s="24">
        <f t="shared" ref="AD252" si="1961">AC211-AD211</f>
        <v>2.3064670044554987</v>
      </c>
      <c r="AE252" s="24">
        <f t="shared" ref="AE252" si="1962">AD211-AE211</f>
        <v>-4.6129340089112247</v>
      </c>
      <c r="AI252" s="23">
        <f t="shared" ref="AI252" si="1963">AH211-AI211</f>
        <v>0</v>
      </c>
      <c r="AJ252" s="23">
        <f t="shared" ref="AJ252" si="1964">AI211-AJ211</f>
        <v>0</v>
      </c>
      <c r="AK252" s="23" t="e">
        <f t="shared" ref="AK252" si="1965">AJ211-AK211</f>
        <v>#DIV/0!</v>
      </c>
      <c r="AL252" s="23" t="e">
        <f t="shared" ref="AL252" si="1966">AK211-AL211</f>
        <v>#DIV/0!</v>
      </c>
      <c r="AM252" s="23" t="e">
        <f t="shared" ref="AM252" si="1967">AL211-AM211</f>
        <v>#DIV/0!</v>
      </c>
      <c r="AN252" s="23" t="e">
        <f t="shared" ref="AN252" si="1968">AM211-AN211</f>
        <v>#DIV/0!</v>
      </c>
      <c r="AO252" s="23" t="e">
        <f t="shared" ref="AO252" si="1969">AN211-AO211</f>
        <v>#DIV/0!</v>
      </c>
      <c r="AP252" s="23" t="e">
        <f t="shared" ref="AP252" si="1970">AO211-AP211</f>
        <v>#DIV/0!</v>
      </c>
      <c r="AQ252" s="23" t="e">
        <f t="shared" ref="AQ252" si="1971">AP211-AQ211</f>
        <v>#DIV/0!</v>
      </c>
      <c r="AR252" s="23" t="e">
        <f t="shared" ref="AR252" si="1972">AQ211-AR211</f>
        <v>#DIV/0!</v>
      </c>
      <c r="AS252" s="23" t="e">
        <f t="shared" ref="AS252" si="1973">AR211-AS211</f>
        <v>#DIV/0!</v>
      </c>
      <c r="AT252" s="23" t="e">
        <f t="shared" ref="AT252" si="1974">AS211-AT211</f>
        <v>#DIV/0!</v>
      </c>
      <c r="AU252" s="23" t="e">
        <f t="shared" ref="AU252" si="1975">AT211-AU211</f>
        <v>#DIV/0!</v>
      </c>
      <c r="AV252" s="23" t="e">
        <f t="shared" ref="AV252" si="1976">AU211-AV211</f>
        <v>#DIV/0!</v>
      </c>
      <c r="AW252" s="23" t="e">
        <f t="shared" ref="AW252" si="1977">AV211-AW211</f>
        <v>#DIV/0!</v>
      </c>
      <c r="AX252" s="23" t="e">
        <f t="shared" ref="AX252" si="1978">AW211-AX211</f>
        <v>#DIV/0!</v>
      </c>
      <c r="AY252" s="23" t="e">
        <f t="shared" ref="AY252" si="1979">AX211-AY211</f>
        <v>#DIV/0!</v>
      </c>
      <c r="AZ252" s="23" t="e">
        <f t="shared" ref="AZ252" si="1980">AY211-AZ211</f>
        <v>#DIV/0!</v>
      </c>
      <c r="BA252" s="23" t="e">
        <f t="shared" ref="BA252" si="1981">AZ211-BA211</f>
        <v>#DIV/0!</v>
      </c>
      <c r="BB252" s="23" t="e">
        <f t="shared" ref="BB252" si="1982">BA211-BB211</f>
        <v>#DIV/0!</v>
      </c>
      <c r="BC252" s="23" t="e">
        <f t="shared" ref="BC252" si="1983">BB211-BC211</f>
        <v>#DIV/0!</v>
      </c>
      <c r="BD252" s="23" t="e">
        <f t="shared" ref="BD252" si="1984">BC211-BD211</f>
        <v>#DIV/0!</v>
      </c>
      <c r="BE252" s="23" t="e">
        <f t="shared" ref="BE252" si="1985">BD211-BE211</f>
        <v>#DIV/0!</v>
      </c>
      <c r="BF252" s="23" t="e">
        <f t="shared" ref="BF252" si="1986">BE211-BF211</f>
        <v>#DIV/0!</v>
      </c>
      <c r="BG252" s="23" t="e">
        <f t="shared" ref="BG252" si="1987">BF211-BG211</f>
        <v>#DIV/0!</v>
      </c>
      <c r="BH252" s="23" t="e">
        <f t="shared" ref="BH252" si="1988">BG211-BH211</f>
        <v>#DIV/0!</v>
      </c>
      <c r="BI252" s="23" t="e">
        <f t="shared" ref="BI252" si="1989">BH211-BI211</f>
        <v>#DIV/0!</v>
      </c>
      <c r="BJ252" s="23" t="e">
        <f t="shared" ref="BJ252" si="1990">BI211-BJ211</f>
        <v>#DIV/0!</v>
      </c>
      <c r="BK252" s="23" t="e">
        <f t="shared" ref="BK252" si="1991">BJ211-BK211</f>
        <v>#DIV/0!</v>
      </c>
      <c r="BL252" s="23" t="e">
        <f t="shared" ref="BL252" si="1992">BK211-BL211</f>
        <v>#DIV/0!</v>
      </c>
      <c r="BM252" s="23" t="e">
        <f t="shared" ref="BM252" si="1993">BL211-BM211</f>
        <v>#DIV/0!</v>
      </c>
      <c r="BN252" s="23" t="e">
        <f t="shared" ref="BN252" si="1994">BM211-BN211</f>
        <v>#DIV/0!</v>
      </c>
      <c r="BO252" s="23" t="e">
        <f t="shared" ref="BO252" si="1995">BN211-BO211</f>
        <v>#DIV/0!</v>
      </c>
      <c r="BP252" s="23" t="e">
        <f t="shared" ref="BP252" si="1996">BO211-BP211</f>
        <v>#DIV/0!</v>
      </c>
      <c r="BQ252" s="23">
        <f t="shared" ref="BQ252" si="1997">BP211-BQ211</f>
        <v>0</v>
      </c>
      <c r="BR252" s="23">
        <f t="shared" ref="BR252" si="1998">BQ211-BR211</f>
        <v>-195.452</v>
      </c>
      <c r="BS252" s="23">
        <f t="shared" ref="BS252" si="1999">BR211-BS211</f>
        <v>-8.9847345723181604</v>
      </c>
      <c r="BT252" s="23">
        <f t="shared" ref="BT252" si="2000">BS211-BT211</f>
        <v>-46.430265427681832</v>
      </c>
      <c r="BU252" s="23">
        <f t="shared" ref="BU252" si="2001">BT211-BU211</f>
        <v>-19.981600584172014</v>
      </c>
      <c r="BV252" s="23">
        <f t="shared" ref="BV252" si="2002">BU211-BV211</f>
        <v>-45.734399415827966</v>
      </c>
      <c r="BW252" s="23">
        <f t="shared" ref="BW252" si="2003">BV211-BW211</f>
        <v>-6.0153284916649454</v>
      </c>
      <c r="BX252" s="23">
        <f t="shared" ref="BX252" si="2004">BW211-BX211</f>
        <v>-125.38367150833506</v>
      </c>
      <c r="BY252" s="23">
        <f t="shared" ref="BY252" si="2005">BX211-BY211</f>
        <v>3.6068517055784355</v>
      </c>
      <c r="BZ252" s="23">
        <f t="shared" ref="BZ252" si="2006">BY211-BZ211</f>
        <v>124.11814829442153</v>
      </c>
      <c r="CA252" s="23">
        <f t="shared" ref="CA252" si="2007">BZ211-CA211</f>
        <v>21.025638990922744</v>
      </c>
      <c r="CB252" s="23">
        <f t="shared" ref="CB252" si="2008">CA211-CB211</f>
        <v>-70.017638990922705</v>
      </c>
      <c r="CC252" s="23">
        <f t="shared" ref="CC252" si="2009">CB211-CC211</f>
        <v>1.9347703022064593</v>
      </c>
      <c r="CD252" s="23">
        <f t="shared" ref="CD252" si="2010">CC211-CD211</f>
        <v>-1.5857703022064698</v>
      </c>
      <c r="CE252" s="23">
        <f t="shared" ref="CE252" si="2011">CD211-CE211</f>
        <v>-44.37175609477157</v>
      </c>
      <c r="CF252" s="23">
        <f t="shared" ref="CF252" si="2012">CE211-CF211</f>
        <v>-18.318243905228428</v>
      </c>
      <c r="CG252" s="23">
        <f t="shared" ref="CG252" si="2013">CF211-CG211</f>
        <v>-7.1893598057694135</v>
      </c>
      <c r="CH252" s="23">
        <f t="shared" ref="CH252:CL252" si="2014">CG211-CH211</f>
        <v>69.099359805769382</v>
      </c>
      <c r="CI252" s="23">
        <f t="shared" si="2014"/>
        <v>12.422209263419518</v>
      </c>
      <c r="CJ252" s="23">
        <f t="shared" si="2014"/>
        <v>-31.102209263419525</v>
      </c>
      <c r="CK252" s="23">
        <f t="shared" ref="CK252" si="2015">CJ211-CK211</f>
        <v>-6.4532715881231297</v>
      </c>
      <c r="CL252" s="23">
        <f t="shared" si="2014"/>
        <v>-108.27672841187689</v>
      </c>
      <c r="CM252" s="24">
        <f t="shared" ref="CM252" si="2016">CL211-CM211</f>
        <v>9.3352116387741262</v>
      </c>
      <c r="CN252" s="24">
        <f t="shared" ref="CN252" si="2017">CM211-CN211</f>
        <v>-74.490341773527462</v>
      </c>
      <c r="CO252" s="24">
        <f t="shared" ref="CO252" si="2018">CN211-CO211</f>
        <v>-35.622101513257917</v>
      </c>
      <c r="CP252" s="24">
        <f t="shared" ref="CP252" si="2019">CO211-CP211</f>
        <v>-32.205113358509038</v>
      </c>
      <c r="CQ252" s="24">
        <f t="shared" ref="CQ252" si="2020">CP211-CQ211</f>
        <v>-90.208487285372712</v>
      </c>
      <c r="CR252" s="24">
        <f t="shared" ref="CR252" si="2021">CQ211-CR211</f>
        <v>-55.526057514670697</v>
      </c>
      <c r="CS252" s="24">
        <f t="shared" ref="CS252" si="2022">CR211-CS211</f>
        <v>0</v>
      </c>
      <c r="CT252" s="24">
        <f t="shared" ref="CT252" si="2023">CS211-CT211</f>
        <v>0</v>
      </c>
      <c r="CU252" s="24">
        <f t="shared" ref="CU252" si="2024">CT211-CU211</f>
        <v>2.3064670044554987</v>
      </c>
      <c r="CV252" s="24">
        <f t="shared" ref="CV252" si="2025">CU211-CV211</f>
        <v>0</v>
      </c>
      <c r="CW252" s="24">
        <f t="shared" ref="CW252" si="2026">CV211-CW211</f>
        <v>0</v>
      </c>
      <c r="CX252" s="24">
        <f t="shared" ref="CX252" si="2027">CW211-CX211</f>
        <v>0</v>
      </c>
      <c r="CY252" s="24">
        <f t="shared" ref="CY252" si="2028">CX211-CY211</f>
        <v>-4.6129340089112247</v>
      </c>
      <c r="CZ252" s="24">
        <f t="shared" ref="CZ252" si="2029">CY211-CZ211</f>
        <v>0</v>
      </c>
      <c r="DA252" s="24">
        <f t="shared" ref="DA252" si="2030">CZ211-DA211</f>
        <v>0</v>
      </c>
      <c r="DB252" s="24">
        <f t="shared" ref="DB252" si="2031">DA211-DB211</f>
        <v>0</v>
      </c>
      <c r="DE252" s="123"/>
      <c r="DF252" s="23">
        <v>-133.41000000000003</v>
      </c>
    </row>
    <row r="253" spans="1:110" s="22" customFormat="1" x14ac:dyDescent="0.2">
      <c r="A253" s="22" t="s">
        <v>90</v>
      </c>
      <c r="C253" s="22">
        <f t="shared" ref="C253:W253" si="2032">C251-C252</f>
        <v>0</v>
      </c>
      <c r="D253" s="22">
        <f t="shared" si="2032"/>
        <v>0</v>
      </c>
      <c r="E253" s="22">
        <f t="shared" si="2032"/>
        <v>0</v>
      </c>
      <c r="F253" s="22">
        <f t="shared" si="2032"/>
        <v>0</v>
      </c>
      <c r="G253" s="22">
        <f t="shared" si="2032"/>
        <v>0</v>
      </c>
      <c r="H253" s="22">
        <f t="shared" si="2032"/>
        <v>0</v>
      </c>
      <c r="I253" s="22">
        <f t="shared" si="2032"/>
        <v>0</v>
      </c>
      <c r="J253" s="22">
        <f>J251-J252</f>
        <v>0</v>
      </c>
      <c r="K253" s="22">
        <f t="shared" si="2032"/>
        <v>-52.821867400000002</v>
      </c>
      <c r="L253" s="22">
        <f t="shared" si="2032"/>
        <v>-15.92065289999999</v>
      </c>
      <c r="M253" s="22">
        <f t="shared" si="2032"/>
        <v>-20.984951800000005</v>
      </c>
      <c r="N253" s="22">
        <f t="shared" si="2032"/>
        <v>13.1921684</v>
      </c>
      <c r="O253" s="22">
        <f t="shared" si="2032"/>
        <v>7.4725704000000031</v>
      </c>
      <c r="P253" s="22">
        <f t="shared" si="2032"/>
        <v>29.601711299999977</v>
      </c>
      <c r="Q253" s="22">
        <f t="shared" si="2032"/>
        <v>-11.305277999999994</v>
      </c>
      <c r="R253" s="22">
        <f t="shared" si="2032"/>
        <v>-4.5705999999999829</v>
      </c>
      <c r="S253" s="22">
        <f t="shared" si="2032"/>
        <v>-33.753800000000005</v>
      </c>
      <c r="T253" s="22">
        <f t="shared" si="2032"/>
        <v>98.791500000000013</v>
      </c>
      <c r="U253" s="22">
        <f t="shared" si="2032"/>
        <v>12.049499999999977</v>
      </c>
      <c r="V253" s="22">
        <f t="shared" si="2032"/>
        <v>-15.367699999999999</v>
      </c>
      <c r="W253" s="22">
        <f t="shared" si="2032"/>
        <v>-39.544300000000021</v>
      </c>
      <c r="X253" s="22">
        <f t="shared" ref="X253:Y253" si="2033">X251-X252</f>
        <v>85.726100000000073</v>
      </c>
      <c r="Y253" s="22">
        <f t="shared" si="2033"/>
        <v>7.4955999999999392</v>
      </c>
      <c r="Z253" s="22">
        <f t="shared" ref="Z253:AA253" si="2034">Z251-Z252</f>
        <v>-126.92999999999989</v>
      </c>
      <c r="AA253" s="22">
        <f t="shared" si="2034"/>
        <v>-121.30999999999992</v>
      </c>
      <c r="AB253" s="21">
        <f t="shared" ref="AA253:AD253" si="2035">AB251-AB252</f>
        <v>-122.3532370227488</v>
      </c>
      <c r="AC253" s="21">
        <f t="shared" si="2035"/>
        <v>-121.04746741348515</v>
      </c>
      <c r="AD253" s="21">
        <f t="shared" si="2035"/>
        <v>1.9157571044338511</v>
      </c>
      <c r="AE253" s="21">
        <f t="shared" ref="AE253" si="2036">AE251-AE252</f>
        <v>-3.8315142088674747</v>
      </c>
      <c r="AI253" s="22">
        <f t="shared" ref="AI253" si="2037">AI251-AI252</f>
        <v>0</v>
      </c>
      <c r="AJ253" s="22">
        <f t="shared" ref="AJ253:AL253" si="2038">AJ251-AJ252</f>
        <v>0</v>
      </c>
      <c r="AK253" s="22" t="e">
        <f t="shared" si="2038"/>
        <v>#DIV/0!</v>
      </c>
      <c r="AL253" s="22" t="e">
        <f t="shared" si="2038"/>
        <v>#DIV/0!</v>
      </c>
      <c r="AM253" s="22" t="e">
        <f t="shared" ref="AM253" si="2039">AM251-AM252</f>
        <v>#DIV/0!</v>
      </c>
      <c r="AN253" s="22" t="e">
        <f t="shared" ref="AN253:CD253" si="2040">AN251-AN252</f>
        <v>#DIV/0!</v>
      </c>
      <c r="AO253" s="22" t="e">
        <f t="shared" si="2040"/>
        <v>#DIV/0!</v>
      </c>
      <c r="AP253" s="22" t="e">
        <f t="shared" si="2040"/>
        <v>#DIV/0!</v>
      </c>
      <c r="AQ253" s="22" t="e">
        <f t="shared" si="2040"/>
        <v>#DIV/0!</v>
      </c>
      <c r="AR253" s="22" t="e">
        <f t="shared" si="2040"/>
        <v>#DIV/0!</v>
      </c>
      <c r="AS253" s="22" t="e">
        <f t="shared" si="2040"/>
        <v>#DIV/0!</v>
      </c>
      <c r="AT253" s="22" t="e">
        <f t="shared" si="2040"/>
        <v>#DIV/0!</v>
      </c>
      <c r="AU253" s="22" t="e">
        <f t="shared" si="2040"/>
        <v>#DIV/0!</v>
      </c>
      <c r="AV253" s="22" t="e">
        <f t="shared" si="2040"/>
        <v>#DIV/0!</v>
      </c>
      <c r="AW253" s="22" t="e">
        <f t="shared" si="2040"/>
        <v>#DIV/0!</v>
      </c>
      <c r="AX253" s="22" t="e">
        <f t="shared" si="2040"/>
        <v>#DIV/0!</v>
      </c>
      <c r="AY253" s="22" t="e">
        <f t="shared" si="2040"/>
        <v>#DIV/0!</v>
      </c>
      <c r="AZ253" s="22" t="e">
        <f t="shared" si="2040"/>
        <v>#DIV/0!</v>
      </c>
      <c r="BA253" s="22" t="e">
        <f t="shared" si="2040"/>
        <v>#DIV/0!</v>
      </c>
      <c r="BB253" s="22" t="e">
        <f t="shared" si="2040"/>
        <v>#DIV/0!</v>
      </c>
      <c r="BC253" s="22" t="e">
        <f t="shared" si="2040"/>
        <v>#DIV/0!</v>
      </c>
      <c r="BD253" s="22" t="e">
        <f t="shared" si="2040"/>
        <v>#DIV/0!</v>
      </c>
      <c r="BE253" s="22" t="e">
        <f t="shared" si="2040"/>
        <v>#DIV/0!</v>
      </c>
      <c r="BF253" s="22" t="e">
        <f t="shared" si="2040"/>
        <v>#DIV/0!</v>
      </c>
      <c r="BG253" s="22" t="e">
        <f t="shared" si="2040"/>
        <v>#DIV/0!</v>
      </c>
      <c r="BH253" s="22" t="e">
        <f t="shared" si="2040"/>
        <v>#DIV/0!</v>
      </c>
      <c r="BI253" s="22" t="e">
        <f t="shared" si="2040"/>
        <v>#DIV/0!</v>
      </c>
      <c r="BJ253" s="22" t="e">
        <f t="shared" si="2040"/>
        <v>#DIV/0!</v>
      </c>
      <c r="BK253" s="22" t="e">
        <f t="shared" si="2040"/>
        <v>#DIV/0!</v>
      </c>
      <c r="BL253" s="22" t="e">
        <f t="shared" si="2040"/>
        <v>#DIV/0!</v>
      </c>
      <c r="BM253" s="22" t="e">
        <f t="shared" si="2040"/>
        <v>#DIV/0!</v>
      </c>
      <c r="BN253" s="22" t="e">
        <f t="shared" si="2040"/>
        <v>#DIV/0!</v>
      </c>
      <c r="BO253" s="22" t="e">
        <f t="shared" si="2040"/>
        <v>#DIV/0!</v>
      </c>
      <c r="BP253" s="22" t="e">
        <f t="shared" si="2040"/>
        <v>#DIV/0!</v>
      </c>
      <c r="BQ253" s="22">
        <f t="shared" si="2040"/>
        <v>0</v>
      </c>
      <c r="BR253" s="22">
        <f t="shared" si="2040"/>
        <v>6.3830000000000098</v>
      </c>
      <c r="BS253" s="22">
        <f t="shared" si="2040"/>
        <v>-12.26860469163978</v>
      </c>
      <c r="BT253" s="22">
        <f t="shared" si="2040"/>
        <v>10.622604691639758</v>
      </c>
      <c r="BU253" s="22">
        <f t="shared" si="2040"/>
        <v>-32.637505491334572</v>
      </c>
      <c r="BV253" s="22">
        <f t="shared" si="2040"/>
        <v>-5.2624945086654122</v>
      </c>
      <c r="BW253" s="22">
        <f t="shared" si="2040"/>
        <v>-22.008844695716675</v>
      </c>
      <c r="BX253" s="22">
        <f t="shared" si="2040"/>
        <v>104.31384469571663</v>
      </c>
      <c r="BY253" s="22">
        <f t="shared" si="2040"/>
        <v>11.755660101164551</v>
      </c>
      <c r="BZ253" s="22">
        <f t="shared" si="2040"/>
        <v>-8.3336601011645257</v>
      </c>
      <c r="CA253" s="22">
        <f t="shared" si="2040"/>
        <v>51.141274721306786</v>
      </c>
      <c r="CB253" s="22">
        <f t="shared" si="2040"/>
        <v>-12.829274721306717</v>
      </c>
      <c r="CC253" s="22">
        <f t="shared" si="2040"/>
        <v>3.4531879744849334</v>
      </c>
      <c r="CD253" s="22">
        <f t="shared" si="2040"/>
        <v>-34.269187974484993</v>
      </c>
      <c r="CE253" s="22">
        <f t="shared" ref="CE253:CF253" si="2041">CE251-CE252</f>
        <v>-62.200555439071337</v>
      </c>
      <c r="CF253" s="22">
        <f t="shared" si="2041"/>
        <v>-3.8994445609285719</v>
      </c>
      <c r="CG253" s="22">
        <f t="shared" ref="CG253:CH253" si="2042">CG251-CG252</f>
        <v>-10.8304533111843</v>
      </c>
      <c r="CH253" s="22">
        <f t="shared" si="2042"/>
        <v>-49.999546688815599</v>
      </c>
      <c r="CI253" s="22">
        <f t="shared" ref="CI253:CJ253" si="2043">CI251-CI252</f>
        <v>12.11440944505523</v>
      </c>
      <c r="CJ253" s="22">
        <f t="shared" si="2043"/>
        <v>-32.554409445055228</v>
      </c>
      <c r="CK253" s="22">
        <f t="shared" ref="CK253:DB253" si="2044">CK251-CK252</f>
        <v>-5.0295505311904662</v>
      </c>
      <c r="CL253" s="22">
        <f t="shared" si="2044"/>
        <v>-95.840449468809624</v>
      </c>
      <c r="CM253" s="21">
        <f t="shared" si="2044"/>
        <v>-4.143928282498905</v>
      </c>
      <c r="CN253" s="21">
        <f t="shared" si="2044"/>
        <v>-61.871859076529262</v>
      </c>
      <c r="CO253" s="21">
        <f t="shared" si="2044"/>
        <v>-29.587804168477845</v>
      </c>
      <c r="CP253" s="21">
        <f t="shared" si="2044"/>
        <v>-26.749645495242561</v>
      </c>
      <c r="CQ253" s="21">
        <f t="shared" si="2044"/>
        <v>-74.927388973411524</v>
      </c>
      <c r="CR253" s="21">
        <f t="shared" si="2044"/>
        <v>-46.12007844007357</v>
      </c>
      <c r="CS253" s="21">
        <f t="shared" si="2044"/>
        <v>0</v>
      </c>
      <c r="CT253" s="21">
        <f t="shared" si="2044"/>
        <v>0</v>
      </c>
      <c r="CU253" s="21">
        <f t="shared" si="2044"/>
        <v>1.9157571044338511</v>
      </c>
      <c r="CV253" s="21">
        <f t="shared" si="2044"/>
        <v>0</v>
      </c>
      <c r="CW253" s="21">
        <f t="shared" si="2044"/>
        <v>0</v>
      </c>
      <c r="CX253" s="21">
        <f t="shared" si="2044"/>
        <v>0</v>
      </c>
      <c r="CY253" s="21">
        <f t="shared" si="2044"/>
        <v>-3.8315142088674747</v>
      </c>
      <c r="CZ253" s="21">
        <f t="shared" si="2044"/>
        <v>0</v>
      </c>
      <c r="DA253" s="21">
        <f t="shared" si="2044"/>
        <v>0</v>
      </c>
      <c r="DB253" s="21">
        <f t="shared" si="2044"/>
        <v>0</v>
      </c>
      <c r="DE253" s="126"/>
      <c r="DF253" s="22">
        <v>-121.31000000000009</v>
      </c>
    </row>
    <row r="254" spans="1:110" s="22" customFormat="1" x14ac:dyDescent="0.2">
      <c r="A254" s="22" t="s">
        <v>91</v>
      </c>
      <c r="C254" s="22">
        <f t="shared" ref="C254:W254" si="2045">C250+C253</f>
        <v>0</v>
      </c>
      <c r="D254" s="22">
        <f>D250+D253</f>
        <v>0</v>
      </c>
      <c r="E254" s="22">
        <f t="shared" si="2045"/>
        <v>0</v>
      </c>
      <c r="F254" s="22">
        <f t="shared" si="2045"/>
        <v>0</v>
      </c>
      <c r="G254" s="22">
        <f t="shared" si="2045"/>
        <v>0</v>
      </c>
      <c r="H254" s="22">
        <f t="shared" si="2045"/>
        <v>0</v>
      </c>
      <c r="I254" s="22">
        <f t="shared" si="2045"/>
        <v>0</v>
      </c>
      <c r="J254" s="22">
        <f>J250+J253</f>
        <v>0</v>
      </c>
      <c r="K254" s="22">
        <f t="shared" si="2045"/>
        <v>-50.7187512</v>
      </c>
      <c r="L254" s="22">
        <f t="shared" si="2045"/>
        <v>8.2985300000000173</v>
      </c>
      <c r="M254" s="22">
        <f t="shared" si="2045"/>
        <v>26.360306800000032</v>
      </c>
      <c r="N254" s="22">
        <f t="shared" si="2045"/>
        <v>87.231695999999985</v>
      </c>
      <c r="O254" s="22">
        <f t="shared" si="2045"/>
        <v>86.422141800000077</v>
      </c>
      <c r="P254" s="22">
        <f t="shared" si="2045"/>
        <v>106.58882029999995</v>
      </c>
      <c r="Q254" s="22">
        <f t="shared" si="2045"/>
        <v>99.927322000000089</v>
      </c>
      <c r="R254" s="22">
        <f t="shared" si="2045"/>
        <v>117.39940000000004</v>
      </c>
      <c r="S254" s="22">
        <f t="shared" si="2045"/>
        <v>176.9922</v>
      </c>
      <c r="T254" s="22">
        <f t="shared" si="2045"/>
        <v>335.69720000000018</v>
      </c>
      <c r="U254" s="22">
        <f t="shared" si="2045"/>
        <v>168.34919999999997</v>
      </c>
      <c r="V254" s="22">
        <f t="shared" si="2045"/>
        <v>159.01609999999988</v>
      </c>
      <c r="W254" s="22">
        <f t="shared" si="2045"/>
        <v>299.14809999999994</v>
      </c>
      <c r="X254" s="22">
        <f t="shared" ref="X254:Y254" si="2046">X250+X253</f>
        <v>547.9699999999998</v>
      </c>
      <c r="Y254" s="22">
        <f t="shared" si="2046"/>
        <v>326.9255999999998</v>
      </c>
      <c r="Z254" s="22">
        <f t="shared" ref="Z254:AA254" si="2047">Z250+Z253</f>
        <v>363.32000000000005</v>
      </c>
      <c r="AA254" s="22">
        <f t="shared" si="2047"/>
        <v>378.95000000000039</v>
      </c>
      <c r="AB254" s="21">
        <f t="shared" ref="AA254:AD254" si="2048">AB250+AB253</f>
        <v>472.69578076935227</v>
      </c>
      <c r="AC254" s="21">
        <f t="shared" si="2048"/>
        <v>717.84791638052832</v>
      </c>
      <c r="AD254" s="21">
        <f t="shared" si="2048"/>
        <v>927.51156410274746</v>
      </c>
      <c r="AE254" s="21">
        <f t="shared" ref="AE254" si="2049">AE250+AE253</f>
        <v>1015.6033735378973</v>
      </c>
      <c r="AI254" s="22">
        <f t="shared" ref="AI254" si="2050">AI250+AI253</f>
        <v>0</v>
      </c>
      <c r="AJ254" s="22">
        <f t="shared" ref="AJ254:AL254" si="2051">AJ250+AJ253</f>
        <v>0</v>
      </c>
      <c r="AK254" s="22" t="e">
        <f t="shared" si="2051"/>
        <v>#DIV/0!</v>
      </c>
      <c r="AL254" s="22" t="e">
        <f t="shared" si="2051"/>
        <v>#DIV/0!</v>
      </c>
      <c r="AM254" s="22" t="e">
        <f t="shared" ref="AM254" si="2052">AM250+AM253</f>
        <v>#DIV/0!</v>
      </c>
      <c r="AN254" s="22" t="e">
        <f t="shared" ref="AN254:CD254" si="2053">AN250+AN253</f>
        <v>#DIV/0!</v>
      </c>
      <c r="AO254" s="22" t="e">
        <f t="shared" si="2053"/>
        <v>#DIV/0!</v>
      </c>
      <c r="AP254" s="22" t="e">
        <f t="shared" si="2053"/>
        <v>#DIV/0!</v>
      </c>
      <c r="AQ254" s="22" t="e">
        <f t="shared" si="2053"/>
        <v>#DIV/0!</v>
      </c>
      <c r="AR254" s="22" t="e">
        <f t="shared" si="2053"/>
        <v>#DIV/0!</v>
      </c>
      <c r="AS254" s="22" t="e">
        <f t="shared" si="2053"/>
        <v>#DIV/0!</v>
      </c>
      <c r="AT254" s="22" t="e">
        <f t="shared" si="2053"/>
        <v>#DIV/0!</v>
      </c>
      <c r="AU254" s="22" t="e">
        <f t="shared" si="2053"/>
        <v>#DIV/0!</v>
      </c>
      <c r="AV254" s="22" t="e">
        <f t="shared" si="2053"/>
        <v>#DIV/0!</v>
      </c>
      <c r="AW254" s="22" t="e">
        <f t="shared" si="2053"/>
        <v>#DIV/0!</v>
      </c>
      <c r="AX254" s="22" t="e">
        <f t="shared" si="2053"/>
        <v>#DIV/0!</v>
      </c>
      <c r="AY254" s="22" t="e">
        <f t="shared" si="2053"/>
        <v>#DIV/0!</v>
      </c>
      <c r="AZ254" s="22" t="e">
        <f t="shared" si="2053"/>
        <v>#DIV/0!</v>
      </c>
      <c r="BA254" s="22" t="e">
        <f t="shared" si="2053"/>
        <v>#DIV/0!</v>
      </c>
      <c r="BB254" s="22" t="e">
        <f t="shared" si="2053"/>
        <v>#DIV/0!</v>
      </c>
      <c r="BC254" s="22" t="e">
        <f t="shared" si="2053"/>
        <v>#DIV/0!</v>
      </c>
      <c r="BD254" s="22" t="e">
        <f t="shared" si="2053"/>
        <v>#DIV/0!</v>
      </c>
      <c r="BE254" s="22" t="e">
        <f t="shared" si="2053"/>
        <v>#DIV/0!</v>
      </c>
      <c r="BF254" s="22" t="e">
        <f t="shared" si="2053"/>
        <v>#DIV/0!</v>
      </c>
      <c r="BG254" s="22" t="e">
        <f t="shared" si="2053"/>
        <v>#DIV/0!</v>
      </c>
      <c r="BH254" s="22" t="e">
        <f t="shared" si="2053"/>
        <v>#DIV/0!</v>
      </c>
      <c r="BI254" s="22" t="e">
        <f t="shared" si="2053"/>
        <v>#DIV/0!</v>
      </c>
      <c r="BJ254" s="22" t="e">
        <f t="shared" si="2053"/>
        <v>#DIV/0!</v>
      </c>
      <c r="BK254" s="22" t="e">
        <f t="shared" si="2053"/>
        <v>#DIV/0!</v>
      </c>
      <c r="BL254" s="22" t="e">
        <f t="shared" si="2053"/>
        <v>#DIV/0!</v>
      </c>
      <c r="BM254" s="22" t="e">
        <f t="shared" si="2053"/>
        <v>#DIV/0!</v>
      </c>
      <c r="BN254" s="22" t="e">
        <f t="shared" si="2053"/>
        <v>#DIV/0!</v>
      </c>
      <c r="BO254" s="22" t="e">
        <f t="shared" si="2053"/>
        <v>#DIV/0!</v>
      </c>
      <c r="BP254" s="22" t="e">
        <f t="shared" si="2053"/>
        <v>#DIV/0!</v>
      </c>
      <c r="BQ254" s="22">
        <f t="shared" si="2053"/>
        <v>45.823999999999998</v>
      </c>
      <c r="BR254" s="22">
        <f t="shared" si="2053"/>
        <v>60.327000000000019</v>
      </c>
      <c r="BS254" s="22">
        <f t="shared" si="2053"/>
        <v>45.98439530836022</v>
      </c>
      <c r="BT254" s="22">
        <f t="shared" si="2053"/>
        <v>79.360604691639736</v>
      </c>
      <c r="BU254" s="22">
        <f t="shared" si="2053"/>
        <v>58.910494508665387</v>
      </c>
      <c r="BV254" s="22">
        <f t="shared" si="2053"/>
        <v>114.88850549133457</v>
      </c>
      <c r="BW254" s="22">
        <f t="shared" si="2053"/>
        <v>107.8221553042834</v>
      </c>
      <c r="BX254" s="22">
        <f t="shared" si="2053"/>
        <v>221.82884469571655</v>
      </c>
      <c r="BY254" s="22">
        <f t="shared" si="2053"/>
        <v>119.79066010116456</v>
      </c>
      <c r="BZ254" s="22">
        <f t="shared" si="2053"/>
        <v>98.528339898835554</v>
      </c>
      <c r="CA254" s="22">
        <f t="shared" si="2053"/>
        <v>113.45127472130676</v>
      </c>
      <c r="CB254" s="22">
        <f t="shared" si="2053"/>
        <v>56.670725278693283</v>
      </c>
      <c r="CC254" s="22">
        <f t="shared" si="2053"/>
        <v>83.413187974484885</v>
      </c>
      <c r="CD254" s="22">
        <f t="shared" si="2053"/>
        <v>73.380812025515056</v>
      </c>
      <c r="CE254" s="22">
        <f t="shared" ref="CE254:CF254" si="2054">CE250+CE253</f>
        <v>57.119444560928713</v>
      </c>
      <c r="CF254" s="22">
        <f t="shared" si="2054"/>
        <v>109.65055543907143</v>
      </c>
      <c r="CG254" s="22">
        <f t="shared" ref="CG254:CH254" si="2055">CG250+CG253</f>
        <v>125.70954668881575</v>
      </c>
      <c r="CH254" s="22">
        <f t="shared" si="2055"/>
        <v>70.840453311184405</v>
      </c>
      <c r="CI254" s="22">
        <f t="shared" ref="CI254:CJ254" si="2056">CI250+CI253</f>
        <v>214.34440944505522</v>
      </c>
      <c r="CJ254" s="22">
        <f t="shared" si="2056"/>
        <v>60.975590554944773</v>
      </c>
      <c r="CK254" s="22">
        <f t="shared" ref="CK254:DB254" si="2057">CK250+CK253</f>
        <v>76.830449468809604</v>
      </c>
      <c r="CL254" s="22">
        <f t="shared" si="2057"/>
        <v>26.799550531190306</v>
      </c>
      <c r="CM254" s="21">
        <f t="shared" si="2057"/>
        <v>119.51699032575435</v>
      </c>
      <c r="CN254" s="21">
        <f t="shared" si="2057"/>
        <v>84.814053201880682</v>
      </c>
      <c r="CO254" s="21">
        <f t="shared" si="2057"/>
        <v>127.36838524880565</v>
      </c>
      <c r="CP254" s="21">
        <f t="shared" si="2057"/>
        <v>140.99635199291183</v>
      </c>
      <c r="CQ254" s="21">
        <f t="shared" si="2057"/>
        <v>119.36049882163761</v>
      </c>
      <c r="CR254" s="21">
        <f t="shared" si="2057"/>
        <v>164.8948111301375</v>
      </c>
      <c r="CS254" s="21">
        <f t="shared" si="2057"/>
        <v>214.38434040067847</v>
      </c>
      <c r="CT254" s="21">
        <f t="shared" si="2057"/>
        <v>219.20826602807469</v>
      </c>
      <c r="CU254" s="21">
        <f t="shared" si="2057"/>
        <v>225.47940071736156</v>
      </c>
      <c r="CV254" s="21">
        <f t="shared" si="2057"/>
        <v>228.71388102415426</v>
      </c>
      <c r="CW254" s="21">
        <f t="shared" si="2057"/>
        <v>233.95929733396537</v>
      </c>
      <c r="CX254" s="21">
        <f t="shared" si="2057"/>
        <v>239.35898502726656</v>
      </c>
      <c r="CY254" s="21">
        <f t="shared" si="2057"/>
        <v>242.3068426063125</v>
      </c>
      <c r="CZ254" s="21">
        <f t="shared" si="2057"/>
        <v>251.78359560573244</v>
      </c>
      <c r="DA254" s="21">
        <f t="shared" si="2057"/>
        <v>257.70744403760943</v>
      </c>
      <c r="DB254" s="21">
        <f t="shared" si="2057"/>
        <v>263.80549128824282</v>
      </c>
      <c r="DE254" s="126"/>
      <c r="DF254" s="22">
        <v>378.94999999999982</v>
      </c>
    </row>
    <row r="255" spans="1:110" s="23" customFormat="1" x14ac:dyDescent="0.2">
      <c r="AB255" s="24"/>
      <c r="AC255" s="24"/>
      <c r="AD255" s="24"/>
      <c r="AE255" s="24"/>
      <c r="CM255" s="24"/>
      <c r="CN255" s="24"/>
      <c r="CO255" s="24"/>
      <c r="CP255" s="24"/>
      <c r="CQ255" s="24"/>
      <c r="CR255" s="24"/>
      <c r="CS255" s="24"/>
      <c r="CT255" s="24"/>
      <c r="CU255" s="24"/>
      <c r="CV255" s="24"/>
      <c r="CW255" s="24"/>
      <c r="CX255" s="24"/>
      <c r="CY255" s="24"/>
      <c r="CZ255" s="24"/>
      <c r="DA255" s="24"/>
      <c r="DB255" s="24"/>
      <c r="DE255" s="123"/>
    </row>
    <row r="256" spans="1:110" s="22" customFormat="1" x14ac:dyDescent="0.2">
      <c r="A256" s="22" t="s">
        <v>92</v>
      </c>
      <c r="C256" s="22">
        <f t="shared" ref="C256:W256" si="2058">C257+C258</f>
        <v>0</v>
      </c>
      <c r="D256" s="22">
        <f>D257+D258</f>
        <v>0</v>
      </c>
      <c r="E256" s="22">
        <f t="shared" si="2058"/>
        <v>0</v>
      </c>
      <c r="F256" s="22">
        <f t="shared" si="2058"/>
        <v>0</v>
      </c>
      <c r="G256" s="22">
        <f t="shared" si="2058"/>
        <v>0</v>
      </c>
      <c r="H256" s="22">
        <f t="shared" si="2058"/>
        <v>0</v>
      </c>
      <c r="I256" s="22">
        <f t="shared" si="2058"/>
        <v>0</v>
      </c>
      <c r="J256" s="22">
        <f t="shared" si="2058"/>
        <v>0</v>
      </c>
      <c r="K256" s="22">
        <f t="shared" si="2058"/>
        <v>-511.71167019999996</v>
      </c>
      <c r="L256" s="22">
        <f t="shared" si="2058"/>
        <v>-7.8290872999999692</v>
      </c>
      <c r="M256" s="22">
        <f t="shared" si="2058"/>
        <v>-43.822834800000123</v>
      </c>
      <c r="N256" s="22">
        <f t="shared" si="2058"/>
        <v>-58.094066299999838</v>
      </c>
      <c r="O256" s="22">
        <f t="shared" si="2058"/>
        <v>-40.887936400000058</v>
      </c>
      <c r="P256" s="22">
        <f t="shared" si="2058"/>
        <v>-21.734691499999997</v>
      </c>
      <c r="Q256" s="22">
        <f t="shared" si="2058"/>
        <v>-59.300551799999994</v>
      </c>
      <c r="R256" s="22">
        <f t="shared" si="2058"/>
        <v>-22.713300000000004</v>
      </c>
      <c r="S256" s="22">
        <f t="shared" si="2058"/>
        <v>-80.25679999999997</v>
      </c>
      <c r="T256" s="22">
        <f t="shared" si="2058"/>
        <v>-391.04669999999999</v>
      </c>
      <c r="U256" s="22">
        <f t="shared" si="2058"/>
        <v>-412.6671</v>
      </c>
      <c r="V256" s="22">
        <f t="shared" si="2058"/>
        <v>-170.36279999999988</v>
      </c>
      <c r="W256" s="22">
        <f t="shared" si="2058"/>
        <v>-514.84210000000007</v>
      </c>
      <c r="X256" s="22">
        <f t="shared" ref="X256:Y256" si="2059">X257+X258</f>
        <v>-434.56929999999977</v>
      </c>
      <c r="Y256" s="22">
        <f t="shared" si="2059"/>
        <v>-410.91960000000017</v>
      </c>
      <c r="Z256" s="22">
        <f t="shared" ref="Z256:AA256" si="2060">Z257+Z258</f>
        <v>-185.94999999999933</v>
      </c>
      <c r="AA256" s="22">
        <f t="shared" si="2060"/>
        <v>-435.62000000000057</v>
      </c>
      <c r="AB256" s="21">
        <f t="shared" ref="AA256:AD256" si="2061">AB257+AB258</f>
        <v>-249.17000000000007</v>
      </c>
      <c r="AC256" s="21">
        <f t="shared" si="2061"/>
        <v>-200.00000000000045</v>
      </c>
      <c r="AD256" s="21">
        <f t="shared" si="2061"/>
        <v>-200</v>
      </c>
      <c r="AE256" s="21">
        <f t="shared" ref="AE256" si="2062">AE257+AE258</f>
        <v>-200</v>
      </c>
      <c r="AI256" s="22">
        <f t="shared" ref="AI256" si="2063">AI257+AI258</f>
        <v>0</v>
      </c>
      <c r="AJ256" s="22">
        <f t="shared" ref="AJ256:AL256" si="2064">AJ257+AJ258</f>
        <v>0</v>
      </c>
      <c r="AK256" s="22">
        <f t="shared" si="2064"/>
        <v>0</v>
      </c>
      <c r="AL256" s="22">
        <f t="shared" si="2064"/>
        <v>0</v>
      </c>
      <c r="AM256" s="22">
        <f t="shared" ref="AM256" si="2065">AM257+AM258</f>
        <v>0</v>
      </c>
      <c r="AN256" s="22">
        <f t="shared" ref="AN256:CD256" si="2066">AN257+AN258</f>
        <v>0</v>
      </c>
      <c r="AO256" s="22">
        <f t="shared" si="2066"/>
        <v>0</v>
      </c>
      <c r="AP256" s="22">
        <f t="shared" si="2066"/>
        <v>0</v>
      </c>
      <c r="AQ256" s="22">
        <f t="shared" si="2066"/>
        <v>0</v>
      </c>
      <c r="AR256" s="22">
        <f t="shared" si="2066"/>
        <v>0</v>
      </c>
      <c r="AS256" s="22">
        <f t="shared" si="2066"/>
        <v>0</v>
      </c>
      <c r="AT256" s="22">
        <f t="shared" si="2066"/>
        <v>0</v>
      </c>
      <c r="AU256" s="22">
        <f t="shared" si="2066"/>
        <v>0</v>
      </c>
      <c r="AV256" s="22">
        <f t="shared" si="2066"/>
        <v>0</v>
      </c>
      <c r="AW256" s="22">
        <f t="shared" si="2066"/>
        <v>0</v>
      </c>
      <c r="AX256" s="22">
        <f t="shared" si="2066"/>
        <v>0</v>
      </c>
      <c r="AY256" s="22">
        <f t="shared" si="2066"/>
        <v>0</v>
      </c>
      <c r="AZ256" s="22">
        <f t="shared" si="2066"/>
        <v>0</v>
      </c>
      <c r="BA256" s="22">
        <f t="shared" si="2066"/>
        <v>0</v>
      </c>
      <c r="BB256" s="22">
        <f t="shared" si="2066"/>
        <v>0</v>
      </c>
      <c r="BC256" s="22">
        <f t="shared" si="2066"/>
        <v>0</v>
      </c>
      <c r="BD256" s="22">
        <f t="shared" si="2066"/>
        <v>0</v>
      </c>
      <c r="BE256" s="22">
        <f t="shared" si="2066"/>
        <v>0</v>
      </c>
      <c r="BF256" s="22">
        <f t="shared" si="2066"/>
        <v>0</v>
      </c>
      <c r="BG256" s="22">
        <f t="shared" si="2066"/>
        <v>0</v>
      </c>
      <c r="BH256" s="22">
        <f t="shared" si="2066"/>
        <v>0</v>
      </c>
      <c r="BI256" s="22">
        <f t="shared" si="2066"/>
        <v>0</v>
      </c>
      <c r="BJ256" s="22">
        <f t="shared" si="2066"/>
        <v>0</v>
      </c>
      <c r="BK256" s="22">
        <f t="shared" si="2066"/>
        <v>0</v>
      </c>
      <c r="BL256" s="22">
        <f t="shared" si="2066"/>
        <v>0</v>
      </c>
      <c r="BM256" s="22">
        <f t="shared" si="2066"/>
        <v>0</v>
      </c>
      <c r="BN256" s="22">
        <f t="shared" si="2066"/>
        <v>0</v>
      </c>
      <c r="BO256" s="22">
        <f t="shared" si="2066"/>
        <v>-10.877000000000001</v>
      </c>
      <c r="BP256" s="22">
        <f t="shared" si="2066"/>
        <v>-20.238</v>
      </c>
      <c r="BQ256" s="22">
        <f t="shared" si="2066"/>
        <v>-21.25</v>
      </c>
      <c r="BR256" s="22">
        <f t="shared" si="2066"/>
        <v>-1249.328</v>
      </c>
      <c r="BS256" s="22">
        <f t="shared" si="2066"/>
        <v>-21.297000000000025</v>
      </c>
      <c r="BT256" s="22">
        <f t="shared" si="2066"/>
        <v>-210.32500000000005</v>
      </c>
      <c r="BU256" s="22">
        <f t="shared" si="2066"/>
        <v>-21.815000000000055</v>
      </c>
      <c r="BV256" s="22">
        <f t="shared" si="2066"/>
        <v>-261.40499999999997</v>
      </c>
      <c r="BW256" s="22">
        <f t="shared" si="2066"/>
        <v>-22.038999999999987</v>
      </c>
      <c r="BX256" s="22">
        <f t="shared" si="2066"/>
        <v>-259.07500000000005</v>
      </c>
      <c r="BY256" s="22">
        <f t="shared" si="2066"/>
        <v>-30.838999999999942</v>
      </c>
      <c r="BZ256" s="22">
        <f t="shared" si="2066"/>
        <v>-122.61600000000021</v>
      </c>
      <c r="CA256" s="22">
        <f t="shared" si="2066"/>
        <v>-30.799999999999955</v>
      </c>
      <c r="CB256" s="22">
        <f t="shared" si="2066"/>
        <v>-225.13100000000009</v>
      </c>
      <c r="CC256" s="22">
        <f t="shared" si="2066"/>
        <v>-30.880000000000109</v>
      </c>
      <c r="CD256" s="22">
        <f t="shared" si="2066"/>
        <v>-124.11999999999998</v>
      </c>
      <c r="CE256" s="22">
        <f t="shared" ref="CE256:CF256" si="2067">CE257+CE258</f>
        <v>-33.449999999999818</v>
      </c>
      <c r="CF256" s="22">
        <f t="shared" si="2067"/>
        <v>-45.519999999999875</v>
      </c>
      <c r="CG256" s="22">
        <f t="shared" ref="CG256:CH256" si="2068">CG257+CG258</f>
        <v>-32.909999999999854</v>
      </c>
      <c r="CH256" s="22">
        <f t="shared" si="2068"/>
        <v>-74.069999999999325</v>
      </c>
      <c r="CI256" s="22">
        <f t="shared" ref="CI256:CJ256" si="2069">CI257+CI258</f>
        <v>0</v>
      </c>
      <c r="CJ256" s="22">
        <f t="shared" si="2069"/>
        <v>-268.81000000000017</v>
      </c>
      <c r="CK256" s="22">
        <f t="shared" ref="CK256:DB256" si="2070">CK257+CK258</f>
        <v>0</v>
      </c>
      <c r="CL256" s="22">
        <f t="shared" si="2070"/>
        <v>-166.80999999999992</v>
      </c>
      <c r="CM256" s="21">
        <f t="shared" si="2070"/>
        <v>0</v>
      </c>
      <c r="CN256" s="21">
        <f t="shared" si="2070"/>
        <v>-149.17000000000007</v>
      </c>
      <c r="CO256" s="21">
        <f t="shared" si="2070"/>
        <v>-50</v>
      </c>
      <c r="CP256" s="21">
        <f t="shared" si="2070"/>
        <v>-50</v>
      </c>
      <c r="CQ256" s="21">
        <f t="shared" si="2070"/>
        <v>-50</v>
      </c>
      <c r="CR256" s="21">
        <f t="shared" si="2070"/>
        <v>-50</v>
      </c>
      <c r="CS256" s="21">
        <f t="shared" si="2070"/>
        <v>-50</v>
      </c>
      <c r="CT256" s="21">
        <f t="shared" si="2070"/>
        <v>-50.000000000000455</v>
      </c>
      <c r="CU256" s="21">
        <f t="shared" si="2070"/>
        <v>-50</v>
      </c>
      <c r="CV256" s="21">
        <f t="shared" si="2070"/>
        <v>-50</v>
      </c>
      <c r="CW256" s="21">
        <f t="shared" si="2070"/>
        <v>-50</v>
      </c>
      <c r="CX256" s="21">
        <f t="shared" si="2070"/>
        <v>-50</v>
      </c>
      <c r="CY256" s="21">
        <f t="shared" si="2070"/>
        <v>-50</v>
      </c>
      <c r="CZ256" s="21">
        <f t="shared" si="2070"/>
        <v>-50</v>
      </c>
      <c r="DA256" s="21">
        <f t="shared" si="2070"/>
        <v>-50.000000000000455</v>
      </c>
      <c r="DB256" s="21">
        <f t="shared" si="2070"/>
        <v>-50</v>
      </c>
      <c r="DE256" s="126"/>
      <c r="DF256" s="22">
        <v>-435.62000000000012</v>
      </c>
    </row>
    <row r="257" spans="1:110" s="23" customFormat="1" x14ac:dyDescent="0.2">
      <c r="A257" s="23" t="s">
        <v>93</v>
      </c>
      <c r="C257" s="23">
        <f t="shared" ref="C257:AA257" si="2071">B195-C195</f>
        <v>0</v>
      </c>
      <c r="D257" s="23">
        <f t="shared" si="2071"/>
        <v>0</v>
      </c>
      <c r="E257" s="23">
        <f>D195-E195</f>
        <v>0</v>
      </c>
      <c r="F257" s="23">
        <f t="shared" si="2071"/>
        <v>0</v>
      </c>
      <c r="G257" s="23">
        <f t="shared" si="2071"/>
        <v>0</v>
      </c>
      <c r="H257" s="23">
        <f t="shared" si="2071"/>
        <v>0</v>
      </c>
      <c r="I257" s="23">
        <f t="shared" si="2071"/>
        <v>0</v>
      </c>
      <c r="J257" s="23">
        <f>I195-J195</f>
        <v>0</v>
      </c>
      <c r="K257" s="23">
        <f>J195-K195</f>
        <v>-1E-3</v>
      </c>
      <c r="L257" s="23">
        <f t="shared" si="2071"/>
        <v>0</v>
      </c>
      <c r="M257" s="23">
        <f t="shared" si="2071"/>
        <v>0</v>
      </c>
      <c r="N257" s="23">
        <f t="shared" si="2071"/>
        <v>0</v>
      </c>
      <c r="O257" s="23">
        <f t="shared" si="2071"/>
        <v>0</v>
      </c>
      <c r="P257" s="23">
        <f t="shared" si="2071"/>
        <v>0</v>
      </c>
      <c r="Q257" s="23">
        <f t="shared" si="2071"/>
        <v>0</v>
      </c>
      <c r="R257" s="23">
        <f t="shared" si="2071"/>
        <v>0</v>
      </c>
      <c r="S257" s="23">
        <f t="shared" si="2071"/>
        <v>1E-3</v>
      </c>
      <c r="T257" s="23">
        <f t="shared" si="2071"/>
        <v>0</v>
      </c>
      <c r="U257" s="23">
        <f t="shared" si="2071"/>
        <v>0</v>
      </c>
      <c r="V257" s="23">
        <f t="shared" si="2071"/>
        <v>0</v>
      </c>
      <c r="W257" s="23">
        <f t="shared" si="2071"/>
        <v>0</v>
      </c>
      <c r="X257" s="23">
        <f t="shared" si="2071"/>
        <v>-20.548400000000001</v>
      </c>
      <c r="Y257" s="23">
        <f t="shared" si="2071"/>
        <v>-3.1599999999997408E-2</v>
      </c>
      <c r="Z257" s="23">
        <f t="shared" si="2071"/>
        <v>-0.96000000000000085</v>
      </c>
      <c r="AA257" s="23">
        <f t="shared" si="2071"/>
        <v>-1.2200000000000024</v>
      </c>
      <c r="AB257" s="24">
        <f t="shared" ref="AB257" si="2072">AA195-AB195</f>
        <v>0</v>
      </c>
      <c r="AC257" s="24">
        <f t="shared" ref="AC257" si="2073">AB195-AC195</f>
        <v>0</v>
      </c>
      <c r="AD257" s="24">
        <f t="shared" ref="AD257" si="2074">AC195-AD195</f>
        <v>0</v>
      </c>
      <c r="AE257" s="24">
        <f t="shared" ref="AE257" si="2075">AD195-AE195</f>
        <v>0</v>
      </c>
      <c r="AI257" s="23">
        <f t="shared" ref="AI257" si="2076">AH195-AI195</f>
        <v>0</v>
      </c>
      <c r="AJ257" s="23">
        <f t="shared" ref="AJ257" si="2077">AI195-AJ195</f>
        <v>0</v>
      </c>
      <c r="AK257" s="23">
        <f t="shared" ref="AK257" si="2078">AJ195-AK195</f>
        <v>0</v>
      </c>
      <c r="AL257" s="23">
        <f t="shared" ref="AL257" si="2079">AK195-AL195</f>
        <v>0</v>
      </c>
      <c r="AM257" s="23">
        <f t="shared" ref="AM257" si="2080">AL195-AM195</f>
        <v>0</v>
      </c>
      <c r="AN257" s="23">
        <f t="shared" ref="AN257" si="2081">AM195-AN195</f>
        <v>0</v>
      </c>
      <c r="AO257" s="23">
        <f t="shared" ref="AO257" si="2082">AN195-AO195</f>
        <v>0</v>
      </c>
      <c r="AP257" s="23">
        <f t="shared" ref="AP257" si="2083">AO195-AP195</f>
        <v>0</v>
      </c>
      <c r="AQ257" s="23">
        <f t="shared" ref="AQ257" si="2084">AP195-AQ195</f>
        <v>0</v>
      </c>
      <c r="AR257" s="23">
        <f t="shared" ref="AR257" si="2085">AQ195-AR195</f>
        <v>0</v>
      </c>
      <c r="AS257" s="23">
        <f t="shared" ref="AS257" si="2086">AR195-AS195</f>
        <v>0</v>
      </c>
      <c r="AT257" s="23">
        <f t="shared" ref="AT257" si="2087">AS195-AT195</f>
        <v>0</v>
      </c>
      <c r="AU257" s="23">
        <f t="shared" ref="AU257" si="2088">AT195-AU195</f>
        <v>0</v>
      </c>
      <c r="AV257" s="23">
        <f t="shared" ref="AV257" si="2089">AU195-AV195</f>
        <v>0</v>
      </c>
      <c r="AW257" s="23">
        <f t="shared" ref="AW257" si="2090">AV195-AW195</f>
        <v>0</v>
      </c>
      <c r="AX257" s="23">
        <f t="shared" ref="AX257" si="2091">AW195-AX195</f>
        <v>0</v>
      </c>
      <c r="AY257" s="23">
        <f t="shared" ref="AY257" si="2092">AX195-AY195</f>
        <v>0</v>
      </c>
      <c r="AZ257" s="23">
        <f t="shared" ref="AZ257" si="2093">AY195-AZ195</f>
        <v>0</v>
      </c>
      <c r="BA257" s="23">
        <f t="shared" ref="BA257" si="2094">AZ195-BA195</f>
        <v>0</v>
      </c>
      <c r="BB257" s="23">
        <f t="shared" ref="BB257" si="2095">BA195-BB195</f>
        <v>0</v>
      </c>
      <c r="BC257" s="23">
        <f t="shared" ref="BC257" si="2096">BB195-BC195</f>
        <v>0</v>
      </c>
      <c r="BD257" s="23">
        <f t="shared" ref="BD257" si="2097">BC195-BD195</f>
        <v>0</v>
      </c>
      <c r="BE257" s="23">
        <f t="shared" ref="BE257" si="2098">BD195-BE195</f>
        <v>0</v>
      </c>
      <c r="BF257" s="23">
        <f t="shared" ref="BF257" si="2099">BE195-BF195</f>
        <v>0</v>
      </c>
      <c r="BG257" s="23">
        <f t="shared" ref="BG257" si="2100">BF195-BG195</f>
        <v>0</v>
      </c>
      <c r="BH257" s="23">
        <f t="shared" ref="BH257" si="2101">BG195-BH195</f>
        <v>0</v>
      </c>
      <c r="BI257" s="23">
        <f t="shared" ref="BI257" si="2102">BH195-BI195</f>
        <v>0</v>
      </c>
      <c r="BJ257" s="23">
        <f t="shared" ref="BJ257" si="2103">BI195-BJ195</f>
        <v>0</v>
      </c>
      <c r="BK257" s="23">
        <f t="shared" ref="BK257" si="2104">BJ195-BK195</f>
        <v>0</v>
      </c>
      <c r="BL257" s="23">
        <f t="shared" ref="BL257" si="2105">BK195-BL195</f>
        <v>0</v>
      </c>
      <c r="BM257" s="23">
        <f t="shared" ref="BM257" si="2106">BL195-BM195</f>
        <v>0</v>
      </c>
      <c r="BN257" s="23">
        <f t="shared" ref="BN257" si="2107">BM195-BN195</f>
        <v>0</v>
      </c>
      <c r="BO257" s="23">
        <f t="shared" ref="BO257" si="2108">BN195-BO195</f>
        <v>0</v>
      </c>
      <c r="BP257" s="23">
        <f t="shared" ref="BP257" si="2109">BO195-BP195</f>
        <v>0</v>
      </c>
      <c r="BQ257" s="23">
        <f t="shared" ref="BQ257" si="2110">BP195-BQ195</f>
        <v>0</v>
      </c>
      <c r="BR257" s="23">
        <f t="shared" ref="BR257" si="2111">BQ195-BR195</f>
        <v>0</v>
      </c>
      <c r="BS257" s="23">
        <f t="shared" ref="BS257" si="2112">BR195-BS195</f>
        <v>0</v>
      </c>
      <c r="BT257" s="23">
        <f t="shared" ref="BT257" si="2113">BS195-BT195</f>
        <v>0</v>
      </c>
      <c r="BU257" s="23">
        <f t="shared" ref="BU257" si="2114">BT195-BU195</f>
        <v>0</v>
      </c>
      <c r="BV257" s="23">
        <f t="shared" ref="BV257" si="2115">BU195-BV195</f>
        <v>0</v>
      </c>
      <c r="BW257" s="23">
        <f t="shared" ref="BW257" si="2116">BV195-BW195</f>
        <v>0</v>
      </c>
      <c r="BX257" s="23">
        <f t="shared" ref="BX257" si="2117">BW195-BX195</f>
        <v>0</v>
      </c>
      <c r="BY257" s="23">
        <f t="shared" ref="BY257" si="2118">BX195-BY195</f>
        <v>0</v>
      </c>
      <c r="BZ257" s="23">
        <f t="shared" ref="BZ257" si="2119">BY195-BZ195</f>
        <v>-20.547999999999998</v>
      </c>
      <c r="CA257" s="23">
        <f t="shared" ref="CA257" si="2120">BZ195-CA195</f>
        <v>0</v>
      </c>
      <c r="CB257" s="23">
        <f t="shared" ref="CB257" si="2121">CA195-CB195</f>
        <v>0.3559999999999981</v>
      </c>
      <c r="CC257" s="23">
        <f t="shared" ref="CC257" si="2122">CB195-CC195</f>
        <v>0</v>
      </c>
      <c r="CD257" s="23">
        <f t="shared" ref="CD257" si="2123">CC195-CD195</f>
        <v>-0.38799999999999812</v>
      </c>
      <c r="CE257" s="23">
        <f t="shared" ref="CE257" si="2124">CD195-CE195</f>
        <v>0</v>
      </c>
      <c r="CF257" s="23">
        <f t="shared" ref="CF257" si="2125">CE195-CF195</f>
        <v>-0.63000000000000256</v>
      </c>
      <c r="CG257" s="23">
        <f t="shared" ref="CG257" si="2126">CF195-CG195</f>
        <v>0</v>
      </c>
      <c r="CH257" s="23">
        <f t="shared" ref="CH257:CL257" si="2127">CG195-CH195</f>
        <v>-0.32999999999999829</v>
      </c>
      <c r="CI257" s="23">
        <f t="shared" si="2127"/>
        <v>0</v>
      </c>
      <c r="CJ257" s="23">
        <f t="shared" si="2127"/>
        <v>-2.240000000000002</v>
      </c>
      <c r="CK257" s="23">
        <f t="shared" ref="CK257" si="2128">CJ195-CK195</f>
        <v>0</v>
      </c>
      <c r="CL257" s="23">
        <f t="shared" si="2127"/>
        <v>1.0199999999999996</v>
      </c>
      <c r="CM257" s="24">
        <f t="shared" ref="CM257" si="2129">CL195-CM195</f>
        <v>0</v>
      </c>
      <c r="CN257" s="24">
        <f t="shared" ref="CN257" si="2130">CM195-CN195</f>
        <v>0</v>
      </c>
      <c r="CO257" s="24">
        <f t="shared" ref="CO257" si="2131">CN195-CO195</f>
        <v>0</v>
      </c>
      <c r="CP257" s="24">
        <f t="shared" ref="CP257" si="2132">CO195-CP195</f>
        <v>0</v>
      </c>
      <c r="CQ257" s="24">
        <f t="shared" ref="CQ257" si="2133">CP195-CQ195</f>
        <v>0</v>
      </c>
      <c r="CR257" s="24">
        <f t="shared" ref="CR257" si="2134">CQ195-CR195</f>
        <v>0</v>
      </c>
      <c r="CS257" s="24">
        <f t="shared" ref="CS257" si="2135">CR195-CS195</f>
        <v>0</v>
      </c>
      <c r="CT257" s="24">
        <f t="shared" ref="CT257" si="2136">CS195-CT195</f>
        <v>0</v>
      </c>
      <c r="CU257" s="24">
        <f t="shared" ref="CU257" si="2137">CT195-CU195</f>
        <v>0</v>
      </c>
      <c r="CV257" s="24">
        <f t="shared" ref="CV257" si="2138">CU195-CV195</f>
        <v>0</v>
      </c>
      <c r="CW257" s="24">
        <f t="shared" ref="CW257" si="2139">CV195-CW195</f>
        <v>0</v>
      </c>
      <c r="CX257" s="24">
        <f t="shared" ref="CX257" si="2140">CW195-CX195</f>
        <v>0</v>
      </c>
      <c r="CY257" s="24">
        <f t="shared" ref="CY257" si="2141">CX195-CY195</f>
        <v>0</v>
      </c>
      <c r="CZ257" s="24">
        <f t="shared" ref="CZ257" si="2142">CY195-CZ195</f>
        <v>0</v>
      </c>
      <c r="DA257" s="24">
        <f t="shared" ref="DA257" si="2143">CZ195-DA195</f>
        <v>0</v>
      </c>
      <c r="DB257" s="24">
        <f t="shared" ref="DB257" si="2144">DA195-DB195</f>
        <v>0</v>
      </c>
      <c r="DE257" s="123"/>
      <c r="DF257" s="23">
        <v>-1.2200000000000024</v>
      </c>
    </row>
    <row r="258" spans="1:110" s="23" customFormat="1" x14ac:dyDescent="0.2">
      <c r="A258" s="23" t="s">
        <v>94</v>
      </c>
      <c r="C258" s="23">
        <f t="shared" ref="C258:AE258" si="2145">B193-C87-C193</f>
        <v>0</v>
      </c>
      <c r="D258" s="23">
        <f t="shared" si="2145"/>
        <v>0</v>
      </c>
      <c r="E258" s="23">
        <f t="shared" si="2145"/>
        <v>0</v>
      </c>
      <c r="F258" s="23">
        <f t="shared" si="2145"/>
        <v>0</v>
      </c>
      <c r="G258" s="23">
        <f t="shared" si="2145"/>
        <v>0</v>
      </c>
      <c r="H258" s="23">
        <f t="shared" si="2145"/>
        <v>0</v>
      </c>
      <c r="I258" s="23">
        <f t="shared" si="2145"/>
        <v>0</v>
      </c>
      <c r="J258" s="23">
        <f t="shared" si="2145"/>
        <v>0</v>
      </c>
      <c r="K258" s="23">
        <f t="shared" si="2145"/>
        <v>-511.71067019999998</v>
      </c>
      <c r="L258" s="23">
        <f t="shared" si="2145"/>
        <v>-7.8290872999999692</v>
      </c>
      <c r="M258" s="23">
        <f t="shared" si="2145"/>
        <v>-43.822834800000123</v>
      </c>
      <c r="N258" s="23">
        <f t="shared" si="2145"/>
        <v>-58.094066299999838</v>
      </c>
      <c r="O258" s="23">
        <f t="shared" si="2145"/>
        <v>-40.887936400000058</v>
      </c>
      <c r="P258" s="23">
        <f t="shared" si="2145"/>
        <v>-21.734691499999997</v>
      </c>
      <c r="Q258" s="23">
        <f t="shared" si="2145"/>
        <v>-59.300551799999994</v>
      </c>
      <c r="R258" s="23">
        <f t="shared" si="2145"/>
        <v>-22.713300000000004</v>
      </c>
      <c r="S258" s="23">
        <f t="shared" si="2145"/>
        <v>-80.257799999999975</v>
      </c>
      <c r="T258" s="23">
        <f t="shared" si="2145"/>
        <v>-391.04669999999999</v>
      </c>
      <c r="U258" s="23">
        <f t="shared" si="2145"/>
        <v>-412.6671</v>
      </c>
      <c r="V258" s="23">
        <f t="shared" si="2145"/>
        <v>-170.36279999999988</v>
      </c>
      <c r="W258" s="23">
        <f t="shared" si="2145"/>
        <v>-514.84210000000007</v>
      </c>
      <c r="X258" s="23">
        <f t="shared" si="2145"/>
        <v>-414.02089999999976</v>
      </c>
      <c r="Y258" s="23">
        <f t="shared" si="2145"/>
        <v>-410.88800000000015</v>
      </c>
      <c r="Z258" s="23">
        <f t="shared" si="2145"/>
        <v>-184.98999999999933</v>
      </c>
      <c r="AA258" s="23">
        <f t="shared" si="2145"/>
        <v>-434.40000000000055</v>
      </c>
      <c r="AB258" s="24">
        <f t="shared" si="2145"/>
        <v>-249.17000000000007</v>
      </c>
      <c r="AC258" s="24">
        <f t="shared" si="2145"/>
        <v>-200.00000000000045</v>
      </c>
      <c r="AD258" s="24">
        <f t="shared" si="2145"/>
        <v>-200</v>
      </c>
      <c r="AE258" s="24">
        <f t="shared" si="2145"/>
        <v>-200</v>
      </c>
      <c r="AI258" s="23">
        <f t="shared" ref="AI258:BN258" si="2146">AH193-AI87-AI193</f>
        <v>0</v>
      </c>
      <c r="AJ258" s="23">
        <f t="shared" si="2146"/>
        <v>0</v>
      </c>
      <c r="AK258" s="23">
        <f t="shared" si="2146"/>
        <v>0</v>
      </c>
      <c r="AL258" s="23">
        <f t="shared" si="2146"/>
        <v>0</v>
      </c>
      <c r="AM258" s="23">
        <f t="shared" si="2146"/>
        <v>0</v>
      </c>
      <c r="AN258" s="23">
        <f t="shared" si="2146"/>
        <v>0</v>
      </c>
      <c r="AO258" s="23">
        <f t="shared" si="2146"/>
        <v>0</v>
      </c>
      <c r="AP258" s="23">
        <f t="shared" si="2146"/>
        <v>0</v>
      </c>
      <c r="AQ258" s="23">
        <f t="shared" si="2146"/>
        <v>0</v>
      </c>
      <c r="AR258" s="23">
        <f t="shared" si="2146"/>
        <v>0</v>
      </c>
      <c r="AS258" s="23">
        <f t="shared" si="2146"/>
        <v>0</v>
      </c>
      <c r="AT258" s="23">
        <f t="shared" si="2146"/>
        <v>0</v>
      </c>
      <c r="AU258" s="23">
        <f t="shared" si="2146"/>
        <v>0</v>
      </c>
      <c r="AV258" s="23">
        <f t="shared" si="2146"/>
        <v>0</v>
      </c>
      <c r="AW258" s="23">
        <f t="shared" si="2146"/>
        <v>0</v>
      </c>
      <c r="AX258" s="23">
        <f t="shared" si="2146"/>
        <v>0</v>
      </c>
      <c r="AY258" s="23">
        <f t="shared" si="2146"/>
        <v>0</v>
      </c>
      <c r="AZ258" s="23">
        <f t="shared" si="2146"/>
        <v>0</v>
      </c>
      <c r="BA258" s="23">
        <f t="shared" si="2146"/>
        <v>0</v>
      </c>
      <c r="BB258" s="23">
        <f t="shared" si="2146"/>
        <v>0</v>
      </c>
      <c r="BC258" s="23">
        <f t="shared" si="2146"/>
        <v>0</v>
      </c>
      <c r="BD258" s="23">
        <f t="shared" si="2146"/>
        <v>0</v>
      </c>
      <c r="BE258" s="23">
        <f t="shared" si="2146"/>
        <v>0</v>
      </c>
      <c r="BF258" s="23">
        <f t="shared" si="2146"/>
        <v>0</v>
      </c>
      <c r="BG258" s="23">
        <f t="shared" si="2146"/>
        <v>0</v>
      </c>
      <c r="BH258" s="23">
        <f t="shared" si="2146"/>
        <v>0</v>
      </c>
      <c r="BI258" s="23">
        <f t="shared" si="2146"/>
        <v>0</v>
      </c>
      <c r="BJ258" s="23">
        <f t="shared" si="2146"/>
        <v>0</v>
      </c>
      <c r="BK258" s="23">
        <f t="shared" si="2146"/>
        <v>0</v>
      </c>
      <c r="BL258" s="23">
        <f t="shared" si="2146"/>
        <v>0</v>
      </c>
      <c r="BM258" s="23">
        <f t="shared" si="2146"/>
        <v>0</v>
      </c>
      <c r="BN258" s="23">
        <f t="shared" si="2146"/>
        <v>0</v>
      </c>
      <c r="BO258" s="23">
        <f t="shared" ref="BO258:CT258" si="2147">BN193-BO87-BO193</f>
        <v>-10.877000000000001</v>
      </c>
      <c r="BP258" s="23">
        <f t="shared" si="2147"/>
        <v>-20.238</v>
      </c>
      <c r="BQ258" s="23">
        <f t="shared" si="2147"/>
        <v>-21.25</v>
      </c>
      <c r="BR258" s="23">
        <f t="shared" si="2147"/>
        <v>-1249.328</v>
      </c>
      <c r="BS258" s="23">
        <f t="shared" si="2147"/>
        <v>-21.297000000000025</v>
      </c>
      <c r="BT258" s="23">
        <f t="shared" si="2147"/>
        <v>-210.32500000000005</v>
      </c>
      <c r="BU258" s="23">
        <f t="shared" si="2147"/>
        <v>-21.815000000000055</v>
      </c>
      <c r="BV258" s="23">
        <f t="shared" si="2147"/>
        <v>-261.40499999999997</v>
      </c>
      <c r="BW258" s="23">
        <f t="shared" si="2147"/>
        <v>-22.038999999999987</v>
      </c>
      <c r="BX258" s="23">
        <f t="shared" si="2147"/>
        <v>-259.07500000000005</v>
      </c>
      <c r="BY258" s="23">
        <f t="shared" si="2147"/>
        <v>-30.838999999999942</v>
      </c>
      <c r="BZ258" s="23">
        <f t="shared" si="2147"/>
        <v>-102.06800000000021</v>
      </c>
      <c r="CA258" s="23">
        <f t="shared" si="2147"/>
        <v>-30.799999999999955</v>
      </c>
      <c r="CB258" s="23">
        <f t="shared" si="2147"/>
        <v>-225.48700000000008</v>
      </c>
      <c r="CC258" s="23">
        <f t="shared" si="2147"/>
        <v>-30.880000000000109</v>
      </c>
      <c r="CD258" s="23">
        <f t="shared" si="2147"/>
        <v>-123.73199999999997</v>
      </c>
      <c r="CE258" s="23">
        <f t="shared" si="2147"/>
        <v>-33.449999999999818</v>
      </c>
      <c r="CF258" s="23">
        <f t="shared" si="2147"/>
        <v>-44.889999999999873</v>
      </c>
      <c r="CG258" s="23">
        <f t="shared" si="2147"/>
        <v>-32.909999999999854</v>
      </c>
      <c r="CH258" s="23">
        <f t="shared" si="2147"/>
        <v>-73.739999999999327</v>
      </c>
      <c r="CI258" s="23">
        <f t="shared" si="2147"/>
        <v>0</v>
      </c>
      <c r="CJ258" s="23">
        <f t="shared" si="2147"/>
        <v>-266.57000000000016</v>
      </c>
      <c r="CK258" s="23">
        <f t="shared" si="2147"/>
        <v>0</v>
      </c>
      <c r="CL258" s="23">
        <f t="shared" si="2147"/>
        <v>-167.82999999999993</v>
      </c>
      <c r="CM258" s="24">
        <f t="shared" si="2147"/>
        <v>0</v>
      </c>
      <c r="CN258" s="24">
        <f t="shared" si="2147"/>
        <v>-149.17000000000007</v>
      </c>
      <c r="CO258" s="24">
        <f t="shared" si="2147"/>
        <v>-50</v>
      </c>
      <c r="CP258" s="24">
        <f t="shared" si="2147"/>
        <v>-50</v>
      </c>
      <c r="CQ258" s="24">
        <f t="shared" si="2147"/>
        <v>-50</v>
      </c>
      <c r="CR258" s="24">
        <f t="shared" si="2147"/>
        <v>-50</v>
      </c>
      <c r="CS258" s="24">
        <f t="shared" si="2147"/>
        <v>-50</v>
      </c>
      <c r="CT258" s="24">
        <f t="shared" si="2147"/>
        <v>-50.000000000000455</v>
      </c>
      <c r="CU258" s="24">
        <f t="shared" ref="CU258:DB258" si="2148">CT193-CU87-CU193</f>
        <v>-50</v>
      </c>
      <c r="CV258" s="24">
        <f t="shared" si="2148"/>
        <v>-50</v>
      </c>
      <c r="CW258" s="24">
        <f t="shared" si="2148"/>
        <v>-50</v>
      </c>
      <c r="CX258" s="24">
        <f t="shared" si="2148"/>
        <v>-50</v>
      </c>
      <c r="CY258" s="24">
        <f t="shared" si="2148"/>
        <v>-50</v>
      </c>
      <c r="CZ258" s="24">
        <f t="shared" si="2148"/>
        <v>-50</v>
      </c>
      <c r="DA258" s="24">
        <f t="shared" si="2148"/>
        <v>-50.000000000000455</v>
      </c>
      <c r="DB258" s="24">
        <f t="shared" si="2148"/>
        <v>-50</v>
      </c>
      <c r="DE258" s="123"/>
      <c r="DF258" s="23">
        <v>-434.40000000000009</v>
      </c>
    </row>
    <row r="259" spans="1:110" s="23" customFormat="1" x14ac:dyDescent="0.2">
      <c r="AB259" s="24"/>
      <c r="AC259" s="24"/>
      <c r="AD259" s="24"/>
      <c r="AE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  <c r="CW259" s="24"/>
      <c r="CX259" s="24"/>
      <c r="CY259" s="24"/>
      <c r="CZ259" s="24"/>
      <c r="DA259" s="24"/>
      <c r="DB259" s="24"/>
      <c r="DE259" s="123"/>
    </row>
    <row r="260" spans="1:110" s="22" customFormat="1" x14ac:dyDescent="0.2">
      <c r="A260" s="22" t="s">
        <v>95</v>
      </c>
      <c r="C260" s="22">
        <f t="shared" ref="C260:W260" si="2149">C261+C262</f>
        <v>0</v>
      </c>
      <c r="D260" s="22">
        <f t="shared" si="2149"/>
        <v>0</v>
      </c>
      <c r="E260" s="22">
        <f t="shared" si="2149"/>
        <v>0</v>
      </c>
      <c r="F260" s="22">
        <f t="shared" si="2149"/>
        <v>0</v>
      </c>
      <c r="G260" s="22">
        <f t="shared" si="2149"/>
        <v>0</v>
      </c>
      <c r="H260" s="22">
        <f t="shared" si="2149"/>
        <v>0</v>
      </c>
      <c r="I260" s="22">
        <f t="shared" si="2149"/>
        <v>0</v>
      </c>
      <c r="J260" s="22">
        <f t="shared" si="2149"/>
        <v>0</v>
      </c>
      <c r="K260" s="22">
        <f t="shared" si="2149"/>
        <v>563.6020747</v>
      </c>
      <c r="L260" s="22">
        <f t="shared" si="2149"/>
        <v>2.5190276000000154</v>
      </c>
      <c r="M260" s="22">
        <f t="shared" si="2149"/>
        <v>46.22617459999995</v>
      </c>
      <c r="N260" s="22">
        <f t="shared" si="2149"/>
        <v>-34.718686199999951</v>
      </c>
      <c r="O260" s="22">
        <f t="shared" si="2149"/>
        <v>-46.975288800000072</v>
      </c>
      <c r="P260" s="22">
        <f t="shared" si="2149"/>
        <v>-92.735456299999981</v>
      </c>
      <c r="Q260" s="22">
        <f t="shared" si="2149"/>
        <v>-58.081673000000023</v>
      </c>
      <c r="R260" s="22">
        <f t="shared" si="2149"/>
        <v>-66.638900000000092</v>
      </c>
      <c r="S260" s="22">
        <f t="shared" si="2149"/>
        <v>-48.846899999999977</v>
      </c>
      <c r="T260" s="22">
        <f t="shared" si="2149"/>
        <v>108.06219999999985</v>
      </c>
      <c r="U260" s="22">
        <f t="shared" si="2149"/>
        <v>115.20100000000002</v>
      </c>
      <c r="V260" s="22">
        <f t="shared" si="2149"/>
        <v>11.929800000000114</v>
      </c>
      <c r="W260" s="22">
        <f t="shared" si="2149"/>
        <v>240.09939999999995</v>
      </c>
      <c r="X260" s="22">
        <f t="shared" ref="X260:Y260" si="2150">X261+X262</f>
        <v>-123.37809999999979</v>
      </c>
      <c r="Y260" s="22">
        <f t="shared" si="2150"/>
        <v>75.676000000000158</v>
      </c>
      <c r="Z260" s="22">
        <f t="shared" ref="Z260:AA260" si="2151">Z261+Z262</f>
        <v>-85.369999999999777</v>
      </c>
      <c r="AA260" s="22">
        <f t="shared" si="2151"/>
        <v>-36.66000000000065</v>
      </c>
      <c r="AB260" s="21">
        <f t="shared" ref="AA260:AD260" si="2152">AB261+AB262</f>
        <v>0</v>
      </c>
      <c r="AC260" s="21">
        <f t="shared" si="2152"/>
        <v>-4.5474735088646412E-13</v>
      </c>
      <c r="AD260" s="21">
        <f t="shared" si="2152"/>
        <v>4.5474735088646412E-13</v>
      </c>
      <c r="AE260" s="21">
        <f t="shared" ref="AE260" si="2153">AE261+AE262</f>
        <v>9.0949470177292824E-13</v>
      </c>
      <c r="AI260" s="22">
        <f t="shared" ref="AI260" si="2154">AI261+AI262</f>
        <v>0</v>
      </c>
      <c r="AJ260" s="22">
        <f t="shared" ref="AJ260:AL260" si="2155">AJ261+AJ262</f>
        <v>0</v>
      </c>
      <c r="AK260" s="22">
        <f t="shared" si="2155"/>
        <v>0</v>
      </c>
      <c r="AL260" s="22">
        <f t="shared" si="2155"/>
        <v>0</v>
      </c>
      <c r="AM260" s="22">
        <f t="shared" ref="AM260" si="2156">AM261+AM262</f>
        <v>0</v>
      </c>
      <c r="AN260" s="22">
        <f t="shared" ref="AN260:CD260" si="2157">AN261+AN262</f>
        <v>0</v>
      </c>
      <c r="AO260" s="22">
        <f t="shared" si="2157"/>
        <v>0</v>
      </c>
      <c r="AP260" s="22">
        <f t="shared" si="2157"/>
        <v>0</v>
      </c>
      <c r="AQ260" s="22">
        <f t="shared" si="2157"/>
        <v>0</v>
      </c>
      <c r="AR260" s="22">
        <f t="shared" si="2157"/>
        <v>0</v>
      </c>
      <c r="AS260" s="22">
        <f t="shared" si="2157"/>
        <v>0</v>
      </c>
      <c r="AT260" s="22">
        <f t="shared" si="2157"/>
        <v>0</v>
      </c>
      <c r="AU260" s="22">
        <f t="shared" si="2157"/>
        <v>0</v>
      </c>
      <c r="AV260" s="22">
        <f t="shared" si="2157"/>
        <v>0</v>
      </c>
      <c r="AW260" s="22">
        <f t="shared" si="2157"/>
        <v>0</v>
      </c>
      <c r="AX260" s="22">
        <f t="shared" si="2157"/>
        <v>0</v>
      </c>
      <c r="AY260" s="22">
        <f t="shared" si="2157"/>
        <v>0</v>
      </c>
      <c r="AZ260" s="22">
        <f t="shared" si="2157"/>
        <v>0</v>
      </c>
      <c r="BA260" s="22">
        <f t="shared" si="2157"/>
        <v>0</v>
      </c>
      <c r="BB260" s="22">
        <f t="shared" si="2157"/>
        <v>0</v>
      </c>
      <c r="BC260" s="22">
        <f t="shared" si="2157"/>
        <v>0</v>
      </c>
      <c r="BD260" s="22">
        <f t="shared" si="2157"/>
        <v>0</v>
      </c>
      <c r="BE260" s="22">
        <f t="shared" si="2157"/>
        <v>0</v>
      </c>
      <c r="BF260" s="22">
        <f t="shared" si="2157"/>
        <v>0</v>
      </c>
      <c r="BG260" s="22">
        <f t="shared" si="2157"/>
        <v>0</v>
      </c>
      <c r="BH260" s="22">
        <f t="shared" si="2157"/>
        <v>0</v>
      </c>
      <c r="BI260" s="22">
        <f t="shared" si="2157"/>
        <v>0</v>
      </c>
      <c r="BJ260" s="22">
        <f t="shared" si="2157"/>
        <v>0</v>
      </c>
      <c r="BK260" s="22">
        <f t="shared" si="2157"/>
        <v>0</v>
      </c>
      <c r="BL260" s="22">
        <f t="shared" si="2157"/>
        <v>0</v>
      </c>
      <c r="BM260" s="22">
        <f t="shared" si="2157"/>
        <v>0</v>
      </c>
      <c r="BN260" s="22">
        <f t="shared" si="2157"/>
        <v>0</v>
      </c>
      <c r="BO260" s="22">
        <f t="shared" si="2157"/>
        <v>0</v>
      </c>
      <c r="BP260" s="22">
        <f t="shared" si="2157"/>
        <v>-43.501999999999988</v>
      </c>
      <c r="BQ260" s="22">
        <f t="shared" si="2157"/>
        <v>0</v>
      </c>
      <c r="BR260" s="22">
        <f t="shared" si="2157"/>
        <v>1165.107</v>
      </c>
      <c r="BS260" s="22">
        <f t="shared" si="2157"/>
        <v>0</v>
      </c>
      <c r="BT260" s="22">
        <f t="shared" si="2157"/>
        <v>106.72600000000006</v>
      </c>
      <c r="BU260" s="22">
        <f t="shared" si="2157"/>
        <v>0</v>
      </c>
      <c r="BV260" s="22">
        <f t="shared" si="2157"/>
        <v>133.37599999999998</v>
      </c>
      <c r="BW260" s="22">
        <f t="shared" si="2157"/>
        <v>0</v>
      </c>
      <c r="BX260" s="22">
        <f t="shared" si="2157"/>
        <v>-50.330999999999904</v>
      </c>
      <c r="BY260" s="22">
        <f t="shared" si="2157"/>
        <v>0</v>
      </c>
      <c r="BZ260" s="22">
        <f t="shared" si="2157"/>
        <v>-73.046000000000163</v>
      </c>
      <c r="CA260" s="22">
        <f t="shared" si="2157"/>
        <v>0</v>
      </c>
      <c r="CB260" s="22">
        <f t="shared" si="2157"/>
        <v>82.768000000000029</v>
      </c>
      <c r="CC260" s="22">
        <f t="shared" si="2157"/>
        <v>0</v>
      </c>
      <c r="CD260" s="22">
        <f t="shared" si="2157"/>
        <v>-7.0710000000000264</v>
      </c>
      <c r="CE260" s="22">
        <f t="shared" ref="CE260:CF260" si="2158">CE261+CE262</f>
        <v>0</v>
      </c>
      <c r="CF260" s="22">
        <f t="shared" si="2158"/>
        <v>-88.509999999999877</v>
      </c>
      <c r="CG260" s="22">
        <f t="shared" ref="CG260:CH260" si="2159">CG261+CG262</f>
        <v>0</v>
      </c>
      <c r="CH260" s="22">
        <f t="shared" si="2159"/>
        <v>3.1399999999999864</v>
      </c>
      <c r="CI260" s="22">
        <f t="shared" ref="CI260:CJ260" si="2160">CI261+CI262</f>
        <v>0</v>
      </c>
      <c r="CJ260" s="22">
        <f t="shared" si="2160"/>
        <v>-68.310000000000173</v>
      </c>
      <c r="CK260" s="22">
        <f t="shared" ref="CK260:DB260" si="2161">CK261+CK262</f>
        <v>0</v>
      </c>
      <c r="CL260" s="22">
        <f t="shared" si="2161"/>
        <v>31.649999999999977</v>
      </c>
      <c r="CM260" s="21">
        <f t="shared" si="2161"/>
        <v>0</v>
      </c>
      <c r="CN260" s="21">
        <f t="shared" si="2161"/>
        <v>0</v>
      </c>
      <c r="CO260" s="21">
        <f t="shared" si="2161"/>
        <v>0</v>
      </c>
      <c r="CP260" s="21">
        <f t="shared" si="2161"/>
        <v>0</v>
      </c>
      <c r="CQ260" s="21">
        <f t="shared" si="2161"/>
        <v>0</v>
      </c>
      <c r="CR260" s="21">
        <f t="shared" si="2161"/>
        <v>0</v>
      </c>
      <c r="CS260" s="21">
        <f t="shared" si="2161"/>
        <v>0</v>
      </c>
      <c r="CT260" s="21">
        <f t="shared" si="2161"/>
        <v>0</v>
      </c>
      <c r="CU260" s="21">
        <f t="shared" si="2161"/>
        <v>0</v>
      </c>
      <c r="CV260" s="21">
        <f t="shared" si="2161"/>
        <v>0</v>
      </c>
      <c r="CW260" s="21">
        <f t="shared" si="2161"/>
        <v>0</v>
      </c>
      <c r="CX260" s="21">
        <f t="shared" si="2161"/>
        <v>0</v>
      </c>
      <c r="CY260" s="21">
        <f t="shared" si="2161"/>
        <v>4.5474735088646412E-13</v>
      </c>
      <c r="CZ260" s="21">
        <f t="shared" si="2161"/>
        <v>0</v>
      </c>
      <c r="DA260" s="21">
        <f t="shared" si="2161"/>
        <v>0</v>
      </c>
      <c r="DB260" s="21">
        <f t="shared" si="2161"/>
        <v>0</v>
      </c>
      <c r="DE260" s="126"/>
      <c r="DF260" s="22">
        <v>-36.660000000000196</v>
      </c>
    </row>
    <row r="261" spans="1:110" s="23" customFormat="1" x14ac:dyDescent="0.2">
      <c r="A261" s="23" t="s">
        <v>49</v>
      </c>
      <c r="C261" s="23">
        <f t="shared" ref="C261:AA261" si="2162">C183-B183</f>
        <v>0</v>
      </c>
      <c r="D261" s="23">
        <f t="shared" si="2162"/>
        <v>0</v>
      </c>
      <c r="E261" s="23">
        <f>E183-D183</f>
        <v>0</v>
      </c>
      <c r="F261" s="23">
        <f t="shared" si="2162"/>
        <v>0</v>
      </c>
      <c r="G261" s="23">
        <f t="shared" si="2162"/>
        <v>0</v>
      </c>
      <c r="H261" s="23">
        <f t="shared" si="2162"/>
        <v>0</v>
      </c>
      <c r="I261" s="23">
        <f t="shared" si="2162"/>
        <v>0</v>
      </c>
      <c r="J261" s="23">
        <f>J183-I183</f>
        <v>0</v>
      </c>
      <c r="K261" s="23">
        <f>K183-J183</f>
        <v>379.05207769999998</v>
      </c>
      <c r="L261" s="23">
        <f t="shared" si="2162"/>
        <v>2.5190276000000154</v>
      </c>
      <c r="M261" s="23">
        <f t="shared" si="2162"/>
        <v>46.226174599999979</v>
      </c>
      <c r="N261" s="23">
        <f t="shared" si="2162"/>
        <v>-62.348686199999975</v>
      </c>
      <c r="O261" s="23">
        <f t="shared" si="2162"/>
        <v>-46.975288799999987</v>
      </c>
      <c r="P261" s="23">
        <f t="shared" si="2162"/>
        <v>-62.729682300000036</v>
      </c>
      <c r="Q261" s="23">
        <f t="shared" si="2162"/>
        <v>-65.812222599999984</v>
      </c>
      <c r="R261" s="23">
        <f t="shared" si="2162"/>
        <v>-66.670999999999992</v>
      </c>
      <c r="S261" s="23">
        <f t="shared" si="2162"/>
        <v>-48.979900000000015</v>
      </c>
      <c r="T261" s="23">
        <f t="shared" si="2162"/>
        <v>315.42619999999999</v>
      </c>
      <c r="U261" s="23">
        <f t="shared" si="2162"/>
        <v>136.49920000000003</v>
      </c>
      <c r="V261" s="23">
        <f t="shared" si="2162"/>
        <v>12.105500000000006</v>
      </c>
      <c r="W261" s="23">
        <f t="shared" si="2162"/>
        <v>451.05059999999992</v>
      </c>
      <c r="X261" s="23">
        <f t="shared" si="2162"/>
        <v>-113.21819999999991</v>
      </c>
      <c r="Y261" s="23">
        <f t="shared" si="2162"/>
        <v>86.546199999999999</v>
      </c>
      <c r="Z261" s="23">
        <f t="shared" si="2162"/>
        <v>-378.11</v>
      </c>
      <c r="AA261" s="23">
        <f t="shared" si="2162"/>
        <v>-21.590000000000032</v>
      </c>
      <c r="AB261" s="24">
        <f t="shared" ref="AB261" si="2163">AB183-AA183</f>
        <v>0</v>
      </c>
      <c r="AC261" s="24">
        <f t="shared" ref="AC261" si="2164">AC183-AB183</f>
        <v>0</v>
      </c>
      <c r="AD261" s="24">
        <f t="shared" ref="AD261" si="2165">AD183-AC183</f>
        <v>0</v>
      </c>
      <c r="AE261" s="24">
        <f t="shared" ref="AE261" si="2166">AE183-AD183</f>
        <v>0</v>
      </c>
      <c r="AI261" s="23">
        <f t="shared" ref="AI261" si="2167">AI183-AH183</f>
        <v>0</v>
      </c>
      <c r="AJ261" s="23">
        <f t="shared" ref="AJ261" si="2168">AJ183-AI183</f>
        <v>0</v>
      </c>
      <c r="AK261" s="23">
        <f t="shared" ref="AK261" si="2169">AK183-AJ183</f>
        <v>0</v>
      </c>
      <c r="AL261" s="23">
        <f t="shared" ref="AL261" si="2170">AL183-AK183</f>
        <v>0</v>
      </c>
      <c r="AM261" s="23">
        <f t="shared" ref="AM261" si="2171">AM183-AL183</f>
        <v>0</v>
      </c>
      <c r="AN261" s="23">
        <f t="shared" ref="AN261" si="2172">AN183-AM183</f>
        <v>0</v>
      </c>
      <c r="AO261" s="23">
        <f t="shared" ref="AO261" si="2173">AO183-AN183</f>
        <v>0</v>
      </c>
      <c r="AP261" s="23">
        <f t="shared" ref="AP261" si="2174">AP183-AO183</f>
        <v>0</v>
      </c>
      <c r="AQ261" s="23">
        <f t="shared" ref="AQ261" si="2175">AQ183-AP183</f>
        <v>0</v>
      </c>
      <c r="AR261" s="23">
        <f t="shared" ref="AR261" si="2176">AR183-AQ183</f>
        <v>0</v>
      </c>
      <c r="AS261" s="23">
        <f t="shared" ref="AS261" si="2177">AS183-AR183</f>
        <v>0</v>
      </c>
      <c r="AT261" s="23">
        <f t="shared" ref="AT261" si="2178">AT183-AS183</f>
        <v>0</v>
      </c>
      <c r="AU261" s="23">
        <f t="shared" ref="AU261" si="2179">AU183-AT183</f>
        <v>0</v>
      </c>
      <c r="AV261" s="23">
        <f t="shared" ref="AV261" si="2180">AV183-AU183</f>
        <v>0</v>
      </c>
      <c r="AW261" s="23">
        <f t="shared" ref="AW261" si="2181">AW183-AV183</f>
        <v>0</v>
      </c>
      <c r="AX261" s="23">
        <f t="shared" ref="AX261" si="2182">AX183-AW183</f>
        <v>0</v>
      </c>
      <c r="AY261" s="23">
        <f t="shared" ref="AY261" si="2183">AY183-AX183</f>
        <v>0</v>
      </c>
      <c r="AZ261" s="23">
        <f t="shared" ref="AZ261" si="2184">AZ183-AY183</f>
        <v>0</v>
      </c>
      <c r="BA261" s="23">
        <f t="shared" ref="BA261" si="2185">BA183-AZ183</f>
        <v>0</v>
      </c>
      <c r="BB261" s="23">
        <f t="shared" ref="BB261" si="2186">BB183-BA183</f>
        <v>0</v>
      </c>
      <c r="BC261" s="23">
        <f t="shared" ref="BC261" si="2187">BC183-BB183</f>
        <v>0</v>
      </c>
      <c r="BD261" s="23">
        <f t="shared" ref="BD261" si="2188">BD183-BC183</f>
        <v>0</v>
      </c>
      <c r="BE261" s="23">
        <f t="shared" ref="BE261" si="2189">BE183-BD183</f>
        <v>0</v>
      </c>
      <c r="BF261" s="23">
        <f t="shared" ref="BF261" si="2190">BF183-BE183</f>
        <v>0</v>
      </c>
      <c r="BG261" s="23">
        <f t="shared" ref="BG261" si="2191">BG183-BF183</f>
        <v>0</v>
      </c>
      <c r="BH261" s="23">
        <f t="shared" ref="BH261" si="2192">BH183-BG183</f>
        <v>0</v>
      </c>
      <c r="BI261" s="23">
        <f t="shared" ref="BI261" si="2193">BI183-BH183</f>
        <v>0</v>
      </c>
      <c r="BJ261" s="23">
        <f t="shared" ref="BJ261" si="2194">BJ183-BI183</f>
        <v>0</v>
      </c>
      <c r="BK261" s="23">
        <f t="shared" ref="BK261" si="2195">BK183-BJ183</f>
        <v>0</v>
      </c>
      <c r="BL261" s="23">
        <f t="shared" ref="BL261" si="2196">BL183-BK183</f>
        <v>0</v>
      </c>
      <c r="BM261" s="23">
        <f t="shared" ref="BM261" si="2197">BM183-BL183</f>
        <v>0</v>
      </c>
      <c r="BN261" s="23">
        <f t="shared" ref="BN261" si="2198">BN183-BM183</f>
        <v>0</v>
      </c>
      <c r="BO261" s="23">
        <f t="shared" ref="BO261" si="2199">BO183-BN183</f>
        <v>0</v>
      </c>
      <c r="BP261" s="23">
        <f t="shared" ref="BP261" si="2200">BP183-BO183</f>
        <v>0</v>
      </c>
      <c r="BQ261" s="23">
        <f t="shared" ref="BQ261" si="2201">BQ183-BP183</f>
        <v>0</v>
      </c>
      <c r="BR261" s="23">
        <f t="shared" ref="BR261" si="2202">BR183-BQ183</f>
        <v>538.31099999999992</v>
      </c>
      <c r="BS261" s="23">
        <f t="shared" ref="BS261" si="2203">BS183-BR183</f>
        <v>0</v>
      </c>
      <c r="BT261" s="23">
        <f t="shared" ref="BT261" si="2204">BT183-BS183</f>
        <v>317.73200000000008</v>
      </c>
      <c r="BU261" s="23">
        <f t="shared" ref="BU261" si="2205">BU183-BT183</f>
        <v>0</v>
      </c>
      <c r="BV261" s="23">
        <f t="shared" ref="BV261" si="2206">BV183-BU183</f>
        <v>133.31899999999996</v>
      </c>
      <c r="BW261" s="23">
        <f t="shared" ref="BW261" si="2207">BW183-BV183</f>
        <v>0</v>
      </c>
      <c r="BX261" s="23">
        <f t="shared" ref="BX261" si="2208">BX183-BW183</f>
        <v>-50.315999999999917</v>
      </c>
      <c r="BY261" s="23">
        <f t="shared" ref="BY261" si="2209">BY183-BX183</f>
        <v>0</v>
      </c>
      <c r="BZ261" s="23">
        <f t="shared" ref="BZ261" si="2210">BZ183-BY183</f>
        <v>-62.90300000000002</v>
      </c>
      <c r="CA261" s="23">
        <f t="shared" ref="CA261" si="2211">CA183-BZ183</f>
        <v>0</v>
      </c>
      <c r="CB261" s="23">
        <f t="shared" ref="CB261" si="2212">CB183-CA183</f>
        <v>93.038999999999987</v>
      </c>
      <c r="CC261" s="23">
        <f t="shared" ref="CC261" si="2213">CC183-CB183</f>
        <v>0</v>
      </c>
      <c r="CD261" s="23">
        <f t="shared" ref="CD261" si="2214">CD183-CC183</f>
        <v>-6.4920000000000755</v>
      </c>
      <c r="CE261" s="23">
        <f t="shared" ref="CE261" si="2215">CE183-CD183</f>
        <v>0</v>
      </c>
      <c r="CF261" s="23">
        <f t="shared" ref="CF261" si="2216">CF183-CE183</f>
        <v>-67.499999999999886</v>
      </c>
      <c r="CG261" s="23">
        <f t="shared" ref="CG261" si="2217">CG183-CF183</f>
        <v>0</v>
      </c>
      <c r="CH261" s="23">
        <f t="shared" ref="CH261:CL261" si="2218">CH183-CG183</f>
        <v>-310.61</v>
      </c>
      <c r="CI261" s="23">
        <f t="shared" si="2218"/>
        <v>0</v>
      </c>
      <c r="CJ261" s="23">
        <f t="shared" si="2218"/>
        <v>-52.970000000000027</v>
      </c>
      <c r="CK261" s="23">
        <f t="shared" ref="CK261" si="2219">CK183-CJ183</f>
        <v>0</v>
      </c>
      <c r="CL261" s="23">
        <f t="shared" si="2218"/>
        <v>31.379999999999995</v>
      </c>
      <c r="CM261" s="24">
        <f t="shared" ref="CM261" si="2220">CM183-CL183</f>
        <v>0</v>
      </c>
      <c r="CN261" s="24">
        <f t="shared" ref="CN261" si="2221">CN183-CM183</f>
        <v>0</v>
      </c>
      <c r="CO261" s="24">
        <f t="shared" ref="CO261" si="2222">CO183-CN183</f>
        <v>0</v>
      </c>
      <c r="CP261" s="24">
        <f t="shared" ref="CP261" si="2223">CP183-CO183</f>
        <v>0</v>
      </c>
      <c r="CQ261" s="24">
        <f t="shared" ref="CQ261" si="2224">CQ183-CP183</f>
        <v>0</v>
      </c>
      <c r="CR261" s="24">
        <f t="shared" ref="CR261" si="2225">CR183-CQ183</f>
        <v>0</v>
      </c>
      <c r="CS261" s="24">
        <f t="shared" ref="CS261" si="2226">CS183-CR183</f>
        <v>0</v>
      </c>
      <c r="CT261" s="24">
        <f t="shared" ref="CT261" si="2227">CT183-CS183</f>
        <v>0</v>
      </c>
      <c r="CU261" s="24">
        <f t="shared" ref="CU261" si="2228">CU183-CT183</f>
        <v>0</v>
      </c>
      <c r="CV261" s="24">
        <f t="shared" ref="CV261" si="2229">CV183-CU183</f>
        <v>0</v>
      </c>
      <c r="CW261" s="24">
        <f t="shared" ref="CW261" si="2230">CW183-CV183</f>
        <v>0</v>
      </c>
      <c r="CX261" s="24">
        <f t="shared" ref="CX261" si="2231">CX183-CW183</f>
        <v>0</v>
      </c>
      <c r="CY261" s="24">
        <f t="shared" ref="CY261" si="2232">CY183-CX183</f>
        <v>0</v>
      </c>
      <c r="CZ261" s="24">
        <f t="shared" ref="CZ261" si="2233">CZ183-CY183</f>
        <v>0</v>
      </c>
      <c r="DA261" s="24">
        <f t="shared" ref="DA261" si="2234">DA183-CZ183</f>
        <v>0</v>
      </c>
      <c r="DB261" s="24">
        <f t="shared" ref="DB261" si="2235">DB183-DA183</f>
        <v>0</v>
      </c>
      <c r="DE261" s="123"/>
      <c r="DF261" s="23">
        <v>-21.590000000000032</v>
      </c>
    </row>
    <row r="262" spans="1:110" s="23" customFormat="1" x14ac:dyDescent="0.2">
      <c r="A262" s="23" t="s">
        <v>27</v>
      </c>
      <c r="C262" s="23">
        <f t="shared" ref="C262:AE262" si="2236">C175-C103-B175+C177-B177</f>
        <v>0</v>
      </c>
      <c r="D262" s="23">
        <f t="shared" si="2236"/>
        <v>0</v>
      </c>
      <c r="E262" s="23">
        <f t="shared" si="2236"/>
        <v>0</v>
      </c>
      <c r="F262" s="23">
        <f t="shared" si="2236"/>
        <v>0</v>
      </c>
      <c r="G262" s="23">
        <f t="shared" si="2236"/>
        <v>0</v>
      </c>
      <c r="H262" s="23">
        <f t="shared" si="2236"/>
        <v>0</v>
      </c>
      <c r="I262" s="23">
        <f t="shared" si="2236"/>
        <v>0</v>
      </c>
      <c r="J262" s="23">
        <f t="shared" si="2236"/>
        <v>0</v>
      </c>
      <c r="K262" s="23">
        <f t="shared" si="2236"/>
        <v>184.54999699999999</v>
      </c>
      <c r="L262" s="23">
        <f t="shared" si="2236"/>
        <v>0</v>
      </c>
      <c r="M262" s="23">
        <f t="shared" si="2236"/>
        <v>-2.8421709430404007E-14</v>
      </c>
      <c r="N262" s="23">
        <f t="shared" si="2236"/>
        <v>27.630000000000024</v>
      </c>
      <c r="O262" s="23">
        <f t="shared" si="2236"/>
        <v>-8.5265128291212022E-14</v>
      </c>
      <c r="P262" s="23">
        <f t="shared" si="2236"/>
        <v>-30.005773999999946</v>
      </c>
      <c r="Q262" s="23">
        <f t="shared" si="2236"/>
        <v>7.7305495999999607</v>
      </c>
      <c r="R262" s="23">
        <f t="shared" si="2236"/>
        <v>3.2099999999900319E-2</v>
      </c>
      <c r="S262" s="23">
        <f t="shared" si="2236"/>
        <v>0.1330000000000382</v>
      </c>
      <c r="T262" s="23">
        <f t="shared" si="2236"/>
        <v>-207.36400000000015</v>
      </c>
      <c r="U262" s="23">
        <f t="shared" si="2236"/>
        <v>-21.298200000000008</v>
      </c>
      <c r="V262" s="23">
        <f t="shared" si="2236"/>
        <v>-0.1756999999998925</v>
      </c>
      <c r="W262" s="23">
        <f t="shared" si="2236"/>
        <v>-210.95119999999997</v>
      </c>
      <c r="X262" s="23">
        <f t="shared" si="2236"/>
        <v>-10.15989999999988</v>
      </c>
      <c r="Y262" s="23">
        <f t="shared" si="2236"/>
        <v>-10.870199999999841</v>
      </c>
      <c r="Z262" s="23">
        <f t="shared" si="2236"/>
        <v>292.74000000000024</v>
      </c>
      <c r="AA262" s="23">
        <f t="shared" si="2236"/>
        <v>-15.070000000000618</v>
      </c>
      <c r="AB262" s="24">
        <f t="shared" si="2236"/>
        <v>0</v>
      </c>
      <c r="AC262" s="24">
        <f t="shared" si="2236"/>
        <v>-4.5474735088646412E-13</v>
      </c>
      <c r="AD262" s="24">
        <f t="shared" si="2236"/>
        <v>4.5474735088646412E-13</v>
      </c>
      <c r="AE262" s="24">
        <f t="shared" si="2236"/>
        <v>9.0949470177292824E-13</v>
      </c>
      <c r="AI262" s="23">
        <f t="shared" ref="AI262:BN262" si="2237">AI175-AI103-AH175+AI177-AH177</f>
        <v>0</v>
      </c>
      <c r="AJ262" s="23">
        <f t="shared" si="2237"/>
        <v>0</v>
      </c>
      <c r="AK262" s="23">
        <f t="shared" si="2237"/>
        <v>0</v>
      </c>
      <c r="AL262" s="23">
        <f t="shared" si="2237"/>
        <v>0</v>
      </c>
      <c r="AM262" s="23">
        <f t="shared" si="2237"/>
        <v>0</v>
      </c>
      <c r="AN262" s="23">
        <f t="shared" si="2237"/>
        <v>0</v>
      </c>
      <c r="AO262" s="23">
        <f t="shared" si="2237"/>
        <v>0</v>
      </c>
      <c r="AP262" s="23">
        <f t="shared" si="2237"/>
        <v>0</v>
      </c>
      <c r="AQ262" s="23">
        <f t="shared" si="2237"/>
        <v>0</v>
      </c>
      <c r="AR262" s="23">
        <f t="shared" si="2237"/>
        <v>0</v>
      </c>
      <c r="AS262" s="23">
        <f t="shared" si="2237"/>
        <v>0</v>
      </c>
      <c r="AT262" s="23">
        <f t="shared" si="2237"/>
        <v>0</v>
      </c>
      <c r="AU262" s="23">
        <f t="shared" si="2237"/>
        <v>0</v>
      </c>
      <c r="AV262" s="23">
        <f t="shared" si="2237"/>
        <v>0</v>
      </c>
      <c r="AW262" s="23">
        <f t="shared" si="2237"/>
        <v>0</v>
      </c>
      <c r="AX262" s="23">
        <f t="shared" si="2237"/>
        <v>0</v>
      </c>
      <c r="AY262" s="23">
        <f t="shared" si="2237"/>
        <v>0</v>
      </c>
      <c r="AZ262" s="23">
        <f t="shared" si="2237"/>
        <v>0</v>
      </c>
      <c r="BA262" s="23">
        <f t="shared" si="2237"/>
        <v>0</v>
      </c>
      <c r="BB262" s="23">
        <f t="shared" si="2237"/>
        <v>0</v>
      </c>
      <c r="BC262" s="23">
        <f t="shared" si="2237"/>
        <v>0</v>
      </c>
      <c r="BD262" s="23">
        <f t="shared" si="2237"/>
        <v>0</v>
      </c>
      <c r="BE262" s="23">
        <f t="shared" si="2237"/>
        <v>0</v>
      </c>
      <c r="BF262" s="23">
        <f t="shared" si="2237"/>
        <v>0</v>
      </c>
      <c r="BG262" s="23">
        <f t="shared" si="2237"/>
        <v>0</v>
      </c>
      <c r="BH262" s="23">
        <f t="shared" si="2237"/>
        <v>0</v>
      </c>
      <c r="BI262" s="23">
        <f t="shared" si="2237"/>
        <v>0</v>
      </c>
      <c r="BJ262" s="23">
        <f t="shared" si="2237"/>
        <v>0</v>
      </c>
      <c r="BK262" s="23">
        <f t="shared" si="2237"/>
        <v>0</v>
      </c>
      <c r="BL262" s="23">
        <f t="shared" si="2237"/>
        <v>0</v>
      </c>
      <c r="BM262" s="23">
        <f t="shared" si="2237"/>
        <v>0</v>
      </c>
      <c r="BN262" s="23">
        <f t="shared" si="2237"/>
        <v>0</v>
      </c>
      <c r="BO262" s="23">
        <f t="shared" ref="BO262:CT262" si="2238">BO175-BO103-BN175+BO177-BN177</f>
        <v>0</v>
      </c>
      <c r="BP262" s="23">
        <f t="shared" si="2238"/>
        <v>-43.501999999999988</v>
      </c>
      <c r="BQ262" s="23">
        <f t="shared" si="2238"/>
        <v>0</v>
      </c>
      <c r="BR262" s="23">
        <f t="shared" si="2238"/>
        <v>626.79600000000005</v>
      </c>
      <c r="BS262" s="23">
        <f t="shared" si="2238"/>
        <v>0</v>
      </c>
      <c r="BT262" s="23">
        <f t="shared" si="2238"/>
        <v>-211.00600000000003</v>
      </c>
      <c r="BU262" s="23">
        <f t="shared" si="2238"/>
        <v>0</v>
      </c>
      <c r="BV262" s="23">
        <f t="shared" si="2238"/>
        <v>5.7000000000016371E-2</v>
      </c>
      <c r="BW262" s="23">
        <f t="shared" si="2238"/>
        <v>0</v>
      </c>
      <c r="BX262" s="23">
        <f t="shared" si="2238"/>
        <v>-1.4999999999986358E-2</v>
      </c>
      <c r="BY262" s="23">
        <f t="shared" si="2238"/>
        <v>0</v>
      </c>
      <c r="BZ262" s="23">
        <f t="shared" si="2238"/>
        <v>-10.143000000000143</v>
      </c>
      <c r="CA262" s="23">
        <f t="shared" si="2238"/>
        <v>0</v>
      </c>
      <c r="CB262" s="23">
        <f t="shared" si="2238"/>
        <v>-10.270999999999958</v>
      </c>
      <c r="CC262" s="23">
        <f t="shared" si="2238"/>
        <v>0</v>
      </c>
      <c r="CD262" s="23">
        <f t="shared" si="2238"/>
        <v>-0.57899999999995089</v>
      </c>
      <c r="CE262" s="23">
        <f t="shared" si="2238"/>
        <v>0</v>
      </c>
      <c r="CF262" s="23">
        <f t="shared" si="2238"/>
        <v>-21.009999999999991</v>
      </c>
      <c r="CG262" s="23">
        <f t="shared" si="2238"/>
        <v>0</v>
      </c>
      <c r="CH262" s="23">
        <f t="shared" si="2238"/>
        <v>313.75</v>
      </c>
      <c r="CI262" s="23">
        <f t="shared" si="2238"/>
        <v>0</v>
      </c>
      <c r="CJ262" s="23">
        <f t="shared" si="2238"/>
        <v>-15.340000000000146</v>
      </c>
      <c r="CK262" s="23">
        <f t="shared" si="2238"/>
        <v>0</v>
      </c>
      <c r="CL262" s="23">
        <f t="shared" si="2238"/>
        <v>0.26999999999998181</v>
      </c>
      <c r="CM262" s="24">
        <f t="shared" si="2238"/>
        <v>0</v>
      </c>
      <c r="CN262" s="24">
        <f t="shared" si="2238"/>
        <v>0</v>
      </c>
      <c r="CO262" s="24">
        <f t="shared" si="2238"/>
        <v>0</v>
      </c>
      <c r="CP262" s="24">
        <f t="shared" si="2238"/>
        <v>0</v>
      </c>
      <c r="CQ262" s="24">
        <f t="shared" si="2238"/>
        <v>0</v>
      </c>
      <c r="CR262" s="24">
        <f t="shared" si="2238"/>
        <v>0</v>
      </c>
      <c r="CS262" s="24">
        <f t="shared" si="2238"/>
        <v>0</v>
      </c>
      <c r="CT262" s="24">
        <f t="shared" si="2238"/>
        <v>0</v>
      </c>
      <c r="CU262" s="24">
        <f t="shared" ref="CU262:DB262" si="2239">CU175-CU103-CT175+CU177-CT177</f>
        <v>0</v>
      </c>
      <c r="CV262" s="24">
        <f t="shared" si="2239"/>
        <v>0</v>
      </c>
      <c r="CW262" s="24">
        <f t="shared" si="2239"/>
        <v>0</v>
      </c>
      <c r="CX262" s="24">
        <f t="shared" si="2239"/>
        <v>0</v>
      </c>
      <c r="CY262" s="24">
        <f t="shared" si="2239"/>
        <v>4.5474735088646412E-13</v>
      </c>
      <c r="CZ262" s="24">
        <f t="shared" si="2239"/>
        <v>0</v>
      </c>
      <c r="DA262" s="24">
        <f t="shared" si="2239"/>
        <v>0</v>
      </c>
      <c r="DB262" s="24">
        <f t="shared" si="2239"/>
        <v>0</v>
      </c>
      <c r="DE262" s="123"/>
      <c r="DF262" s="23">
        <v>-15.070000000000164</v>
      </c>
    </row>
    <row r="263" spans="1:110" s="23" customFormat="1" x14ac:dyDescent="0.2">
      <c r="AB263" s="24"/>
      <c r="AC263" s="24"/>
      <c r="AD263" s="24"/>
      <c r="AE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  <c r="CW263" s="24"/>
      <c r="CX263" s="24"/>
      <c r="CY263" s="24"/>
      <c r="CZ263" s="24"/>
      <c r="DA263" s="24"/>
      <c r="DB263" s="24"/>
      <c r="DE263" s="123"/>
    </row>
    <row r="264" spans="1:110" s="23" customFormat="1" x14ac:dyDescent="0.2">
      <c r="A264" s="23" t="s">
        <v>442</v>
      </c>
      <c r="C264" s="23">
        <f t="shared" ref="C264" si="2240">B216</f>
        <v>0</v>
      </c>
      <c r="D264" s="23">
        <f t="shared" ref="D264" si="2241">C216</f>
        <v>0</v>
      </c>
      <c r="E264" s="23">
        <f>D216</f>
        <v>0</v>
      </c>
      <c r="F264" s="23">
        <f t="shared" ref="F264" si="2242">E216</f>
        <v>0</v>
      </c>
      <c r="G264" s="23">
        <f t="shared" ref="G264" si="2243">F216</f>
        <v>0</v>
      </c>
      <c r="H264" s="23">
        <f t="shared" ref="H264" si="2244">G216</f>
        <v>0</v>
      </c>
      <c r="I264" s="23">
        <f t="shared" ref="I264" si="2245">H216</f>
        <v>0</v>
      </c>
      <c r="J264" s="23">
        <f>I216</f>
        <v>0</v>
      </c>
      <c r="K264" s="23">
        <f>J216</f>
        <v>0</v>
      </c>
      <c r="L264" s="23">
        <f t="shared" ref="L264" si="2246">K216</f>
        <v>1.1716533</v>
      </c>
      <c r="M264" s="23">
        <f t="shared" ref="M264" si="2247">L216</f>
        <v>4.1601236000000004</v>
      </c>
      <c r="N264" s="23">
        <f t="shared" ref="N264" si="2248">M216</f>
        <v>32.9237702</v>
      </c>
      <c r="O264" s="23">
        <f t="shared" ref="O264" si="2249">N216</f>
        <v>27.342713700000001</v>
      </c>
      <c r="P264" s="23">
        <f t="shared" ref="P264" si="2250">O216</f>
        <v>25.901630300000001</v>
      </c>
      <c r="Q264" s="23">
        <f t="shared" ref="Q264" si="2251">P216</f>
        <v>18.020302800000003</v>
      </c>
      <c r="R264" s="23">
        <f t="shared" ref="R264" si="2252">Q216</f>
        <v>0.56540000000000001</v>
      </c>
      <c r="S264" s="23">
        <f t="shared" ref="S264" si="2253">R216</f>
        <v>28.6126</v>
      </c>
      <c r="T264" s="23">
        <f t="shared" ref="T264" si="2254">S216</f>
        <v>76.501099999999994</v>
      </c>
      <c r="U264" s="23">
        <f t="shared" ref="U264" si="2255">T216</f>
        <v>129.21379999999999</v>
      </c>
      <c r="V264" s="23">
        <f t="shared" ref="V264" si="2256">U216</f>
        <v>9.69E-2</v>
      </c>
      <c r="W264" s="23">
        <f t="shared" ref="W264:AA264" si="2257">V216</f>
        <v>0.68</v>
      </c>
      <c r="X264" s="23">
        <f t="shared" si="2257"/>
        <v>25.0854</v>
      </c>
      <c r="Y264" s="23">
        <f t="shared" si="2257"/>
        <v>15.108000000000001</v>
      </c>
      <c r="Z264" s="23">
        <f t="shared" si="2257"/>
        <v>6.79</v>
      </c>
      <c r="AA264" s="23">
        <f t="shared" si="2257"/>
        <v>98.789999999999992</v>
      </c>
      <c r="AB264" s="24">
        <f t="shared" ref="AB264" si="2258">AA216</f>
        <v>5.46</v>
      </c>
      <c r="AC264" s="24">
        <f t="shared" ref="AC264" si="2259">AB216</f>
        <v>228.98578076935243</v>
      </c>
      <c r="AD264" s="24">
        <f t="shared" ref="AD264" si="2260">AC216</f>
        <v>746.83369714988032</v>
      </c>
      <c r="AE264" s="24">
        <f t="shared" ref="AE264" si="2261">AD216</f>
        <v>1474.345261252628</v>
      </c>
      <c r="AI264" s="23">
        <f t="shared" ref="AI264" si="2262">AH216</f>
        <v>0</v>
      </c>
      <c r="AJ264" s="23">
        <f t="shared" ref="AJ264" si="2263">AI216</f>
        <v>0</v>
      </c>
      <c r="AK264" s="23">
        <f t="shared" ref="AK264" si="2264">AJ216</f>
        <v>0</v>
      </c>
      <c r="AL264" s="23" t="e">
        <f t="shared" ref="AL264" si="2265">AK216</f>
        <v>#DIV/0!</v>
      </c>
      <c r="AM264" s="23">
        <f t="shared" ref="AM264" si="2266">AL216</f>
        <v>0</v>
      </c>
      <c r="AN264" s="23" t="e">
        <f t="shared" ref="AN264" si="2267">AM216</f>
        <v>#DIV/0!</v>
      </c>
      <c r="AO264" s="23">
        <f t="shared" ref="AO264" si="2268">AN216</f>
        <v>0</v>
      </c>
      <c r="AP264" s="23" t="e">
        <f t="shared" ref="AP264" si="2269">AO216</f>
        <v>#DIV/0!</v>
      </c>
      <c r="AQ264" s="23">
        <f t="shared" ref="AQ264" si="2270">AP216</f>
        <v>0</v>
      </c>
      <c r="AR264" s="23" t="e">
        <f t="shared" ref="AR264" si="2271">AQ216</f>
        <v>#DIV/0!</v>
      </c>
      <c r="AS264" s="23">
        <f t="shared" ref="AS264" si="2272">AR216</f>
        <v>0</v>
      </c>
      <c r="AT264" s="23" t="e">
        <f t="shared" ref="AT264" si="2273">AS216</f>
        <v>#DIV/0!</v>
      </c>
      <c r="AU264" s="23">
        <f t="shared" ref="AU264" si="2274">AT216</f>
        <v>0</v>
      </c>
      <c r="AV264" s="23" t="e">
        <f t="shared" ref="AV264" si="2275">AU216</f>
        <v>#DIV/0!</v>
      </c>
      <c r="AW264" s="23">
        <f t="shared" ref="AW264" si="2276">AV216</f>
        <v>0</v>
      </c>
      <c r="AX264" s="23" t="e">
        <f t="shared" ref="AX264" si="2277">AW216</f>
        <v>#DIV/0!</v>
      </c>
      <c r="AY264" s="23">
        <f t="shared" ref="AY264" si="2278">AX216</f>
        <v>0</v>
      </c>
      <c r="AZ264" s="23" t="e">
        <f t="shared" ref="AZ264" si="2279">AY216</f>
        <v>#DIV/0!</v>
      </c>
      <c r="BA264" s="23">
        <f t="shared" ref="BA264" si="2280">AZ216</f>
        <v>0</v>
      </c>
      <c r="BB264" s="23" t="e">
        <f t="shared" ref="BB264" si="2281">BA216</f>
        <v>#DIV/0!</v>
      </c>
      <c r="BC264" s="23">
        <f t="shared" ref="BC264" si="2282">BB216</f>
        <v>0</v>
      </c>
      <c r="BD264" s="23" t="e">
        <f t="shared" ref="BD264" si="2283">BC216</f>
        <v>#DIV/0!</v>
      </c>
      <c r="BE264" s="23">
        <f t="shared" ref="BE264" si="2284">BD216</f>
        <v>0</v>
      </c>
      <c r="BF264" s="23" t="e">
        <f t="shared" ref="BF264" si="2285">BE216</f>
        <v>#DIV/0!</v>
      </c>
      <c r="BG264" s="23">
        <f t="shared" ref="BG264" si="2286">BF216</f>
        <v>0</v>
      </c>
      <c r="BH264" s="23" t="e">
        <f t="shared" ref="BH264" si="2287">BG216</f>
        <v>#DIV/0!</v>
      </c>
      <c r="BI264" s="23">
        <f t="shared" ref="BI264" si="2288">BH216</f>
        <v>0</v>
      </c>
      <c r="BJ264" s="23" t="e">
        <f t="shared" ref="BJ264" si="2289">BI216</f>
        <v>#DIV/0!</v>
      </c>
      <c r="BK264" s="23">
        <f t="shared" ref="BK264" si="2290">BJ216</f>
        <v>0</v>
      </c>
      <c r="BL264" s="23" t="e">
        <f t="shared" ref="BL264" si="2291">BK216</f>
        <v>#DIV/0!</v>
      </c>
      <c r="BM264" s="23">
        <f t="shared" ref="BM264" si="2292">BL216</f>
        <v>0</v>
      </c>
      <c r="BN264" s="23" t="e">
        <f t="shared" ref="BN264" si="2293">BM216</f>
        <v>#DIV/0!</v>
      </c>
      <c r="BO264" s="23">
        <f t="shared" ref="BO264" si="2294">BN216</f>
        <v>0</v>
      </c>
      <c r="BP264" s="23" t="e">
        <f t="shared" ref="BP264" si="2295">BO216</f>
        <v>#DIV/0!</v>
      </c>
      <c r="BQ264" s="23">
        <f t="shared" ref="BQ264" si="2296">BP216</f>
        <v>0</v>
      </c>
      <c r="BR264" s="23">
        <f t="shared" ref="BR264" si="2297">BQ216</f>
        <v>24.573999999999998</v>
      </c>
      <c r="BS264" s="23">
        <f t="shared" ref="BS264" si="2298">BR216</f>
        <v>0.68</v>
      </c>
      <c r="BT264" s="23">
        <f t="shared" ref="BT264" si="2299">BS216</f>
        <v>25.367395308360194</v>
      </c>
      <c r="BU264" s="23">
        <f t="shared" ref="BU264" si="2300">BT216</f>
        <v>1.1299999999999999</v>
      </c>
      <c r="BV264" s="23">
        <f t="shared" ref="BV264" si="2301">BU216</f>
        <v>38.225494508665335</v>
      </c>
      <c r="BW264" s="23">
        <f t="shared" ref="BW264" si="2302">BV216</f>
        <v>25.085000000000001</v>
      </c>
      <c r="BX264" s="23">
        <f t="shared" ref="BX264" si="2303">BW216</f>
        <v>110.86815530428342</v>
      </c>
      <c r="BY264" s="23">
        <f t="shared" ref="BY264" si="2304">BX216</f>
        <v>23.29</v>
      </c>
      <c r="BZ264" s="23">
        <f t="shared" ref="BZ264" si="2305">BY216</f>
        <v>112.24166010116463</v>
      </c>
      <c r="CA264" s="23">
        <f t="shared" ref="CA264" si="2306">BZ216</f>
        <v>15.108000000000001</v>
      </c>
      <c r="CB264" s="23">
        <f t="shared" ref="CB264" si="2307">CA216</f>
        <v>97.759274721306809</v>
      </c>
      <c r="CC264" s="23">
        <f t="shared" ref="CC264" si="2308">CB216</f>
        <v>12.067</v>
      </c>
      <c r="CD264" s="23">
        <f t="shared" ref="CD264" si="2309">CC216</f>
        <v>64.600187974484783</v>
      </c>
      <c r="CE264" s="23">
        <f t="shared" ref="CE264" si="2310">CD216</f>
        <v>6.79</v>
      </c>
      <c r="CF264" s="23">
        <f t="shared" ref="CF264" si="2311">CE216</f>
        <v>30.459444560928894</v>
      </c>
      <c r="CG264" s="23">
        <f t="shared" ref="CG264" si="2312">CF216</f>
        <v>6.08</v>
      </c>
      <c r="CH264" s="23">
        <f t="shared" ref="CH264:CL264" si="2313">CG216</f>
        <v>98.879546688815893</v>
      </c>
      <c r="CI264" s="23">
        <f t="shared" si="2313"/>
        <v>98.789999999999992</v>
      </c>
      <c r="CJ264" s="23">
        <f t="shared" si="2313"/>
        <v>313.13440944505521</v>
      </c>
      <c r="CK264" s="23">
        <f t="shared" ref="CK264" si="2314">CJ216</f>
        <v>36.99</v>
      </c>
      <c r="CL264" s="23">
        <f t="shared" si="2313"/>
        <v>113.82044946880961</v>
      </c>
      <c r="CM264" s="24">
        <f t="shared" ref="CM264" si="2315">CL216</f>
        <v>5.46</v>
      </c>
      <c r="CN264" s="24">
        <f t="shared" ref="CN264" si="2316">CM216</f>
        <v>124.97699032575434</v>
      </c>
      <c r="CO264" s="24">
        <f t="shared" ref="CO264" si="2317">CN216</f>
        <v>60.621043527634953</v>
      </c>
      <c r="CP264" s="24">
        <f t="shared" ref="CP264" si="2318">CO216</f>
        <v>137.9894287764406</v>
      </c>
      <c r="CQ264" s="24">
        <f t="shared" ref="CQ264" si="2319">CP216</f>
        <v>228.98578076935243</v>
      </c>
      <c r="CR264" s="24">
        <f t="shared" ref="CR264" si="2320">CQ216</f>
        <v>298.34627959099004</v>
      </c>
      <c r="CS264" s="24">
        <f t="shared" ref="CS264" si="2321">CR216</f>
        <v>413.24109072112753</v>
      </c>
      <c r="CT264" s="24">
        <f t="shared" ref="CT264" si="2322">CS216</f>
        <v>577.62543112180606</v>
      </c>
      <c r="CU264" s="24">
        <f t="shared" ref="CU264" si="2323">CT216</f>
        <v>746.83369714988032</v>
      </c>
      <c r="CV264" s="24">
        <f t="shared" ref="CV264" si="2324">CU216</f>
        <v>922.31309786724182</v>
      </c>
      <c r="CW264" s="24">
        <f t="shared" ref="CW264" si="2325">CV216</f>
        <v>1101.0269788913961</v>
      </c>
      <c r="CX264" s="24">
        <f t="shared" ref="CX264" si="2326">CW216</f>
        <v>1284.9862762253615</v>
      </c>
      <c r="CY264" s="24">
        <f t="shared" ref="CY264" si="2327">CX216</f>
        <v>1474.345261252628</v>
      </c>
      <c r="CZ264" s="24">
        <f t="shared" ref="CZ264" si="2328">CY216</f>
        <v>1666.652103858941</v>
      </c>
      <c r="DA264" s="24">
        <f t="shared" ref="DA264" si="2329">CZ216</f>
        <v>1868.4356994646735</v>
      </c>
      <c r="DB264" s="24">
        <f t="shared" ref="DB264" si="2330">DA216</f>
        <v>2076.1431435022823</v>
      </c>
      <c r="DE264" s="123"/>
      <c r="DF264" s="23">
        <v>98.789999999999992</v>
      </c>
    </row>
    <row r="265" spans="1:110" s="23" customFormat="1" x14ac:dyDescent="0.2">
      <c r="A265" s="23" t="s">
        <v>443</v>
      </c>
      <c r="C265" s="23">
        <f t="shared" ref="C265:W265" si="2331">C264+C260+C256+C254</f>
        <v>0</v>
      </c>
      <c r="D265" s="23">
        <f t="shared" si="2331"/>
        <v>0</v>
      </c>
      <c r="E265" s="23">
        <f t="shared" si="2331"/>
        <v>0</v>
      </c>
      <c r="F265" s="23">
        <f t="shared" si="2331"/>
        <v>0</v>
      </c>
      <c r="G265" s="23">
        <f t="shared" si="2331"/>
        <v>0</v>
      </c>
      <c r="H265" s="23">
        <f t="shared" si="2331"/>
        <v>0</v>
      </c>
      <c r="I265" s="23">
        <f t="shared" si="2331"/>
        <v>0</v>
      </c>
      <c r="J265" s="23">
        <f>J264+J260+J256+J254</f>
        <v>0</v>
      </c>
      <c r="K265" s="23">
        <f>K264+K260+K256+K254</f>
        <v>1.1716533000000453</v>
      </c>
      <c r="L265" s="23">
        <f>L264+L260+L256+L254</f>
        <v>4.1601236000000634</v>
      </c>
      <c r="M265" s="23">
        <f>M264+M260+M256+M254</f>
        <v>32.923770199999858</v>
      </c>
      <c r="N265" s="23">
        <f t="shared" si="2331"/>
        <v>27.342713700000196</v>
      </c>
      <c r="O265" s="23">
        <f t="shared" si="2331"/>
        <v>25.901630299999951</v>
      </c>
      <c r="P265" s="23">
        <f t="shared" si="2331"/>
        <v>18.020302799999968</v>
      </c>
      <c r="Q265" s="23">
        <f t="shared" si="2331"/>
        <v>0.56540000000006785</v>
      </c>
      <c r="R265" s="23">
        <f t="shared" si="2331"/>
        <v>28.612599999999944</v>
      </c>
      <c r="S265" s="23">
        <f t="shared" si="2331"/>
        <v>76.501100000000051</v>
      </c>
      <c r="T265" s="23">
        <f t="shared" si="2331"/>
        <v>129.21380000000005</v>
      </c>
      <c r="U265" s="23">
        <f t="shared" si="2331"/>
        <v>9.6899999999976671E-2</v>
      </c>
      <c r="V265" s="23">
        <f t="shared" si="2331"/>
        <v>0.68000000000012051</v>
      </c>
      <c r="W265" s="23">
        <f t="shared" si="2331"/>
        <v>25.085399999999822</v>
      </c>
      <c r="X265" s="23">
        <f t="shared" ref="X265:Y265" si="2332">X264+X260+X256+X254</f>
        <v>15.108000000000175</v>
      </c>
      <c r="Y265" s="23">
        <f t="shared" si="2332"/>
        <v>6.7899999999997931</v>
      </c>
      <c r="Z265" s="23">
        <f t="shared" ref="Z265:AA265" si="2333">Z264+Z260+Z256+Z254</f>
        <v>98.79000000000093</v>
      </c>
      <c r="AA265" s="23">
        <f t="shared" si="2333"/>
        <v>5.4599999999991269</v>
      </c>
      <c r="AB265" s="24">
        <f t="shared" ref="AA265:AD265" si="2334">AB264+AB260+AB256+AB254</f>
        <v>228.9857807693522</v>
      </c>
      <c r="AC265" s="24">
        <f t="shared" si="2334"/>
        <v>746.83369714987987</v>
      </c>
      <c r="AD265" s="24">
        <f t="shared" si="2334"/>
        <v>1474.3452612526282</v>
      </c>
      <c r="AE265" s="24">
        <f t="shared" ref="AE265" si="2335">AE264+AE260+AE256+AE254</f>
        <v>2289.9486347905263</v>
      </c>
      <c r="AI265" s="23">
        <f t="shared" ref="AI265" si="2336">AI264+AI260+AI256+AI254</f>
        <v>0</v>
      </c>
      <c r="AJ265" s="23">
        <f t="shared" ref="AJ265:AL265" si="2337">AJ264+AJ260+AJ256+AJ254</f>
        <v>0</v>
      </c>
      <c r="AK265" s="23" t="e">
        <f t="shared" si="2337"/>
        <v>#DIV/0!</v>
      </c>
      <c r="AL265" s="23" t="e">
        <f t="shared" si="2337"/>
        <v>#DIV/0!</v>
      </c>
      <c r="AM265" s="23" t="e">
        <f t="shared" ref="AM265" si="2338">AM264+AM260+AM256+AM254</f>
        <v>#DIV/0!</v>
      </c>
      <c r="AN265" s="23" t="e">
        <f t="shared" ref="AN265:CD265" si="2339">AN264+AN260+AN256+AN254</f>
        <v>#DIV/0!</v>
      </c>
      <c r="AO265" s="23" t="e">
        <f t="shared" si="2339"/>
        <v>#DIV/0!</v>
      </c>
      <c r="AP265" s="23" t="e">
        <f t="shared" si="2339"/>
        <v>#DIV/0!</v>
      </c>
      <c r="AQ265" s="23" t="e">
        <f t="shared" si="2339"/>
        <v>#DIV/0!</v>
      </c>
      <c r="AR265" s="23" t="e">
        <f t="shared" si="2339"/>
        <v>#DIV/0!</v>
      </c>
      <c r="AS265" s="23" t="e">
        <f t="shared" si="2339"/>
        <v>#DIV/0!</v>
      </c>
      <c r="AT265" s="23" t="e">
        <f t="shared" si="2339"/>
        <v>#DIV/0!</v>
      </c>
      <c r="AU265" s="23" t="e">
        <f t="shared" si="2339"/>
        <v>#DIV/0!</v>
      </c>
      <c r="AV265" s="23" t="e">
        <f t="shared" si="2339"/>
        <v>#DIV/0!</v>
      </c>
      <c r="AW265" s="23" t="e">
        <f t="shared" si="2339"/>
        <v>#DIV/0!</v>
      </c>
      <c r="AX265" s="23" t="e">
        <f t="shared" si="2339"/>
        <v>#DIV/0!</v>
      </c>
      <c r="AY265" s="23" t="e">
        <f t="shared" si="2339"/>
        <v>#DIV/0!</v>
      </c>
      <c r="AZ265" s="23" t="e">
        <f t="shared" si="2339"/>
        <v>#DIV/0!</v>
      </c>
      <c r="BA265" s="23" t="e">
        <f t="shared" si="2339"/>
        <v>#DIV/0!</v>
      </c>
      <c r="BB265" s="23" t="e">
        <f t="shared" si="2339"/>
        <v>#DIV/0!</v>
      </c>
      <c r="BC265" s="23" t="e">
        <f t="shared" si="2339"/>
        <v>#DIV/0!</v>
      </c>
      <c r="BD265" s="23" t="e">
        <f t="shared" si="2339"/>
        <v>#DIV/0!</v>
      </c>
      <c r="BE265" s="23" t="e">
        <f t="shared" si="2339"/>
        <v>#DIV/0!</v>
      </c>
      <c r="BF265" s="23" t="e">
        <f t="shared" si="2339"/>
        <v>#DIV/0!</v>
      </c>
      <c r="BG265" s="23" t="e">
        <f t="shared" si="2339"/>
        <v>#DIV/0!</v>
      </c>
      <c r="BH265" s="23" t="e">
        <f t="shared" si="2339"/>
        <v>#DIV/0!</v>
      </c>
      <c r="BI265" s="23" t="e">
        <f t="shared" si="2339"/>
        <v>#DIV/0!</v>
      </c>
      <c r="BJ265" s="23" t="e">
        <f t="shared" si="2339"/>
        <v>#DIV/0!</v>
      </c>
      <c r="BK265" s="23" t="e">
        <f t="shared" si="2339"/>
        <v>#DIV/0!</v>
      </c>
      <c r="BL265" s="23" t="e">
        <f t="shared" si="2339"/>
        <v>#DIV/0!</v>
      </c>
      <c r="BM265" s="23" t="e">
        <f t="shared" si="2339"/>
        <v>#DIV/0!</v>
      </c>
      <c r="BN265" s="23" t="e">
        <f t="shared" si="2339"/>
        <v>#DIV/0!</v>
      </c>
      <c r="BO265" s="23" t="e">
        <f t="shared" si="2339"/>
        <v>#DIV/0!</v>
      </c>
      <c r="BP265" s="23" t="e">
        <f t="shared" si="2339"/>
        <v>#DIV/0!</v>
      </c>
      <c r="BQ265" s="23">
        <f t="shared" si="2339"/>
        <v>24.573999999999998</v>
      </c>
      <c r="BR265" s="23">
        <f t="shared" si="2339"/>
        <v>0.68000000000008498</v>
      </c>
      <c r="BS265" s="23">
        <f t="shared" si="2339"/>
        <v>25.367395308360194</v>
      </c>
      <c r="BT265" s="23">
        <f t="shared" si="2339"/>
        <v>1.1289999999999338</v>
      </c>
      <c r="BU265" s="23">
        <f t="shared" si="2339"/>
        <v>38.225494508665335</v>
      </c>
      <c r="BV265" s="23">
        <f t="shared" si="2339"/>
        <v>25.084999999999923</v>
      </c>
      <c r="BW265" s="23">
        <f t="shared" si="2339"/>
        <v>110.86815530428342</v>
      </c>
      <c r="BX265" s="23">
        <f t="shared" si="2339"/>
        <v>23.291000000000025</v>
      </c>
      <c r="BY265" s="23">
        <f t="shared" si="2339"/>
        <v>112.24166010116463</v>
      </c>
      <c r="BZ265" s="23">
        <f t="shared" si="2339"/>
        <v>15.107999999999805</v>
      </c>
      <c r="CA265" s="23">
        <f t="shared" si="2339"/>
        <v>97.759274721306809</v>
      </c>
      <c r="CB265" s="23">
        <f t="shared" si="2339"/>
        <v>12.067000000000036</v>
      </c>
      <c r="CC265" s="23">
        <f t="shared" si="2339"/>
        <v>64.600187974484783</v>
      </c>
      <c r="CD265" s="23">
        <f t="shared" si="2339"/>
        <v>6.7899999999998357</v>
      </c>
      <c r="CE265" s="23">
        <f t="shared" ref="CE265:CF265" si="2340">CE264+CE260+CE256+CE254</f>
        <v>30.459444560928894</v>
      </c>
      <c r="CF265" s="23">
        <f t="shared" si="2340"/>
        <v>6.0800000000005667</v>
      </c>
      <c r="CG265" s="23">
        <f t="shared" ref="CG265:CH265" si="2341">CG264+CG260+CG256+CG254</f>
        <v>98.879546688815893</v>
      </c>
      <c r="CH265" s="23">
        <f t="shared" si="2341"/>
        <v>98.790000000000958</v>
      </c>
      <c r="CI265" s="23">
        <f t="shared" ref="CI265:CJ265" si="2342">CI264+CI260+CI256+CI254</f>
        <v>313.13440944505521</v>
      </c>
      <c r="CJ265" s="23">
        <f t="shared" si="2342"/>
        <v>36.98999999999964</v>
      </c>
      <c r="CK265" s="23">
        <f t="shared" ref="CK265:DB265" si="2343">CK264+CK260+CK256+CK254</f>
        <v>113.82044946880961</v>
      </c>
      <c r="CL265" s="23">
        <f t="shared" si="2343"/>
        <v>5.4599999999999795</v>
      </c>
      <c r="CM265" s="24">
        <f t="shared" si="2343"/>
        <v>124.97699032575434</v>
      </c>
      <c r="CN265" s="24">
        <f t="shared" si="2343"/>
        <v>60.621043527634953</v>
      </c>
      <c r="CO265" s="24">
        <f t="shared" si="2343"/>
        <v>137.9894287764406</v>
      </c>
      <c r="CP265" s="24">
        <f t="shared" si="2343"/>
        <v>228.98578076935243</v>
      </c>
      <c r="CQ265" s="24">
        <f t="shared" si="2343"/>
        <v>298.34627959099004</v>
      </c>
      <c r="CR265" s="24">
        <f t="shared" si="2343"/>
        <v>413.24109072112753</v>
      </c>
      <c r="CS265" s="24">
        <f t="shared" si="2343"/>
        <v>577.62543112180606</v>
      </c>
      <c r="CT265" s="24">
        <f t="shared" si="2343"/>
        <v>746.83369714988032</v>
      </c>
      <c r="CU265" s="24">
        <f t="shared" si="2343"/>
        <v>922.31309786724182</v>
      </c>
      <c r="CV265" s="24">
        <f t="shared" si="2343"/>
        <v>1101.0269788913961</v>
      </c>
      <c r="CW265" s="24">
        <f t="shared" si="2343"/>
        <v>1284.9862762253615</v>
      </c>
      <c r="CX265" s="24">
        <f t="shared" si="2343"/>
        <v>1474.345261252628</v>
      </c>
      <c r="CY265" s="24">
        <f t="shared" si="2343"/>
        <v>1666.652103858941</v>
      </c>
      <c r="CZ265" s="24">
        <f t="shared" si="2343"/>
        <v>1868.4356994646735</v>
      </c>
      <c r="DA265" s="24">
        <f t="shared" si="2343"/>
        <v>2076.1431435022823</v>
      </c>
      <c r="DB265" s="24">
        <f t="shared" si="2343"/>
        <v>2289.9486347905249</v>
      </c>
      <c r="DE265" s="123"/>
      <c r="DF265" s="23">
        <v>5.4599999999994679</v>
      </c>
    </row>
    <row r="266" spans="1:110" s="28" customFormat="1" x14ac:dyDescent="0.2">
      <c r="A266" s="28" t="s">
        <v>444</v>
      </c>
      <c r="C266" s="28">
        <f t="shared" ref="C266:W266" si="2344">C265-C216</f>
        <v>0</v>
      </c>
      <c r="D266" s="28">
        <f t="shared" si="2344"/>
        <v>0</v>
      </c>
      <c r="E266" s="28">
        <f t="shared" si="2344"/>
        <v>0</v>
      </c>
      <c r="F266" s="28">
        <f t="shared" si="2344"/>
        <v>0</v>
      </c>
      <c r="G266" s="28">
        <f t="shared" si="2344"/>
        <v>0</v>
      </c>
      <c r="H266" s="28">
        <f t="shared" si="2344"/>
        <v>0</v>
      </c>
      <c r="I266" s="28">
        <f t="shared" si="2344"/>
        <v>0</v>
      </c>
      <c r="J266" s="28">
        <f>J265-J216</f>
        <v>0</v>
      </c>
      <c r="K266" s="28">
        <f t="shared" si="2344"/>
        <v>4.5297099404706387E-14</v>
      </c>
      <c r="L266" s="28">
        <f t="shared" si="2344"/>
        <v>6.3060667798708891E-14</v>
      </c>
      <c r="M266" s="28">
        <f t="shared" si="2344"/>
        <v>-1.4210854715202004E-13</v>
      </c>
      <c r="N266" s="28">
        <f t="shared" si="2344"/>
        <v>1.9539925233402755E-13</v>
      </c>
      <c r="O266" s="28">
        <f t="shared" si="2344"/>
        <v>-4.9737991503207013E-14</v>
      </c>
      <c r="P266" s="28">
        <f t="shared" si="2344"/>
        <v>-3.5527136788005009E-14</v>
      </c>
      <c r="Q266" s="28">
        <f t="shared" si="2344"/>
        <v>6.7834626804597065E-14</v>
      </c>
      <c r="R266" s="28">
        <f t="shared" si="2344"/>
        <v>-5.6843418860808015E-14</v>
      </c>
      <c r="S266" s="28">
        <f t="shared" si="2344"/>
        <v>0</v>
      </c>
      <c r="T266" s="28">
        <f t="shared" si="2344"/>
        <v>0</v>
      </c>
      <c r="U266" s="28">
        <f t="shared" si="2344"/>
        <v>-2.3328561304936102E-14</v>
      </c>
      <c r="V266" s="28">
        <f t="shared" si="2344"/>
        <v>1.2045919817182948E-13</v>
      </c>
      <c r="W266" s="28">
        <f t="shared" si="2344"/>
        <v>-1.7763568394002505E-13</v>
      </c>
      <c r="X266" s="28">
        <f t="shared" ref="X266:Y266" si="2345">X265-X216</f>
        <v>1.7408297026122455E-13</v>
      </c>
      <c r="Y266" s="28">
        <f t="shared" si="2345"/>
        <v>-2.0694557179012918E-13</v>
      </c>
      <c r="Z266" s="28">
        <f t="shared" ref="Z266:AA266" si="2346">Z265-Z216</f>
        <v>9.3791641120333225E-13</v>
      </c>
      <c r="AA266" s="28">
        <f t="shared" si="2346"/>
        <v>-8.730793865652231E-13</v>
      </c>
      <c r="AB266" s="30">
        <f t="shared" ref="AA266:AD266" si="2347">AB265-AB216</f>
        <v>-2.2737367544323206E-13</v>
      </c>
      <c r="AC266" s="30">
        <f t="shared" si="2347"/>
        <v>0</v>
      </c>
      <c r="AD266" s="30">
        <f t="shared" si="2347"/>
        <v>0</v>
      </c>
      <c r="AE266" s="30">
        <f t="shared" ref="AE266" si="2348">AE265-AE216</f>
        <v>0</v>
      </c>
      <c r="AI266" s="28">
        <f t="shared" ref="AI266" si="2349">AI265-AI216</f>
        <v>0</v>
      </c>
      <c r="AJ266" s="28">
        <f t="shared" ref="AJ266:AL266" si="2350">AJ265-AJ216</f>
        <v>0</v>
      </c>
      <c r="AK266" s="28" t="e">
        <f t="shared" si="2350"/>
        <v>#DIV/0!</v>
      </c>
      <c r="AL266" s="28" t="e">
        <f t="shared" si="2350"/>
        <v>#DIV/0!</v>
      </c>
      <c r="AM266" s="28" t="e">
        <f t="shared" ref="AM266" si="2351">AM265-AM216</f>
        <v>#DIV/0!</v>
      </c>
      <c r="AN266" s="28" t="e">
        <f t="shared" ref="AN266:CD266" si="2352">AN265-AN216</f>
        <v>#DIV/0!</v>
      </c>
      <c r="AO266" s="28" t="e">
        <f t="shared" si="2352"/>
        <v>#DIV/0!</v>
      </c>
      <c r="AP266" s="28" t="e">
        <f t="shared" si="2352"/>
        <v>#DIV/0!</v>
      </c>
      <c r="AQ266" s="28" t="e">
        <f t="shared" si="2352"/>
        <v>#DIV/0!</v>
      </c>
      <c r="AR266" s="28" t="e">
        <f t="shared" si="2352"/>
        <v>#DIV/0!</v>
      </c>
      <c r="AS266" s="28" t="e">
        <f t="shared" si="2352"/>
        <v>#DIV/0!</v>
      </c>
      <c r="AT266" s="28" t="e">
        <f t="shared" si="2352"/>
        <v>#DIV/0!</v>
      </c>
      <c r="AU266" s="28" t="e">
        <f t="shared" si="2352"/>
        <v>#DIV/0!</v>
      </c>
      <c r="AV266" s="28" t="e">
        <f t="shared" si="2352"/>
        <v>#DIV/0!</v>
      </c>
      <c r="AW266" s="28" t="e">
        <f t="shared" si="2352"/>
        <v>#DIV/0!</v>
      </c>
      <c r="AX266" s="28" t="e">
        <f t="shared" si="2352"/>
        <v>#DIV/0!</v>
      </c>
      <c r="AY266" s="28" t="e">
        <f t="shared" si="2352"/>
        <v>#DIV/0!</v>
      </c>
      <c r="AZ266" s="28" t="e">
        <f t="shared" si="2352"/>
        <v>#DIV/0!</v>
      </c>
      <c r="BA266" s="28" t="e">
        <f t="shared" si="2352"/>
        <v>#DIV/0!</v>
      </c>
      <c r="BB266" s="28" t="e">
        <f t="shared" si="2352"/>
        <v>#DIV/0!</v>
      </c>
      <c r="BC266" s="28" t="e">
        <f t="shared" si="2352"/>
        <v>#DIV/0!</v>
      </c>
      <c r="BD266" s="28" t="e">
        <f t="shared" si="2352"/>
        <v>#DIV/0!</v>
      </c>
      <c r="BE266" s="28" t="e">
        <f t="shared" si="2352"/>
        <v>#DIV/0!</v>
      </c>
      <c r="BF266" s="28" t="e">
        <f t="shared" si="2352"/>
        <v>#DIV/0!</v>
      </c>
      <c r="BG266" s="28" t="e">
        <f t="shared" si="2352"/>
        <v>#DIV/0!</v>
      </c>
      <c r="BH266" s="28" t="e">
        <f t="shared" si="2352"/>
        <v>#DIV/0!</v>
      </c>
      <c r="BI266" s="28" t="e">
        <f t="shared" si="2352"/>
        <v>#DIV/0!</v>
      </c>
      <c r="BJ266" s="28" t="e">
        <f t="shared" si="2352"/>
        <v>#DIV/0!</v>
      </c>
      <c r="BK266" s="28" t="e">
        <f t="shared" si="2352"/>
        <v>#DIV/0!</v>
      </c>
      <c r="BL266" s="28" t="e">
        <f t="shared" si="2352"/>
        <v>#DIV/0!</v>
      </c>
      <c r="BM266" s="28" t="e">
        <f t="shared" si="2352"/>
        <v>#DIV/0!</v>
      </c>
      <c r="BN266" s="28" t="e">
        <f t="shared" si="2352"/>
        <v>#DIV/0!</v>
      </c>
      <c r="BO266" s="28" t="e">
        <f t="shared" si="2352"/>
        <v>#DIV/0!</v>
      </c>
      <c r="BP266" s="28" t="e">
        <f t="shared" si="2352"/>
        <v>#DIV/0!</v>
      </c>
      <c r="BQ266" s="28">
        <f t="shared" si="2352"/>
        <v>0</v>
      </c>
      <c r="BR266" s="28">
        <f t="shared" si="2352"/>
        <v>8.4932061383824475E-14</v>
      </c>
      <c r="BS266" s="28">
        <f t="shared" si="2352"/>
        <v>0</v>
      </c>
      <c r="BT266" s="28">
        <f t="shared" si="2352"/>
        <v>-1.0000000000660592E-3</v>
      </c>
      <c r="BU266" s="28">
        <f t="shared" si="2352"/>
        <v>0</v>
      </c>
      <c r="BV266" s="28">
        <f t="shared" si="2352"/>
        <v>-7.815970093361102E-14</v>
      </c>
      <c r="BW266" s="28">
        <f t="shared" si="2352"/>
        <v>0</v>
      </c>
      <c r="BX266" s="28">
        <f t="shared" si="2352"/>
        <v>1.0000000000260911E-3</v>
      </c>
      <c r="BY266" s="28">
        <f t="shared" si="2352"/>
        <v>0</v>
      </c>
      <c r="BZ266" s="28">
        <f t="shared" si="2352"/>
        <v>-1.9539925233402755E-13</v>
      </c>
      <c r="CA266" s="28">
        <f t="shared" si="2352"/>
        <v>0</v>
      </c>
      <c r="CB266" s="28">
        <f t="shared" si="2352"/>
        <v>3.5527136788005009E-14</v>
      </c>
      <c r="CC266" s="28">
        <f t="shared" si="2352"/>
        <v>0</v>
      </c>
      <c r="CD266" s="28">
        <f t="shared" si="2352"/>
        <v>-1.6431300764452317E-13</v>
      </c>
      <c r="CE266" s="28">
        <f t="shared" ref="CE266:CF266" si="2353">CE265-CE216</f>
        <v>0</v>
      </c>
      <c r="CF266" s="28">
        <f t="shared" si="2353"/>
        <v>5.666578317686799E-13</v>
      </c>
      <c r="CG266" s="28">
        <f t="shared" ref="CG266:CH266" si="2354">CG265-CG216</f>
        <v>0</v>
      </c>
      <c r="CH266" s="28">
        <f t="shared" si="2354"/>
        <v>9.6633812063373625E-13</v>
      </c>
      <c r="CI266" s="28">
        <f t="shared" ref="CI266:CJ266" si="2355">CI265-CI216</f>
        <v>0</v>
      </c>
      <c r="CJ266" s="28">
        <f t="shared" si="2355"/>
        <v>-3.6237679523765109E-13</v>
      </c>
      <c r="CK266" s="28">
        <f t="shared" ref="CK266:DB266" si="2356">CK265-CK216</f>
        <v>0</v>
      </c>
      <c r="CL266" s="28">
        <f t="shared" si="2356"/>
        <v>-2.042810365310288E-14</v>
      </c>
      <c r="CM266" s="30">
        <f t="shared" si="2356"/>
        <v>0</v>
      </c>
      <c r="CN266" s="30">
        <f t="shared" si="2356"/>
        <v>0</v>
      </c>
      <c r="CO266" s="30">
        <f t="shared" si="2356"/>
        <v>0</v>
      </c>
      <c r="CP266" s="30">
        <f t="shared" si="2356"/>
        <v>0</v>
      </c>
      <c r="CQ266" s="30">
        <f t="shared" si="2356"/>
        <v>0</v>
      </c>
      <c r="CR266" s="30">
        <f t="shared" si="2356"/>
        <v>0</v>
      </c>
      <c r="CS266" s="30">
        <f t="shared" si="2356"/>
        <v>0</v>
      </c>
      <c r="CT266" s="30">
        <f t="shared" si="2356"/>
        <v>0</v>
      </c>
      <c r="CU266" s="30">
        <f t="shared" si="2356"/>
        <v>0</v>
      </c>
      <c r="CV266" s="30">
        <f t="shared" si="2356"/>
        <v>0</v>
      </c>
      <c r="CW266" s="30">
        <f t="shared" si="2356"/>
        <v>0</v>
      </c>
      <c r="CX266" s="30">
        <f t="shared" si="2356"/>
        <v>0</v>
      </c>
      <c r="CY266" s="30">
        <f t="shared" si="2356"/>
        <v>0</v>
      </c>
      <c r="CZ266" s="30">
        <f t="shared" si="2356"/>
        <v>0</v>
      </c>
      <c r="DA266" s="30">
        <f t="shared" si="2356"/>
        <v>0</v>
      </c>
      <c r="DB266" s="30">
        <f t="shared" si="2356"/>
        <v>0</v>
      </c>
      <c r="DE266" s="139"/>
      <c r="DF266" s="28">
        <v>-5.3201887340037501E-13</v>
      </c>
    </row>
    <row r="267" spans="1:110" s="23" customFormat="1" x14ac:dyDescent="0.2">
      <c r="AB267" s="24"/>
      <c r="AC267" s="24"/>
      <c r="AD267" s="24"/>
      <c r="AE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  <c r="DE267" s="123"/>
    </row>
    <row r="268" spans="1:110" s="22" customFormat="1" x14ac:dyDescent="0.2">
      <c r="A268" s="22" t="s">
        <v>96</v>
      </c>
      <c r="C268" s="22">
        <f t="shared" ref="C268:W268" si="2357">C254+C256</f>
        <v>0</v>
      </c>
      <c r="D268" s="22">
        <f t="shared" si="2357"/>
        <v>0</v>
      </c>
      <c r="E268" s="22">
        <f t="shared" si="2357"/>
        <v>0</v>
      </c>
      <c r="F268" s="22">
        <f t="shared" si="2357"/>
        <v>0</v>
      </c>
      <c r="G268" s="22">
        <f t="shared" si="2357"/>
        <v>0</v>
      </c>
      <c r="H268" s="22">
        <f t="shared" si="2357"/>
        <v>0</v>
      </c>
      <c r="I268" s="22">
        <f t="shared" si="2357"/>
        <v>0</v>
      </c>
      <c r="J268" s="22">
        <f>J254+J256</f>
        <v>0</v>
      </c>
      <c r="K268" s="22">
        <f t="shared" si="2357"/>
        <v>-562.4304214</v>
      </c>
      <c r="L268" s="22">
        <f t="shared" si="2357"/>
        <v>0.46944270000004806</v>
      </c>
      <c r="M268" s="22">
        <f t="shared" si="2357"/>
        <v>-17.462528000000091</v>
      </c>
      <c r="N268" s="22">
        <f t="shared" si="2357"/>
        <v>29.137629700000147</v>
      </c>
      <c r="O268" s="22">
        <f t="shared" si="2357"/>
        <v>45.534205400000019</v>
      </c>
      <c r="P268" s="22">
        <f t="shared" si="2357"/>
        <v>84.854128799999955</v>
      </c>
      <c r="Q268" s="22">
        <f t="shared" si="2357"/>
        <v>40.626770200000095</v>
      </c>
      <c r="R268" s="22">
        <f t="shared" si="2357"/>
        <v>94.686100000000039</v>
      </c>
      <c r="S268" s="22">
        <f t="shared" si="2357"/>
        <v>96.735400000000027</v>
      </c>
      <c r="T268" s="22">
        <f t="shared" si="2357"/>
        <v>-55.349499999999807</v>
      </c>
      <c r="U268" s="22">
        <f t="shared" si="2357"/>
        <v>-244.31790000000004</v>
      </c>
      <c r="V268" s="22">
        <f t="shared" si="2357"/>
        <v>-11.346699999999998</v>
      </c>
      <c r="W268" s="22">
        <f t="shared" si="2357"/>
        <v>-215.69400000000013</v>
      </c>
      <c r="X268" s="22">
        <f t="shared" ref="X268:Y268" si="2358">X254+X256</f>
        <v>113.40070000000003</v>
      </c>
      <c r="Y268" s="22">
        <f t="shared" si="2358"/>
        <v>-83.994000000000369</v>
      </c>
      <c r="Z268" s="22">
        <f t="shared" ref="Z268:AA268" si="2359">Z254+Z256</f>
        <v>177.37000000000072</v>
      </c>
      <c r="AA268" s="22">
        <f t="shared" si="2359"/>
        <v>-56.670000000000186</v>
      </c>
      <c r="AB268" s="21">
        <f t="shared" ref="AA268:AD268" si="2360">AB254+AB256</f>
        <v>223.5257807693522</v>
      </c>
      <c r="AC268" s="21">
        <f t="shared" si="2360"/>
        <v>517.84791638052786</v>
      </c>
      <c r="AD268" s="21">
        <f t="shared" si="2360"/>
        <v>727.51156410274746</v>
      </c>
      <c r="AE268" s="21">
        <f t="shared" ref="AE268" si="2361">AE254+AE256</f>
        <v>815.60337353789726</v>
      </c>
      <c r="AI268" s="22">
        <f t="shared" ref="AI268" si="2362">AI254+AI256</f>
        <v>0</v>
      </c>
      <c r="AJ268" s="22">
        <f t="shared" ref="AJ268:AL268" si="2363">AJ254+AJ256</f>
        <v>0</v>
      </c>
      <c r="AK268" s="22" t="e">
        <f t="shared" si="2363"/>
        <v>#DIV/0!</v>
      </c>
      <c r="AL268" s="22" t="e">
        <f t="shared" si="2363"/>
        <v>#DIV/0!</v>
      </c>
      <c r="AM268" s="22" t="e">
        <f t="shared" ref="AM268" si="2364">AM254+AM256</f>
        <v>#DIV/0!</v>
      </c>
      <c r="AN268" s="22" t="e">
        <f t="shared" ref="AN268:CD268" si="2365">AN254+AN256</f>
        <v>#DIV/0!</v>
      </c>
      <c r="AO268" s="22" t="e">
        <f t="shared" si="2365"/>
        <v>#DIV/0!</v>
      </c>
      <c r="AP268" s="22" t="e">
        <f t="shared" si="2365"/>
        <v>#DIV/0!</v>
      </c>
      <c r="AQ268" s="22" t="e">
        <f t="shared" si="2365"/>
        <v>#DIV/0!</v>
      </c>
      <c r="AR268" s="22" t="e">
        <f t="shared" si="2365"/>
        <v>#DIV/0!</v>
      </c>
      <c r="AS268" s="22" t="e">
        <f t="shared" si="2365"/>
        <v>#DIV/0!</v>
      </c>
      <c r="AT268" s="22" t="e">
        <f t="shared" si="2365"/>
        <v>#DIV/0!</v>
      </c>
      <c r="AU268" s="22" t="e">
        <f t="shared" si="2365"/>
        <v>#DIV/0!</v>
      </c>
      <c r="AV268" s="22" t="e">
        <f t="shared" si="2365"/>
        <v>#DIV/0!</v>
      </c>
      <c r="AW268" s="22" t="e">
        <f t="shared" si="2365"/>
        <v>#DIV/0!</v>
      </c>
      <c r="AX268" s="22" t="e">
        <f t="shared" si="2365"/>
        <v>#DIV/0!</v>
      </c>
      <c r="AY268" s="22" t="e">
        <f t="shared" si="2365"/>
        <v>#DIV/0!</v>
      </c>
      <c r="AZ268" s="22" t="e">
        <f t="shared" si="2365"/>
        <v>#DIV/0!</v>
      </c>
      <c r="BA268" s="22" t="e">
        <f t="shared" si="2365"/>
        <v>#DIV/0!</v>
      </c>
      <c r="BB268" s="22" t="e">
        <f t="shared" si="2365"/>
        <v>#DIV/0!</v>
      </c>
      <c r="BC268" s="22" t="e">
        <f t="shared" si="2365"/>
        <v>#DIV/0!</v>
      </c>
      <c r="BD268" s="22" t="e">
        <f t="shared" si="2365"/>
        <v>#DIV/0!</v>
      </c>
      <c r="BE268" s="22" t="e">
        <f t="shared" si="2365"/>
        <v>#DIV/0!</v>
      </c>
      <c r="BF268" s="22" t="e">
        <f t="shared" si="2365"/>
        <v>#DIV/0!</v>
      </c>
      <c r="BG268" s="22" t="e">
        <f t="shared" si="2365"/>
        <v>#DIV/0!</v>
      </c>
      <c r="BH268" s="22" t="e">
        <f t="shared" si="2365"/>
        <v>#DIV/0!</v>
      </c>
      <c r="BI268" s="22" t="e">
        <f t="shared" si="2365"/>
        <v>#DIV/0!</v>
      </c>
      <c r="BJ268" s="22" t="e">
        <f t="shared" si="2365"/>
        <v>#DIV/0!</v>
      </c>
      <c r="BK268" s="22" t="e">
        <f t="shared" si="2365"/>
        <v>#DIV/0!</v>
      </c>
      <c r="BL268" s="22" t="e">
        <f t="shared" si="2365"/>
        <v>#DIV/0!</v>
      </c>
      <c r="BM268" s="22" t="e">
        <f t="shared" si="2365"/>
        <v>#DIV/0!</v>
      </c>
      <c r="BN268" s="22" t="e">
        <f t="shared" si="2365"/>
        <v>#DIV/0!</v>
      </c>
      <c r="BO268" s="22" t="e">
        <f t="shared" si="2365"/>
        <v>#DIV/0!</v>
      </c>
      <c r="BP268" s="22" t="e">
        <f t="shared" si="2365"/>
        <v>#DIV/0!</v>
      </c>
      <c r="BQ268" s="22">
        <f t="shared" si="2365"/>
        <v>24.573999999999998</v>
      </c>
      <c r="BR268" s="22">
        <f t="shared" si="2365"/>
        <v>-1189.001</v>
      </c>
      <c r="BS268" s="22">
        <f t="shared" si="2365"/>
        <v>24.687395308360195</v>
      </c>
      <c r="BT268" s="22">
        <f t="shared" si="2365"/>
        <v>-130.96439530836031</v>
      </c>
      <c r="BU268" s="22">
        <f t="shared" si="2365"/>
        <v>37.095494508665332</v>
      </c>
      <c r="BV268" s="22">
        <f t="shared" si="2365"/>
        <v>-146.5164945086654</v>
      </c>
      <c r="BW268" s="22">
        <f t="shared" si="2365"/>
        <v>85.783155304283412</v>
      </c>
      <c r="BX268" s="22">
        <f t="shared" si="2365"/>
        <v>-37.246155304283491</v>
      </c>
      <c r="BY268" s="22">
        <f t="shared" si="2365"/>
        <v>88.95166010116462</v>
      </c>
      <c r="BZ268" s="22">
        <f t="shared" si="2365"/>
        <v>-24.087660101164658</v>
      </c>
      <c r="CA268" s="22">
        <f t="shared" si="2365"/>
        <v>82.651274721306805</v>
      </c>
      <c r="CB268" s="22">
        <f t="shared" si="2365"/>
        <v>-168.4602747213068</v>
      </c>
      <c r="CC268" s="22">
        <f t="shared" si="2365"/>
        <v>52.533187974484775</v>
      </c>
      <c r="CD268" s="22">
        <f t="shared" si="2365"/>
        <v>-50.739187974484921</v>
      </c>
      <c r="CE268" s="22">
        <f t="shared" ref="CE268:CF268" si="2366">CE254+CE256</f>
        <v>23.669444560928895</v>
      </c>
      <c r="CF268" s="22">
        <f t="shared" si="2366"/>
        <v>64.130555439071543</v>
      </c>
      <c r="CG268" s="22">
        <f t="shared" ref="CG268:CH268" si="2367">CG254+CG256</f>
        <v>92.799546688815894</v>
      </c>
      <c r="CH268" s="22">
        <f t="shared" si="2367"/>
        <v>-3.2295466888149207</v>
      </c>
      <c r="CI268" s="22">
        <f t="shared" ref="CI268:CJ268" si="2368">CI254+CI256</f>
        <v>214.34440944505522</v>
      </c>
      <c r="CJ268" s="22">
        <f t="shared" si="2368"/>
        <v>-207.8344094450554</v>
      </c>
      <c r="CK268" s="22">
        <f t="shared" ref="CK268:DB268" si="2369">CK254+CK256</f>
        <v>76.830449468809604</v>
      </c>
      <c r="CL268" s="22">
        <f t="shared" si="2369"/>
        <v>-140.01044946880961</v>
      </c>
      <c r="CM268" s="21">
        <f t="shared" si="2369"/>
        <v>119.51699032575435</v>
      </c>
      <c r="CN268" s="21">
        <f t="shared" si="2369"/>
        <v>-64.35594679811939</v>
      </c>
      <c r="CO268" s="21">
        <f t="shared" si="2369"/>
        <v>77.368385248805652</v>
      </c>
      <c r="CP268" s="21">
        <f t="shared" si="2369"/>
        <v>90.996351992911826</v>
      </c>
      <c r="CQ268" s="21">
        <f t="shared" si="2369"/>
        <v>69.360498821637606</v>
      </c>
      <c r="CR268" s="21">
        <f t="shared" si="2369"/>
        <v>114.8948111301375</v>
      </c>
      <c r="CS268" s="21">
        <f t="shared" si="2369"/>
        <v>164.38434040067847</v>
      </c>
      <c r="CT268" s="21">
        <f t="shared" si="2369"/>
        <v>169.20826602807423</v>
      </c>
      <c r="CU268" s="21">
        <f t="shared" si="2369"/>
        <v>175.47940071736156</v>
      </c>
      <c r="CV268" s="21">
        <f t="shared" si="2369"/>
        <v>178.71388102415426</v>
      </c>
      <c r="CW268" s="21">
        <f t="shared" si="2369"/>
        <v>183.95929733396537</v>
      </c>
      <c r="CX268" s="21">
        <f t="shared" si="2369"/>
        <v>189.35898502726656</v>
      </c>
      <c r="CY268" s="21">
        <f t="shared" si="2369"/>
        <v>192.3068426063125</v>
      </c>
      <c r="CZ268" s="21">
        <f t="shared" si="2369"/>
        <v>201.78359560573244</v>
      </c>
      <c r="DA268" s="21">
        <f t="shared" si="2369"/>
        <v>207.70744403760898</v>
      </c>
      <c r="DB268" s="21">
        <f t="shared" si="2369"/>
        <v>213.80549128824282</v>
      </c>
      <c r="DE268" s="126"/>
      <c r="DF268" s="22">
        <v>-56.6700000000003</v>
      </c>
    </row>
    <row r="269" spans="1:110" x14ac:dyDescent="0.2">
      <c r="A269" s="152" t="s">
        <v>496</v>
      </c>
    </row>
    <row r="271" spans="1:110" s="7" customFormat="1" hidden="1" outlineLevel="1" x14ac:dyDescent="0.2">
      <c r="A271" s="61" t="s">
        <v>97</v>
      </c>
      <c r="AB271" s="77"/>
      <c r="AC271" s="77"/>
      <c r="AD271" s="77"/>
      <c r="AE271" s="77"/>
      <c r="CM271" s="50"/>
      <c r="CN271" s="50"/>
      <c r="CO271" s="50"/>
      <c r="CP271" s="50"/>
      <c r="CQ271" s="50"/>
      <c r="CR271" s="50"/>
      <c r="CS271" s="50"/>
      <c r="CT271" s="50"/>
      <c r="CU271" s="50"/>
      <c r="CV271" s="50"/>
      <c r="CW271" s="50"/>
      <c r="CX271" s="50"/>
      <c r="CY271" s="50"/>
      <c r="CZ271" s="50"/>
      <c r="DA271" s="50"/>
      <c r="DB271" s="50"/>
      <c r="DE271" s="138"/>
    </row>
    <row r="272" spans="1:110" s="62" customFormat="1" hidden="1" outlineLevel="1" x14ac:dyDescent="0.2">
      <c r="A272" s="62" t="s">
        <v>98</v>
      </c>
      <c r="AB272" s="63"/>
      <c r="AC272" s="63"/>
      <c r="AD272" s="63"/>
      <c r="AE272" s="63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E272" s="139"/>
    </row>
    <row r="273" spans="1:109" s="62" customFormat="1" hidden="1" outlineLevel="1" x14ac:dyDescent="0.2">
      <c r="A273" s="62" t="s">
        <v>99</v>
      </c>
      <c r="AB273" s="63"/>
      <c r="AC273" s="63"/>
      <c r="AD273" s="63"/>
      <c r="AE273" s="63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E273" s="139"/>
    </row>
    <row r="274" spans="1:109" s="62" customFormat="1" hidden="1" outlineLevel="1" x14ac:dyDescent="0.2">
      <c r="A274" s="62" t="s">
        <v>100</v>
      </c>
      <c r="AB274" s="63"/>
      <c r="AC274" s="63"/>
      <c r="AD274" s="63"/>
      <c r="AE274" s="63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E274" s="139"/>
    </row>
    <row r="275" spans="1:109" s="62" customFormat="1" hidden="1" outlineLevel="1" x14ac:dyDescent="0.2">
      <c r="AB275" s="63"/>
      <c r="AC275" s="63"/>
      <c r="AD275" s="63"/>
      <c r="AE275" s="63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E275" s="139"/>
    </row>
    <row r="276" spans="1:109" s="62" customFormat="1" hidden="1" outlineLevel="1" x14ac:dyDescent="0.2">
      <c r="AB276" s="63"/>
      <c r="AC276" s="63"/>
      <c r="AD276" s="63"/>
      <c r="AE276" s="63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E276" s="139"/>
    </row>
    <row r="277" spans="1:109" s="62" customFormat="1" hidden="1" outlineLevel="1" x14ac:dyDescent="0.2">
      <c r="AB277" s="63"/>
      <c r="AC277" s="63"/>
      <c r="AD277" s="63"/>
      <c r="AE277" s="63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E277" s="139"/>
    </row>
    <row r="278" spans="1:109" s="11" customFormat="1" collapsed="1" x14ac:dyDescent="0.2">
      <c r="AB278" s="63"/>
      <c r="AC278" s="63"/>
      <c r="AD278" s="63"/>
      <c r="AE278" s="63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E278" s="139"/>
    </row>
    <row r="279" spans="1:109" s="83" customFormat="1" x14ac:dyDescent="0.2">
      <c r="A279" s="82" t="s">
        <v>101</v>
      </c>
      <c r="AB279" s="72"/>
      <c r="AC279" s="72"/>
      <c r="AD279" s="72"/>
      <c r="AE279" s="72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E279" s="139"/>
    </row>
    <row r="280" spans="1:109" s="66" customFormat="1" x14ac:dyDescent="0.2">
      <c r="A280" s="66" t="s">
        <v>471</v>
      </c>
      <c r="AB280" s="50"/>
      <c r="AC280" s="50"/>
      <c r="AD280" s="50"/>
      <c r="AE280" s="50"/>
      <c r="AL280" s="66">
        <f t="shared" ref="AL280:BQ280" si="2370">SUM(AI65:AL65)</f>
        <v>0</v>
      </c>
      <c r="AM280" s="66">
        <f t="shared" si="2370"/>
        <v>0</v>
      </c>
      <c r="AN280" s="66">
        <f t="shared" si="2370"/>
        <v>0</v>
      </c>
      <c r="AO280" s="66">
        <f t="shared" si="2370"/>
        <v>0</v>
      </c>
      <c r="AP280" s="66">
        <f t="shared" si="2370"/>
        <v>0</v>
      </c>
      <c r="AQ280" s="66">
        <f t="shared" si="2370"/>
        <v>0</v>
      </c>
      <c r="AR280" s="66">
        <f t="shared" si="2370"/>
        <v>0</v>
      </c>
      <c r="AS280" s="66">
        <f t="shared" si="2370"/>
        <v>0</v>
      </c>
      <c r="AT280" s="66">
        <f t="shared" si="2370"/>
        <v>0</v>
      </c>
      <c r="AU280" s="66">
        <f t="shared" si="2370"/>
        <v>0</v>
      </c>
      <c r="AV280" s="66">
        <f t="shared" si="2370"/>
        <v>0</v>
      </c>
      <c r="AW280" s="66">
        <f t="shared" si="2370"/>
        <v>0</v>
      </c>
      <c r="AX280" s="66">
        <f t="shared" si="2370"/>
        <v>0</v>
      </c>
      <c r="AY280" s="66">
        <f t="shared" si="2370"/>
        <v>0</v>
      </c>
      <c r="AZ280" s="66">
        <f t="shared" si="2370"/>
        <v>0</v>
      </c>
      <c r="BA280" s="66">
        <f t="shared" si="2370"/>
        <v>0</v>
      </c>
      <c r="BB280" s="66">
        <f t="shared" si="2370"/>
        <v>0</v>
      </c>
      <c r="BC280" s="66">
        <f t="shared" si="2370"/>
        <v>0</v>
      </c>
      <c r="BD280" s="66">
        <f t="shared" si="2370"/>
        <v>0</v>
      </c>
      <c r="BE280" s="66">
        <f t="shared" si="2370"/>
        <v>0</v>
      </c>
      <c r="BF280" s="66">
        <f t="shared" si="2370"/>
        <v>0</v>
      </c>
      <c r="BG280" s="66">
        <f t="shared" si="2370"/>
        <v>0</v>
      </c>
      <c r="BH280" s="66">
        <f t="shared" si="2370"/>
        <v>0</v>
      </c>
      <c r="BI280" s="66">
        <f t="shared" si="2370"/>
        <v>0</v>
      </c>
      <c r="BJ280" s="66">
        <f t="shared" si="2370"/>
        <v>0</v>
      </c>
      <c r="BK280" s="66">
        <f t="shared" si="2370"/>
        <v>0</v>
      </c>
      <c r="BL280" s="66">
        <f t="shared" si="2370"/>
        <v>0</v>
      </c>
      <c r="BM280" s="66">
        <f t="shared" si="2370"/>
        <v>0</v>
      </c>
      <c r="BN280" s="66">
        <f t="shared" si="2370"/>
        <v>0</v>
      </c>
      <c r="BO280" s="66">
        <f t="shared" si="2370"/>
        <v>137.595</v>
      </c>
      <c r="BP280" s="66">
        <f t="shared" si="2370"/>
        <v>348.54599999999999</v>
      </c>
      <c r="BQ280" s="66">
        <f t="shared" si="2370"/>
        <v>570.05499999999995</v>
      </c>
      <c r="BR280" s="66">
        <f t="shared" ref="BR280:CW280" si="2371">SUM(BO65:BR65)</f>
        <v>828.59999999999991</v>
      </c>
      <c r="BS280" s="66">
        <f t="shared" si="2371"/>
        <v>981.35</v>
      </c>
      <c r="BT280" s="66">
        <f t="shared" si="2371"/>
        <v>1110.0250000000001</v>
      </c>
      <c r="BU280" s="66">
        <f t="shared" si="2371"/>
        <v>1310.69</v>
      </c>
      <c r="BV280" s="66">
        <f t="shared" si="2371"/>
        <v>1550.94</v>
      </c>
      <c r="BW280" s="66">
        <f t="shared" si="2371"/>
        <v>1793.4450000000002</v>
      </c>
      <c r="BX280" s="66">
        <f t="shared" si="2371"/>
        <v>2009.3489999999999</v>
      </c>
      <c r="BY280" s="66">
        <f t="shared" si="2371"/>
        <v>2125.0169999999998</v>
      </c>
      <c r="BZ280" s="66">
        <f t="shared" si="2371"/>
        <v>2188.3990000000003</v>
      </c>
      <c r="CA280" s="66">
        <f t="shared" si="2371"/>
        <v>2110.4389999999999</v>
      </c>
      <c r="CB280" s="66">
        <f t="shared" si="2371"/>
        <v>2033.0590000000002</v>
      </c>
      <c r="CC280" s="66">
        <f t="shared" si="2371"/>
        <v>1966.7370000000001</v>
      </c>
      <c r="CD280" s="66">
        <f t="shared" si="2371"/>
        <v>1929.19</v>
      </c>
      <c r="CE280" s="66">
        <f t="shared" si="2371"/>
        <v>2125.5</v>
      </c>
      <c r="CF280" s="66">
        <f t="shared" si="2371"/>
        <v>2273.41</v>
      </c>
      <c r="CG280" s="66">
        <f t="shared" si="2371"/>
        <v>2447.13</v>
      </c>
      <c r="CH280" s="66">
        <f t="shared" si="2371"/>
        <v>2550.13</v>
      </c>
      <c r="CI280" s="66">
        <f t="shared" si="2371"/>
        <v>2505.4699999999998</v>
      </c>
      <c r="CJ280" s="66">
        <f t="shared" si="2371"/>
        <v>2466.77</v>
      </c>
      <c r="CK280" s="66">
        <f t="shared" si="2371"/>
        <v>2418.65</v>
      </c>
      <c r="CL280" s="66">
        <f t="shared" si="2371"/>
        <v>2527.1799999999998</v>
      </c>
      <c r="CM280" s="50">
        <f t="shared" si="2371"/>
        <v>2643.14</v>
      </c>
      <c r="CN280" s="50">
        <f t="shared" si="2371"/>
        <v>2887.2799999999997</v>
      </c>
      <c r="CO280" s="50">
        <f t="shared" si="2371"/>
        <v>3173.7849999999999</v>
      </c>
      <c r="CP280" s="50">
        <f t="shared" si="2371"/>
        <v>3368.375</v>
      </c>
      <c r="CQ280" s="50">
        <f t="shared" si="2371"/>
        <v>3708.625</v>
      </c>
      <c r="CR280" s="50">
        <f t="shared" si="2371"/>
        <v>4021.125</v>
      </c>
      <c r="CS280" s="50">
        <f t="shared" si="2371"/>
        <v>4281.5</v>
      </c>
      <c r="CT280" s="50">
        <f t="shared" si="2371"/>
        <v>4494.75</v>
      </c>
      <c r="CU280" s="50">
        <f t="shared" si="2371"/>
        <v>4572.625</v>
      </c>
      <c r="CV280" s="50">
        <f t="shared" si="2371"/>
        <v>4569.25</v>
      </c>
      <c r="CW280" s="50">
        <f t="shared" si="2371"/>
        <v>4565.875</v>
      </c>
      <c r="CX280" s="50">
        <f t="shared" ref="CX280:DB280" si="2372">SUM(CU65:CX65)</f>
        <v>4562.5</v>
      </c>
      <c r="CY280" s="50">
        <f t="shared" si="2372"/>
        <v>4569.25</v>
      </c>
      <c r="CZ280" s="50">
        <f t="shared" si="2372"/>
        <v>4576</v>
      </c>
      <c r="DA280" s="50">
        <f t="shared" si="2372"/>
        <v>4582.75</v>
      </c>
      <c r="DB280" s="50">
        <f t="shared" si="2372"/>
        <v>4589.5</v>
      </c>
      <c r="DE280" s="138"/>
    </row>
    <row r="281" spans="1:109" s="66" customFormat="1" x14ac:dyDescent="0.2">
      <c r="A281" s="66" t="s">
        <v>472</v>
      </c>
      <c r="AB281" s="50"/>
      <c r="AC281" s="50"/>
      <c r="AD281" s="50"/>
      <c r="AE281" s="50"/>
      <c r="AL281" s="66">
        <f t="shared" ref="AL281:BQ281" si="2373">SUM(AI83:AL83)</f>
        <v>0</v>
      </c>
      <c r="AM281" s="66">
        <f t="shared" si="2373"/>
        <v>0</v>
      </c>
      <c r="AN281" s="66">
        <f t="shared" si="2373"/>
        <v>0</v>
      </c>
      <c r="AO281" s="66">
        <f t="shared" si="2373"/>
        <v>0</v>
      </c>
      <c r="AP281" s="66">
        <f t="shared" si="2373"/>
        <v>0</v>
      </c>
      <c r="AQ281" s="66">
        <f t="shared" si="2373"/>
        <v>0</v>
      </c>
      <c r="AR281" s="66">
        <f t="shared" si="2373"/>
        <v>0</v>
      </c>
      <c r="AS281" s="66">
        <f t="shared" si="2373"/>
        <v>0</v>
      </c>
      <c r="AT281" s="66">
        <f t="shared" si="2373"/>
        <v>0</v>
      </c>
      <c r="AU281" s="66">
        <f t="shared" si="2373"/>
        <v>0</v>
      </c>
      <c r="AV281" s="66">
        <f t="shared" si="2373"/>
        <v>0</v>
      </c>
      <c r="AW281" s="66">
        <f t="shared" si="2373"/>
        <v>0</v>
      </c>
      <c r="AX281" s="66">
        <f t="shared" si="2373"/>
        <v>0</v>
      </c>
      <c r="AY281" s="66">
        <f t="shared" si="2373"/>
        <v>0</v>
      </c>
      <c r="AZ281" s="66">
        <f t="shared" si="2373"/>
        <v>0</v>
      </c>
      <c r="BA281" s="66">
        <f t="shared" si="2373"/>
        <v>0</v>
      </c>
      <c r="BB281" s="66">
        <f t="shared" si="2373"/>
        <v>0</v>
      </c>
      <c r="BC281" s="66">
        <f t="shared" si="2373"/>
        <v>0</v>
      </c>
      <c r="BD281" s="66">
        <f t="shared" si="2373"/>
        <v>0</v>
      </c>
      <c r="BE281" s="66">
        <f t="shared" si="2373"/>
        <v>0</v>
      </c>
      <c r="BF281" s="66">
        <f t="shared" si="2373"/>
        <v>0</v>
      </c>
      <c r="BG281" s="66">
        <f t="shared" si="2373"/>
        <v>0</v>
      </c>
      <c r="BH281" s="66">
        <f t="shared" si="2373"/>
        <v>0</v>
      </c>
      <c r="BI281" s="66">
        <f t="shared" si="2373"/>
        <v>0</v>
      </c>
      <c r="BJ281" s="66">
        <f t="shared" si="2373"/>
        <v>0</v>
      </c>
      <c r="BK281" s="66">
        <f t="shared" si="2373"/>
        <v>0</v>
      </c>
      <c r="BL281" s="66">
        <f t="shared" si="2373"/>
        <v>0</v>
      </c>
      <c r="BM281" s="66">
        <f t="shared" si="2373"/>
        <v>0</v>
      </c>
      <c r="BN281" s="66">
        <f t="shared" si="2373"/>
        <v>0</v>
      </c>
      <c r="BO281" s="66">
        <f t="shared" si="2373"/>
        <v>41.203999999999979</v>
      </c>
      <c r="BP281" s="66">
        <f t="shared" si="2373"/>
        <v>112.63999999999999</v>
      </c>
      <c r="BQ281" s="66">
        <f t="shared" si="2373"/>
        <v>181.03799999999998</v>
      </c>
      <c r="BR281" s="66">
        <f t="shared" ref="BR281:CW281" si="2374">SUM(BO83:BR83)</f>
        <v>261.32600000000002</v>
      </c>
      <c r="BS281" s="66">
        <f t="shared" si="2374"/>
        <v>312.60500000000002</v>
      </c>
      <c r="BT281" s="66">
        <f t="shared" si="2374"/>
        <v>341.69999999999993</v>
      </c>
      <c r="BU281" s="66">
        <f t="shared" si="2374"/>
        <v>414.66899999999998</v>
      </c>
      <c r="BV281" s="66">
        <f t="shared" si="2374"/>
        <v>509.48599999999988</v>
      </c>
      <c r="BW281" s="66">
        <f t="shared" si="2374"/>
        <v>604.46600000000001</v>
      </c>
      <c r="BX281" s="66">
        <f t="shared" si="2374"/>
        <v>684.22899999999981</v>
      </c>
      <c r="BY281" s="66">
        <f t="shared" si="2374"/>
        <v>709.3889999999999</v>
      </c>
      <c r="BZ281" s="66">
        <f t="shared" si="2374"/>
        <v>688.94700000000012</v>
      </c>
      <c r="CA281" s="66">
        <f t="shared" si="2374"/>
        <v>596.67399999999998</v>
      </c>
      <c r="CB281" s="66">
        <f t="shared" si="2374"/>
        <v>524.29</v>
      </c>
      <c r="CC281" s="66">
        <f t="shared" si="2374"/>
        <v>480.53300000000002</v>
      </c>
      <c r="CD281" s="66">
        <f t="shared" si="2374"/>
        <v>481.25999999999993</v>
      </c>
      <c r="CE281" s="66">
        <f t="shared" si="2374"/>
        <v>562.47</v>
      </c>
      <c r="CF281" s="66">
        <f t="shared" si="2374"/>
        <v>632.99</v>
      </c>
      <c r="CG281" s="66">
        <f t="shared" si="2374"/>
        <v>692.73</v>
      </c>
      <c r="CH281" s="66">
        <f t="shared" si="2374"/>
        <v>710.72000000000014</v>
      </c>
      <c r="CI281" s="66">
        <f t="shared" si="2374"/>
        <v>697.71</v>
      </c>
      <c r="CJ281" s="66">
        <f t="shared" si="2374"/>
        <v>651.6400000000001</v>
      </c>
      <c r="CK281" s="66">
        <f t="shared" si="2374"/>
        <v>571.87000000000012</v>
      </c>
      <c r="CL281" s="66">
        <f t="shared" si="2374"/>
        <v>567.06999999999994</v>
      </c>
      <c r="CM281" s="50">
        <f t="shared" si="2374"/>
        <v>577.91940132244042</v>
      </c>
      <c r="CN281" s="50">
        <f t="shared" si="2374"/>
        <v>646.08543896895833</v>
      </c>
      <c r="CO281" s="50">
        <f t="shared" si="2374"/>
        <v>756.44203549981137</v>
      </c>
      <c r="CP281" s="50">
        <f t="shared" si="2374"/>
        <v>812.32338190930818</v>
      </c>
      <c r="CQ281" s="50">
        <f t="shared" si="2374"/>
        <v>894.37868474662343</v>
      </c>
      <c r="CR281" s="50">
        <f t="shared" si="2374"/>
        <v>969.7417476023503</v>
      </c>
      <c r="CS281" s="50">
        <f t="shared" si="2374"/>
        <v>1032.5342515737418</v>
      </c>
      <c r="CT281" s="50">
        <f t="shared" si="2374"/>
        <v>1083.9620056664899</v>
      </c>
      <c r="CU281" s="50">
        <f t="shared" si="2374"/>
        <v>1102.7424809301369</v>
      </c>
      <c r="CV281" s="50">
        <f t="shared" si="2374"/>
        <v>1101.9285598512952</v>
      </c>
      <c r="CW281" s="50">
        <f t="shared" si="2374"/>
        <v>1101.1146387724534</v>
      </c>
      <c r="CX281" s="50">
        <f t="shared" ref="CX281:DB281" si="2375">SUM(CU83:CX83)</f>
        <v>1100.3007176936114</v>
      </c>
      <c r="CY281" s="50">
        <f t="shared" si="2375"/>
        <v>1101.9285598512952</v>
      </c>
      <c r="CZ281" s="50">
        <f t="shared" si="2375"/>
        <v>1103.5564020089789</v>
      </c>
      <c r="DA281" s="50">
        <f t="shared" si="2375"/>
        <v>1105.1842441666627</v>
      </c>
      <c r="DB281" s="50">
        <f t="shared" si="2375"/>
        <v>1106.8120863243464</v>
      </c>
      <c r="DE281" s="138"/>
    </row>
    <row r="282" spans="1:109" s="66" customFormat="1" x14ac:dyDescent="0.2">
      <c r="A282" s="66" t="s">
        <v>473</v>
      </c>
      <c r="AB282" s="50"/>
      <c r="AC282" s="50"/>
      <c r="AD282" s="50"/>
      <c r="AE282" s="50"/>
      <c r="AL282" s="66">
        <f t="shared" ref="AL282:BQ282" si="2376">SUM(AI96:AL96)</f>
        <v>0</v>
      </c>
      <c r="AM282" s="66">
        <f t="shared" si="2376"/>
        <v>0</v>
      </c>
      <c r="AN282" s="66">
        <f t="shared" si="2376"/>
        <v>0</v>
      </c>
      <c r="AO282" s="66">
        <f t="shared" si="2376"/>
        <v>0</v>
      </c>
      <c r="AP282" s="66">
        <f t="shared" si="2376"/>
        <v>0</v>
      </c>
      <c r="AQ282" s="66">
        <f t="shared" si="2376"/>
        <v>0</v>
      </c>
      <c r="AR282" s="66">
        <f t="shared" si="2376"/>
        <v>0</v>
      </c>
      <c r="AS282" s="66">
        <f t="shared" si="2376"/>
        <v>0</v>
      </c>
      <c r="AT282" s="66">
        <f t="shared" si="2376"/>
        <v>0</v>
      </c>
      <c r="AU282" s="66">
        <f t="shared" si="2376"/>
        <v>0</v>
      </c>
      <c r="AV282" s="66">
        <f t="shared" si="2376"/>
        <v>0</v>
      </c>
      <c r="AW282" s="66">
        <f t="shared" si="2376"/>
        <v>0</v>
      </c>
      <c r="AX282" s="66">
        <f t="shared" si="2376"/>
        <v>0</v>
      </c>
      <c r="AY282" s="66">
        <f t="shared" si="2376"/>
        <v>0</v>
      </c>
      <c r="AZ282" s="66">
        <f t="shared" si="2376"/>
        <v>0</v>
      </c>
      <c r="BA282" s="66">
        <f t="shared" si="2376"/>
        <v>0</v>
      </c>
      <c r="BB282" s="66">
        <f t="shared" si="2376"/>
        <v>0</v>
      </c>
      <c r="BC282" s="66">
        <f t="shared" si="2376"/>
        <v>0</v>
      </c>
      <c r="BD282" s="66">
        <f t="shared" si="2376"/>
        <v>0</v>
      </c>
      <c r="BE282" s="66">
        <f t="shared" si="2376"/>
        <v>0</v>
      </c>
      <c r="BF282" s="66">
        <f t="shared" si="2376"/>
        <v>0</v>
      </c>
      <c r="BG282" s="66">
        <f t="shared" si="2376"/>
        <v>0</v>
      </c>
      <c r="BH282" s="66">
        <f t="shared" si="2376"/>
        <v>0</v>
      </c>
      <c r="BI282" s="66">
        <f t="shared" si="2376"/>
        <v>0</v>
      </c>
      <c r="BJ282" s="66">
        <f t="shared" si="2376"/>
        <v>0</v>
      </c>
      <c r="BK282" s="66">
        <f t="shared" si="2376"/>
        <v>0</v>
      </c>
      <c r="BL282" s="66">
        <f t="shared" si="2376"/>
        <v>0</v>
      </c>
      <c r="BM282" s="66">
        <f t="shared" si="2376"/>
        <v>0</v>
      </c>
      <c r="BN282" s="66">
        <f t="shared" si="2376"/>
        <v>0</v>
      </c>
      <c r="BO282" s="66">
        <f t="shared" si="2376"/>
        <v>17.870999999999974</v>
      </c>
      <c r="BP282" s="66">
        <f t="shared" si="2376"/>
        <v>43.501999999999988</v>
      </c>
      <c r="BQ282" s="66">
        <f t="shared" si="2376"/>
        <v>68.075999999999993</v>
      </c>
      <c r="BR282" s="66">
        <f t="shared" ref="BR282:CW282" si="2377">SUM(BO96:BR96)</f>
        <v>100.84</v>
      </c>
      <c r="BS282" s="66">
        <f t="shared" si="2377"/>
        <v>119.92500000000001</v>
      </c>
      <c r="BT282" s="66">
        <f t="shared" si="2377"/>
        <v>141.30199999999999</v>
      </c>
      <c r="BU282" s="66">
        <f t="shared" si="2377"/>
        <v>186.46099999999996</v>
      </c>
      <c r="BV282" s="66">
        <f t="shared" si="2377"/>
        <v>252.78399999999993</v>
      </c>
      <c r="BW282" s="66">
        <f t="shared" si="2377"/>
        <v>323.62</v>
      </c>
      <c r="BX282" s="66">
        <f t="shared" si="2377"/>
        <v>368.18099999999993</v>
      </c>
      <c r="BY282" s="66">
        <f t="shared" si="2377"/>
        <v>375.64400000000001</v>
      </c>
      <c r="BZ282" s="66">
        <f t="shared" si="2377"/>
        <v>353.3060000000001</v>
      </c>
      <c r="CA282" s="66">
        <f t="shared" si="2377"/>
        <v>277.19399999999996</v>
      </c>
      <c r="CB282" s="66">
        <f t="shared" si="2377"/>
        <v>223.80500000000006</v>
      </c>
      <c r="CC282" s="66">
        <f t="shared" si="2377"/>
        <v>195.91899999999998</v>
      </c>
      <c r="CD282" s="66">
        <f t="shared" si="2377"/>
        <v>195.82999999999996</v>
      </c>
      <c r="CE282" s="66">
        <f t="shared" si="2377"/>
        <v>250.16000000000005</v>
      </c>
      <c r="CF282" s="66">
        <f t="shared" si="2377"/>
        <v>292.51000000000005</v>
      </c>
      <c r="CG282" s="66">
        <f t="shared" si="2377"/>
        <v>346.74000000000012</v>
      </c>
      <c r="CH282" s="66">
        <f t="shared" si="2377"/>
        <v>356.7000000000001</v>
      </c>
      <c r="CI282" s="66">
        <f t="shared" si="2377"/>
        <v>431.1</v>
      </c>
      <c r="CJ282" s="66">
        <f t="shared" si="2377"/>
        <v>402.09000000000003</v>
      </c>
      <c r="CK282" s="66">
        <f t="shared" si="2377"/>
        <v>337.70000000000005</v>
      </c>
      <c r="CL282" s="66">
        <f t="shared" si="2377"/>
        <v>333.01</v>
      </c>
      <c r="CM282" s="50">
        <f t="shared" si="2377"/>
        <v>255.85934685618926</v>
      </c>
      <c r="CN282" s="50">
        <f t="shared" si="2377"/>
        <v>311.4325115696281</v>
      </c>
      <c r="CO282" s="50">
        <f t="shared" si="2377"/>
        <v>378.71165891521207</v>
      </c>
      <c r="CP282" s="50">
        <f t="shared" si="2377"/>
        <v>414.0300702471132</v>
      </c>
      <c r="CQ282" s="50">
        <f t="shared" si="2377"/>
        <v>474.58990521408907</v>
      </c>
      <c r="CR282" s="50">
        <f t="shared" si="2377"/>
        <v>528.07123980523079</v>
      </c>
      <c r="CS282" s="50">
        <f t="shared" si="2377"/>
        <v>585.61380485584914</v>
      </c>
      <c r="CT282" s="50">
        <f t="shared" si="2377"/>
        <v>637.18825118097175</v>
      </c>
      <c r="CU282" s="50">
        <f t="shared" si="2377"/>
        <v>666.57399221131823</v>
      </c>
      <c r="CV282" s="50">
        <f t="shared" si="2377"/>
        <v>684.38081915996122</v>
      </c>
      <c r="CW282" s="50">
        <f t="shared" si="2377"/>
        <v>704.06150388752371</v>
      </c>
      <c r="CX282" s="50">
        <f t="shared" ref="CX282:DB282" si="2378">SUM(CU96:CX96)</f>
        <v>724.31588417665989</v>
      </c>
      <c r="CY282" s="50">
        <f t="shared" si="2378"/>
        <v>746.99223255541926</v>
      </c>
      <c r="CZ282" s="50">
        <f t="shared" si="2378"/>
        <v>770.16159580150111</v>
      </c>
      <c r="DA282" s="50">
        <f t="shared" si="2378"/>
        <v>794.00744348504793</v>
      </c>
      <c r="DB282" s="50">
        <f t="shared" si="2378"/>
        <v>818.54974110982721</v>
      </c>
      <c r="DE282" s="138"/>
    </row>
    <row r="283" spans="1:109" s="93" customFormat="1" x14ac:dyDescent="0.2">
      <c r="AB283" s="30"/>
      <c r="AC283" s="30"/>
      <c r="AD283" s="30"/>
      <c r="AE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E283" s="139"/>
    </row>
    <row r="284" spans="1:109" s="11" customFormat="1" x14ac:dyDescent="0.2">
      <c r="AB284" s="63"/>
      <c r="AC284" s="63"/>
      <c r="AD284" s="63"/>
      <c r="AE284" s="63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E284" s="139"/>
    </row>
    <row r="285" spans="1:109" s="62" customFormat="1" hidden="1" outlineLevel="1" x14ac:dyDescent="0.2">
      <c r="A285" s="61" t="s">
        <v>339</v>
      </c>
      <c r="AB285" s="63"/>
      <c r="AC285" s="63"/>
      <c r="AD285" s="63"/>
      <c r="AE285" s="63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E285" s="139"/>
    </row>
    <row r="286" spans="1:109" s="64" customFormat="1" hidden="1" outlineLevel="1" x14ac:dyDescent="0.2">
      <c r="A286" s="64" t="s">
        <v>474</v>
      </c>
      <c r="B286" s="64">
        <f t="shared" ref="B286:Z286" si="2379">B63-B292</f>
        <v>0</v>
      </c>
      <c r="C286" s="64">
        <f t="shared" si="2379"/>
        <v>0</v>
      </c>
      <c r="D286" s="64">
        <f t="shared" si="2379"/>
        <v>0</v>
      </c>
      <c r="E286" s="64">
        <f t="shared" si="2379"/>
        <v>0</v>
      </c>
      <c r="F286" s="64">
        <f t="shared" si="2379"/>
        <v>0</v>
      </c>
      <c r="G286" s="64">
        <f t="shared" si="2379"/>
        <v>0</v>
      </c>
      <c r="H286" s="64">
        <f t="shared" si="2379"/>
        <v>0</v>
      </c>
      <c r="I286" s="64">
        <f t="shared" si="2379"/>
        <v>0</v>
      </c>
      <c r="J286" s="64">
        <f t="shared" si="2379"/>
        <v>0</v>
      </c>
      <c r="K286" s="64">
        <f t="shared" si="2379"/>
        <v>93.723681799999994</v>
      </c>
      <c r="L286" s="64">
        <f t="shared" si="2379"/>
        <v>194.4022879</v>
      </c>
      <c r="M286" s="64">
        <f t="shared" si="2379"/>
        <v>279.2075049</v>
      </c>
      <c r="N286" s="64">
        <f t="shared" si="2379"/>
        <v>346.30587800000001</v>
      </c>
      <c r="O286" s="64">
        <f t="shared" si="2379"/>
        <v>318.58945160000002</v>
      </c>
      <c r="P286" s="64">
        <f t="shared" si="2379"/>
        <v>396.87491979999999</v>
      </c>
      <c r="Q286" s="64">
        <f t="shared" si="2379"/>
        <v>448.3793</v>
      </c>
      <c r="R286" s="64">
        <f t="shared" si="2379"/>
        <v>444.12430000000001</v>
      </c>
      <c r="S286" s="64">
        <f t="shared" si="2379"/>
        <v>614.89260000000002</v>
      </c>
      <c r="T286" s="64">
        <f t="shared" si="2379"/>
        <v>724.5874</v>
      </c>
      <c r="U286" s="64">
        <f t="shared" si="2379"/>
        <v>635.32950000000005</v>
      </c>
      <c r="V286" s="64">
        <f t="shared" si="2379"/>
        <v>856.82839999999999</v>
      </c>
      <c r="W286" s="64">
        <f t="shared" si="2379"/>
        <v>1605.3907999999999</v>
      </c>
      <c r="X286" s="64">
        <f t="shared" si="2379"/>
        <v>2317.9241000000002</v>
      </c>
      <c r="Y286" s="64">
        <f t="shared" si="2379"/>
        <v>2003.83</v>
      </c>
      <c r="Z286" s="64">
        <f t="shared" si="2379"/>
        <v>2692.65</v>
      </c>
      <c r="AA286" s="64">
        <f t="shared" ref="AA286" si="2380">AA63-AA292</f>
        <v>2671.69</v>
      </c>
      <c r="AB286" s="30"/>
      <c r="AC286" s="30"/>
      <c r="AD286" s="30"/>
      <c r="AE286" s="30"/>
      <c r="AI286" s="64">
        <f t="shared" ref="AI286:BN286" si="2381">AI63-AI292</f>
        <v>0</v>
      </c>
      <c r="AJ286" s="64">
        <f t="shared" si="2381"/>
        <v>0</v>
      </c>
      <c r="AK286" s="64">
        <f t="shared" si="2381"/>
        <v>0</v>
      </c>
      <c r="AL286" s="64">
        <f t="shared" si="2381"/>
        <v>0</v>
      </c>
      <c r="AM286" s="64">
        <f t="shared" si="2381"/>
        <v>0</v>
      </c>
      <c r="AN286" s="64">
        <f t="shared" si="2381"/>
        <v>0</v>
      </c>
      <c r="AO286" s="64">
        <f t="shared" si="2381"/>
        <v>0</v>
      </c>
      <c r="AP286" s="64">
        <f t="shared" si="2381"/>
        <v>0</v>
      </c>
      <c r="AQ286" s="64">
        <f t="shared" si="2381"/>
        <v>0</v>
      </c>
      <c r="AR286" s="64">
        <f t="shared" si="2381"/>
        <v>0</v>
      </c>
      <c r="AS286" s="64">
        <f t="shared" si="2381"/>
        <v>0</v>
      </c>
      <c r="AT286" s="64">
        <f t="shared" si="2381"/>
        <v>0</v>
      </c>
      <c r="AU286" s="64">
        <f t="shared" si="2381"/>
        <v>0</v>
      </c>
      <c r="AV286" s="64">
        <f t="shared" si="2381"/>
        <v>0</v>
      </c>
      <c r="AW286" s="64">
        <f t="shared" si="2381"/>
        <v>0</v>
      </c>
      <c r="AX286" s="64">
        <f t="shared" si="2381"/>
        <v>0</v>
      </c>
      <c r="AY286" s="64">
        <f t="shared" si="2381"/>
        <v>0</v>
      </c>
      <c r="AZ286" s="64">
        <f t="shared" si="2381"/>
        <v>0</v>
      </c>
      <c r="BA286" s="64">
        <f t="shared" si="2381"/>
        <v>0</v>
      </c>
      <c r="BB286" s="64">
        <f t="shared" si="2381"/>
        <v>0</v>
      </c>
      <c r="BC286" s="64">
        <f t="shared" si="2381"/>
        <v>0</v>
      </c>
      <c r="BD286" s="64">
        <f t="shared" si="2381"/>
        <v>0</v>
      </c>
      <c r="BE286" s="64">
        <f t="shared" si="2381"/>
        <v>0</v>
      </c>
      <c r="BF286" s="64">
        <f t="shared" si="2381"/>
        <v>0</v>
      </c>
      <c r="BG286" s="64">
        <f t="shared" si="2381"/>
        <v>0</v>
      </c>
      <c r="BH286" s="64">
        <f t="shared" si="2381"/>
        <v>0</v>
      </c>
      <c r="BI286" s="64">
        <f t="shared" si="2381"/>
        <v>0</v>
      </c>
      <c r="BJ286" s="64">
        <f t="shared" si="2381"/>
        <v>0</v>
      </c>
      <c r="BK286" s="64">
        <f t="shared" si="2381"/>
        <v>0</v>
      </c>
      <c r="BL286" s="64">
        <f t="shared" si="2381"/>
        <v>0</v>
      </c>
      <c r="BM286" s="64">
        <f t="shared" si="2381"/>
        <v>0</v>
      </c>
      <c r="BN286" s="64">
        <f t="shared" si="2381"/>
        <v>0</v>
      </c>
      <c r="BO286" s="64">
        <f t="shared" ref="BO286:CT286" si="2382">BO63-BO292</f>
        <v>137.595</v>
      </c>
      <c r="BP286" s="64">
        <f t="shared" si="2382"/>
        <v>210.95099999999999</v>
      </c>
      <c r="BQ286" s="64">
        <f t="shared" si="2382"/>
        <v>221.50899999999999</v>
      </c>
      <c r="BR286" s="64">
        <f t="shared" si="2382"/>
        <v>258.54500000000002</v>
      </c>
      <c r="BS286" s="64">
        <f t="shared" si="2382"/>
        <v>290.34500000000003</v>
      </c>
      <c r="BT286" s="64">
        <f t="shared" si="2382"/>
        <v>339.62599999999998</v>
      </c>
      <c r="BU286" s="64">
        <f t="shared" si="2382"/>
        <v>422.17399999999998</v>
      </c>
      <c r="BV286" s="64">
        <f t="shared" si="2382"/>
        <v>498.79500000000002</v>
      </c>
      <c r="BW286" s="64">
        <f t="shared" si="2382"/>
        <v>532.85</v>
      </c>
      <c r="BX286" s="64">
        <f t="shared" si="2382"/>
        <v>555.53</v>
      </c>
      <c r="BY286" s="64">
        <f t="shared" si="2382"/>
        <v>537.84199999999998</v>
      </c>
      <c r="BZ286" s="64">
        <f t="shared" si="2382"/>
        <v>562.17700000000002</v>
      </c>
      <c r="CA286" s="64">
        <f t="shared" si="2382"/>
        <v>454.89</v>
      </c>
      <c r="CB286" s="64">
        <f t="shared" si="2382"/>
        <v>478.15</v>
      </c>
      <c r="CC286" s="64">
        <f t="shared" si="2382"/>
        <v>471.52</v>
      </c>
      <c r="CD286" s="64">
        <f t="shared" si="2382"/>
        <v>524.63</v>
      </c>
      <c r="CE286" s="64">
        <f t="shared" si="2382"/>
        <v>651.20000000000005</v>
      </c>
      <c r="CF286" s="64">
        <f t="shared" si="2382"/>
        <v>626.05999999999995</v>
      </c>
      <c r="CG286" s="64">
        <f t="shared" si="2382"/>
        <v>645.24</v>
      </c>
      <c r="CH286" s="64">
        <f t="shared" si="2382"/>
        <v>627.63</v>
      </c>
      <c r="CI286" s="64">
        <f t="shared" si="2382"/>
        <v>606.54</v>
      </c>
      <c r="CJ286" s="64">
        <f t="shared" si="2382"/>
        <v>587.36</v>
      </c>
      <c r="CK286" s="64">
        <f t="shared" si="2382"/>
        <v>597.12</v>
      </c>
      <c r="CL286" s="64">
        <f t="shared" ref="CL286" si="2383">CL63-CL292</f>
        <v>736.16</v>
      </c>
      <c r="CM286" s="30">
        <f t="shared" si="2382"/>
        <v>722.5</v>
      </c>
      <c r="CN286" s="30">
        <f t="shared" si="2382"/>
        <v>831.5</v>
      </c>
      <c r="CO286" s="30">
        <f t="shared" si="2382"/>
        <v>883.625</v>
      </c>
      <c r="CP286" s="30">
        <f t="shared" si="2382"/>
        <v>930.75</v>
      </c>
      <c r="CQ286" s="30">
        <f t="shared" si="2382"/>
        <v>1062.75</v>
      </c>
      <c r="CR286" s="30">
        <f t="shared" si="2382"/>
        <v>1144</v>
      </c>
      <c r="CS286" s="30">
        <f t="shared" si="2382"/>
        <v>1144</v>
      </c>
      <c r="CT286" s="30">
        <f t="shared" si="2382"/>
        <v>1144</v>
      </c>
      <c r="CU286" s="30">
        <f t="shared" ref="CU286:DB286" si="2384">CU63-CU292</f>
        <v>1140.625</v>
      </c>
      <c r="CV286" s="30">
        <f t="shared" si="2384"/>
        <v>1140.625</v>
      </c>
      <c r="CW286" s="30">
        <f t="shared" si="2384"/>
        <v>1140.625</v>
      </c>
      <c r="CX286" s="30">
        <f t="shared" si="2384"/>
        <v>1140.625</v>
      </c>
      <c r="CY286" s="30">
        <f t="shared" si="2384"/>
        <v>1147.375</v>
      </c>
      <c r="CZ286" s="30">
        <f t="shared" si="2384"/>
        <v>1147.375</v>
      </c>
      <c r="DA286" s="30">
        <f t="shared" si="2384"/>
        <v>1147.375</v>
      </c>
      <c r="DB286" s="30">
        <f t="shared" si="2384"/>
        <v>1147.375</v>
      </c>
      <c r="DE286" s="139"/>
    </row>
    <row r="287" spans="1:109" s="64" customFormat="1" hidden="1" outlineLevel="1" x14ac:dyDescent="0.2">
      <c r="A287" s="64" t="s">
        <v>475</v>
      </c>
      <c r="B287" s="64">
        <f t="shared" ref="B287:Z287" si="2385">B83-B293</f>
        <v>0</v>
      </c>
      <c r="C287" s="64">
        <f t="shared" si="2385"/>
        <v>0</v>
      </c>
      <c r="D287" s="64">
        <f t="shared" si="2385"/>
        <v>0</v>
      </c>
      <c r="E287" s="64">
        <f t="shared" si="2385"/>
        <v>0</v>
      </c>
      <c r="F287" s="64">
        <f t="shared" si="2385"/>
        <v>0</v>
      </c>
      <c r="G287" s="64">
        <f t="shared" si="2385"/>
        <v>0</v>
      </c>
      <c r="H287" s="64">
        <f t="shared" si="2385"/>
        <v>0</v>
      </c>
      <c r="I287" s="64">
        <f t="shared" si="2385"/>
        <v>0</v>
      </c>
      <c r="J287" s="64">
        <f t="shared" si="2385"/>
        <v>0</v>
      </c>
      <c r="K287" s="64">
        <f t="shared" si="2385"/>
        <v>13.245307399999994</v>
      </c>
      <c r="L287" s="64">
        <f t="shared" si="2385"/>
        <v>51.369203000000013</v>
      </c>
      <c r="M287" s="64">
        <f t="shared" si="2385"/>
        <v>93.358474100000038</v>
      </c>
      <c r="N287" s="64">
        <f t="shared" si="2385"/>
        <v>131.93798749999999</v>
      </c>
      <c r="O287" s="64">
        <f t="shared" si="2385"/>
        <v>116.31749650000006</v>
      </c>
      <c r="P287" s="64">
        <f t="shared" si="2385"/>
        <v>107.75565979999998</v>
      </c>
      <c r="Q287" s="64">
        <f t="shared" si="2385"/>
        <v>148.87810000000007</v>
      </c>
      <c r="R287" s="64">
        <f t="shared" si="2385"/>
        <v>144.06210000000004</v>
      </c>
      <c r="S287" s="64">
        <f t="shared" si="2385"/>
        <v>255.28360000000001</v>
      </c>
      <c r="T287" s="64">
        <f t="shared" si="2385"/>
        <v>311.6801000000001</v>
      </c>
      <c r="U287" s="64">
        <f t="shared" si="2385"/>
        <v>194.1268</v>
      </c>
      <c r="V287" s="64">
        <f t="shared" si="2385"/>
        <v>261.32709999999992</v>
      </c>
      <c r="W287" s="64">
        <f t="shared" si="2385"/>
        <v>509.48739999999998</v>
      </c>
      <c r="X287" s="64">
        <f t="shared" si="2385"/>
        <v>688.94739999999979</v>
      </c>
      <c r="Y287" s="64">
        <f t="shared" si="2385"/>
        <v>481.19999999999987</v>
      </c>
      <c r="Z287" s="64">
        <f t="shared" si="2385"/>
        <v>710.7199999999998</v>
      </c>
      <c r="AA287" s="64">
        <f t="shared" ref="AA287" si="2386">AA83-AA293</f>
        <v>567.07000000000028</v>
      </c>
      <c r="AB287" s="30"/>
      <c r="AC287" s="30"/>
      <c r="AD287" s="30"/>
      <c r="AE287" s="30"/>
      <c r="AI287" s="64">
        <f t="shared" ref="AI287:BN287" si="2387">AI83-AI293</f>
        <v>0</v>
      </c>
      <c r="AJ287" s="64">
        <f t="shared" si="2387"/>
        <v>0</v>
      </c>
      <c r="AK287" s="64">
        <f t="shared" si="2387"/>
        <v>0</v>
      </c>
      <c r="AL287" s="64">
        <f t="shared" si="2387"/>
        <v>0</v>
      </c>
      <c r="AM287" s="64">
        <f t="shared" si="2387"/>
        <v>0</v>
      </c>
      <c r="AN287" s="64">
        <f t="shared" si="2387"/>
        <v>0</v>
      </c>
      <c r="AO287" s="64">
        <f t="shared" si="2387"/>
        <v>0</v>
      </c>
      <c r="AP287" s="64">
        <f t="shared" si="2387"/>
        <v>0</v>
      </c>
      <c r="AQ287" s="64">
        <f t="shared" si="2387"/>
        <v>0</v>
      </c>
      <c r="AR287" s="64">
        <f t="shared" si="2387"/>
        <v>0</v>
      </c>
      <c r="AS287" s="64">
        <f t="shared" si="2387"/>
        <v>0</v>
      </c>
      <c r="AT287" s="64">
        <f t="shared" si="2387"/>
        <v>0</v>
      </c>
      <c r="AU287" s="64">
        <f t="shared" si="2387"/>
        <v>0</v>
      </c>
      <c r="AV287" s="64">
        <f t="shared" si="2387"/>
        <v>0</v>
      </c>
      <c r="AW287" s="64">
        <f t="shared" si="2387"/>
        <v>0</v>
      </c>
      <c r="AX287" s="64">
        <f t="shared" si="2387"/>
        <v>0</v>
      </c>
      <c r="AY287" s="64">
        <f t="shared" si="2387"/>
        <v>0</v>
      </c>
      <c r="AZ287" s="64">
        <f t="shared" si="2387"/>
        <v>0</v>
      </c>
      <c r="BA287" s="64">
        <f t="shared" si="2387"/>
        <v>0</v>
      </c>
      <c r="BB287" s="64">
        <f t="shared" si="2387"/>
        <v>0</v>
      </c>
      <c r="BC287" s="64">
        <f t="shared" si="2387"/>
        <v>0</v>
      </c>
      <c r="BD287" s="64">
        <f t="shared" si="2387"/>
        <v>0</v>
      </c>
      <c r="BE287" s="64">
        <f t="shared" si="2387"/>
        <v>0</v>
      </c>
      <c r="BF287" s="64">
        <f t="shared" si="2387"/>
        <v>0</v>
      </c>
      <c r="BG287" s="64">
        <f t="shared" si="2387"/>
        <v>0</v>
      </c>
      <c r="BH287" s="64">
        <f t="shared" si="2387"/>
        <v>0</v>
      </c>
      <c r="BI287" s="64">
        <f t="shared" si="2387"/>
        <v>0</v>
      </c>
      <c r="BJ287" s="64">
        <f t="shared" si="2387"/>
        <v>0</v>
      </c>
      <c r="BK287" s="64">
        <f t="shared" si="2387"/>
        <v>0</v>
      </c>
      <c r="BL287" s="64">
        <f t="shared" si="2387"/>
        <v>0</v>
      </c>
      <c r="BM287" s="64">
        <f t="shared" si="2387"/>
        <v>0</v>
      </c>
      <c r="BN287" s="64">
        <f t="shared" si="2387"/>
        <v>0</v>
      </c>
      <c r="BO287" s="64">
        <f t="shared" ref="BO287:CT287" si="2388">BO83-BO293</f>
        <v>41.203999999999979</v>
      </c>
      <c r="BP287" s="64">
        <f t="shared" si="2388"/>
        <v>71.436000000000007</v>
      </c>
      <c r="BQ287" s="64">
        <f t="shared" si="2388"/>
        <v>68.397999999999996</v>
      </c>
      <c r="BR287" s="64">
        <f t="shared" si="2388"/>
        <v>80.288000000000011</v>
      </c>
      <c r="BS287" s="64">
        <f t="shared" si="2388"/>
        <v>92.48299999999999</v>
      </c>
      <c r="BT287" s="64">
        <f t="shared" si="2388"/>
        <v>100.53099999999998</v>
      </c>
      <c r="BU287" s="64">
        <f t="shared" si="2388"/>
        <v>141.36699999999996</v>
      </c>
      <c r="BV287" s="64">
        <f t="shared" si="2388"/>
        <v>175.10499999999996</v>
      </c>
      <c r="BW287" s="64">
        <f t="shared" si="2388"/>
        <v>187.46300000000005</v>
      </c>
      <c r="BX287" s="64">
        <f t="shared" si="2388"/>
        <v>180.29399999999993</v>
      </c>
      <c r="BY287" s="64">
        <f t="shared" si="2388"/>
        <v>166.52700000000002</v>
      </c>
      <c r="BZ287" s="64">
        <f t="shared" si="2388"/>
        <v>154.66300000000007</v>
      </c>
      <c r="CA287" s="64">
        <f t="shared" si="2388"/>
        <v>95.189999999999969</v>
      </c>
      <c r="CB287" s="64">
        <f t="shared" si="2388"/>
        <v>107.91</v>
      </c>
      <c r="CC287" s="64">
        <f t="shared" si="2388"/>
        <v>122.76999999999995</v>
      </c>
      <c r="CD287" s="64">
        <f t="shared" si="2388"/>
        <v>155.39000000000004</v>
      </c>
      <c r="CE287" s="64">
        <f t="shared" si="2388"/>
        <v>176.40000000000003</v>
      </c>
      <c r="CF287" s="64">
        <f t="shared" si="2388"/>
        <v>178.42999999999998</v>
      </c>
      <c r="CG287" s="64">
        <f t="shared" si="2388"/>
        <v>182.51000000000005</v>
      </c>
      <c r="CH287" s="64">
        <f t="shared" si="2388"/>
        <v>173.38000000000002</v>
      </c>
      <c r="CI287" s="64">
        <f t="shared" si="2388"/>
        <v>163.38999999999999</v>
      </c>
      <c r="CJ287" s="64">
        <f t="shared" si="2388"/>
        <v>132.36000000000001</v>
      </c>
      <c r="CK287" s="64">
        <f t="shared" si="2388"/>
        <v>102.74000000000007</v>
      </c>
      <c r="CL287" s="64">
        <f t="shared" ref="CL287" si="2389">CL83-CL293</f>
        <v>168.57999999999993</v>
      </c>
      <c r="CM287" s="30">
        <f t="shared" si="2388"/>
        <v>174.23940132244039</v>
      </c>
      <c r="CN287" s="30">
        <f t="shared" si="2388"/>
        <v>200.52603764651789</v>
      </c>
      <c r="CO287" s="30">
        <f t="shared" si="2388"/>
        <v>213.09659653085313</v>
      </c>
      <c r="CP287" s="30">
        <f t="shared" si="2388"/>
        <v>224.46134640949674</v>
      </c>
      <c r="CQ287" s="30">
        <f t="shared" si="2388"/>
        <v>256.29470415975572</v>
      </c>
      <c r="CR287" s="30">
        <f t="shared" si="2388"/>
        <v>275.88910050224467</v>
      </c>
      <c r="CS287" s="30">
        <f t="shared" si="2388"/>
        <v>275.88910050224467</v>
      </c>
      <c r="CT287" s="30">
        <f t="shared" si="2388"/>
        <v>275.88910050224467</v>
      </c>
      <c r="CU287" s="30">
        <f t="shared" ref="CU287:DB287" si="2390">CU83-CU293</f>
        <v>275.07517942340286</v>
      </c>
      <c r="CV287" s="30">
        <f t="shared" si="2390"/>
        <v>275.07517942340286</v>
      </c>
      <c r="CW287" s="30">
        <f t="shared" si="2390"/>
        <v>275.07517942340286</v>
      </c>
      <c r="CX287" s="30">
        <f t="shared" si="2390"/>
        <v>275.07517942340286</v>
      </c>
      <c r="CY287" s="30">
        <f t="shared" si="2390"/>
        <v>276.7030215810866</v>
      </c>
      <c r="CZ287" s="30">
        <f t="shared" si="2390"/>
        <v>276.7030215810866</v>
      </c>
      <c r="DA287" s="30">
        <f t="shared" si="2390"/>
        <v>276.7030215810866</v>
      </c>
      <c r="DB287" s="30">
        <f t="shared" si="2390"/>
        <v>276.7030215810866</v>
      </c>
      <c r="DE287" s="139"/>
    </row>
    <row r="288" spans="1:109" s="89" customFormat="1" hidden="1" outlineLevel="1" x14ac:dyDescent="0.2">
      <c r="A288" s="86" t="s">
        <v>476</v>
      </c>
      <c r="B288" s="86" t="e">
        <f>+B287/B286</f>
        <v>#DIV/0!</v>
      </c>
      <c r="C288" s="86" t="e">
        <f t="shared" ref="C288" si="2391">+C287/C286</f>
        <v>#DIV/0!</v>
      </c>
      <c r="D288" s="86" t="e">
        <f t="shared" ref="D288" si="2392">+D287/D286</f>
        <v>#DIV/0!</v>
      </c>
      <c r="E288" s="86" t="e">
        <f t="shared" ref="E288" si="2393">+E287/E286</f>
        <v>#DIV/0!</v>
      </c>
      <c r="F288" s="86" t="e">
        <f t="shared" ref="F288" si="2394">+F287/F286</f>
        <v>#DIV/0!</v>
      </c>
      <c r="G288" s="86" t="e">
        <f t="shared" ref="G288" si="2395">+G287/G286</f>
        <v>#DIV/0!</v>
      </c>
      <c r="H288" s="86" t="e">
        <f t="shared" ref="H288" si="2396">+H287/H286</f>
        <v>#DIV/0!</v>
      </c>
      <c r="I288" s="86" t="e">
        <f t="shared" ref="I288" si="2397">+I287/I286</f>
        <v>#DIV/0!</v>
      </c>
      <c r="J288" s="86" t="e">
        <f t="shared" ref="J288" si="2398">+J287/J286</f>
        <v>#DIV/0!</v>
      </c>
      <c r="K288" s="86">
        <f t="shared" ref="K288" si="2399">+K287/K286</f>
        <v>0.14132295216767718</v>
      </c>
      <c r="L288" s="86">
        <f t="shared" ref="L288" si="2400">+L287/L286</f>
        <v>0.26424176152918627</v>
      </c>
      <c r="M288" s="86">
        <f t="shared" ref="M288" si="2401">+M287/M286</f>
        <v>0.3343695010398699</v>
      </c>
      <c r="N288" s="86">
        <f t="shared" ref="N288" si="2402">+N287/N286</f>
        <v>0.3809868554988835</v>
      </c>
      <c r="O288" s="86">
        <f t="shared" ref="O288" si="2403">+O287/O286</f>
        <v>0.36510153087566966</v>
      </c>
      <c r="P288" s="86">
        <f t="shared" ref="P288" si="2404">+P287/P286</f>
        <v>0.27151037877198703</v>
      </c>
      <c r="Q288" s="86">
        <f t="shared" ref="Q288" si="2405">+Q287/Q286</f>
        <v>0.33203606856962414</v>
      </c>
      <c r="R288" s="86">
        <f t="shared" ref="R288" si="2406">+R287/R286</f>
        <v>0.32437337925441151</v>
      </c>
      <c r="S288" s="86">
        <f t="shared" ref="S288" si="2407">+S287/S286</f>
        <v>0.41516778702492108</v>
      </c>
      <c r="T288" s="86">
        <f t="shared" ref="T288" si="2408">+T287/T286</f>
        <v>0.43014838513614795</v>
      </c>
      <c r="U288" s="86">
        <f t="shared" ref="U288" si="2409">+U287/U286</f>
        <v>0.30555294536142269</v>
      </c>
      <c r="V288" s="86">
        <f t="shared" ref="V288" si="2410">+V287/V286</f>
        <v>0.30499350861852842</v>
      </c>
      <c r="W288" s="86">
        <f t="shared" ref="W288" si="2411">+W287/W286</f>
        <v>0.31736035861174738</v>
      </c>
      <c r="X288" s="86">
        <f t="shared" ref="X288:Y288" si="2412">+X287/X286</f>
        <v>0.29722603945487247</v>
      </c>
      <c r="Y288" s="86">
        <f t="shared" si="2412"/>
        <v>0.24014013164789422</v>
      </c>
      <c r="Z288" s="86">
        <f t="shared" ref="Z288:AA288" si="2413">+Z287/Z286</f>
        <v>0.26394815516312919</v>
      </c>
      <c r="AA288" s="86">
        <f t="shared" si="2413"/>
        <v>0.21225142138496617</v>
      </c>
      <c r="AB288" s="87"/>
      <c r="AC288" s="87"/>
      <c r="AD288" s="87"/>
      <c r="AE288" s="87"/>
      <c r="AF288" s="86"/>
      <c r="AG288" s="86"/>
      <c r="AH288" s="86"/>
      <c r="AI288" s="86" t="e">
        <f t="shared" ref="AI288" si="2414">+AI287/AI286</f>
        <v>#DIV/0!</v>
      </c>
      <c r="AJ288" s="86" t="e">
        <f t="shared" ref="AJ288" si="2415">+AJ287/AJ286</f>
        <v>#DIV/0!</v>
      </c>
      <c r="AK288" s="86" t="e">
        <f t="shared" ref="AK288" si="2416">+AK287/AK286</f>
        <v>#DIV/0!</v>
      </c>
      <c r="AL288" s="86" t="e">
        <f t="shared" ref="AL288" si="2417">+AL287/AL286</f>
        <v>#DIV/0!</v>
      </c>
      <c r="AM288" s="86" t="e">
        <f t="shared" ref="AM288" si="2418">+AM287/AM286</f>
        <v>#DIV/0!</v>
      </c>
      <c r="AN288" s="86" t="e">
        <f t="shared" ref="AN288" si="2419">+AN287/AN286</f>
        <v>#DIV/0!</v>
      </c>
      <c r="AO288" s="86" t="e">
        <f t="shared" ref="AO288" si="2420">+AO287/AO286</f>
        <v>#DIV/0!</v>
      </c>
      <c r="AP288" s="86" t="e">
        <f t="shared" ref="AP288" si="2421">+AP287/AP286</f>
        <v>#DIV/0!</v>
      </c>
      <c r="AQ288" s="86" t="e">
        <f t="shared" ref="AQ288" si="2422">+AQ287/AQ286</f>
        <v>#DIV/0!</v>
      </c>
      <c r="AR288" s="86" t="e">
        <f t="shared" ref="AR288" si="2423">+AR287/AR286</f>
        <v>#DIV/0!</v>
      </c>
      <c r="AS288" s="86" t="e">
        <f t="shared" ref="AS288" si="2424">+AS287/AS286</f>
        <v>#DIV/0!</v>
      </c>
      <c r="AT288" s="86" t="e">
        <f t="shared" ref="AT288" si="2425">+AT287/AT286</f>
        <v>#DIV/0!</v>
      </c>
      <c r="AU288" s="86" t="e">
        <f t="shared" ref="AU288" si="2426">+AU287/AU286</f>
        <v>#DIV/0!</v>
      </c>
      <c r="AV288" s="86" t="e">
        <f t="shared" ref="AV288" si="2427">+AV287/AV286</f>
        <v>#DIV/0!</v>
      </c>
      <c r="AW288" s="86" t="e">
        <f t="shared" ref="AW288" si="2428">+AW287/AW286</f>
        <v>#DIV/0!</v>
      </c>
      <c r="AX288" s="86" t="e">
        <f t="shared" ref="AX288" si="2429">+AX287/AX286</f>
        <v>#DIV/0!</v>
      </c>
      <c r="AY288" s="86" t="e">
        <f t="shared" ref="AY288" si="2430">+AY287/AY286</f>
        <v>#DIV/0!</v>
      </c>
      <c r="AZ288" s="86" t="e">
        <f t="shared" ref="AZ288" si="2431">+AZ287/AZ286</f>
        <v>#DIV/0!</v>
      </c>
      <c r="BA288" s="86" t="e">
        <f t="shared" ref="BA288" si="2432">+BA287/BA286</f>
        <v>#DIV/0!</v>
      </c>
      <c r="BB288" s="86" t="e">
        <f t="shared" ref="BB288" si="2433">+BB287/BB286</f>
        <v>#DIV/0!</v>
      </c>
      <c r="BC288" s="86" t="e">
        <f t="shared" ref="BC288" si="2434">+BC287/BC286</f>
        <v>#DIV/0!</v>
      </c>
      <c r="BD288" s="86" t="e">
        <f t="shared" ref="BD288" si="2435">+BD287/BD286</f>
        <v>#DIV/0!</v>
      </c>
      <c r="BE288" s="86" t="e">
        <f t="shared" ref="BE288" si="2436">+BE287/BE286</f>
        <v>#DIV/0!</v>
      </c>
      <c r="BF288" s="86" t="e">
        <f t="shared" ref="BF288" si="2437">+BF287/BF286</f>
        <v>#DIV/0!</v>
      </c>
      <c r="BG288" s="86" t="e">
        <f t="shared" ref="BG288" si="2438">+BG287/BG286</f>
        <v>#DIV/0!</v>
      </c>
      <c r="BH288" s="86" t="e">
        <f t="shared" ref="BH288" si="2439">+BH287/BH286</f>
        <v>#DIV/0!</v>
      </c>
      <c r="BI288" s="86" t="e">
        <f t="shared" ref="BI288" si="2440">+BI287/BI286</f>
        <v>#DIV/0!</v>
      </c>
      <c r="BJ288" s="86" t="e">
        <f t="shared" ref="BJ288" si="2441">+BJ287/BJ286</f>
        <v>#DIV/0!</v>
      </c>
      <c r="BK288" s="86" t="e">
        <f t="shared" ref="BK288" si="2442">+BK287/BK286</f>
        <v>#DIV/0!</v>
      </c>
      <c r="BL288" s="86" t="e">
        <f t="shared" ref="BL288" si="2443">+BL287/BL286</f>
        <v>#DIV/0!</v>
      </c>
      <c r="BM288" s="86" t="e">
        <f t="shared" ref="BM288" si="2444">+BM287/BM286</f>
        <v>#DIV/0!</v>
      </c>
      <c r="BN288" s="86" t="e">
        <f t="shared" ref="BN288" si="2445">+BN287/BN286</f>
        <v>#DIV/0!</v>
      </c>
      <c r="BO288" s="86">
        <f t="shared" ref="BO288" si="2446">+BO287/BO286</f>
        <v>0.29945855590682785</v>
      </c>
      <c r="BP288" s="86">
        <f t="shared" ref="BP288" si="2447">+BP287/BP286</f>
        <v>0.33863788273106082</v>
      </c>
      <c r="BQ288" s="86">
        <f t="shared" ref="BQ288" si="2448">+BQ287/BQ286</f>
        <v>0.30878203594436343</v>
      </c>
      <c r="BR288" s="86">
        <f t="shared" ref="BR288" si="2449">+BR287/BR286</f>
        <v>0.3105378174012261</v>
      </c>
      <c r="BS288" s="86">
        <f t="shared" ref="BS288" si="2450">+BS287/BS286</f>
        <v>0.31852795811878964</v>
      </c>
      <c r="BT288" s="86">
        <f t="shared" ref="BT288" si="2451">+BT287/BT286</f>
        <v>0.29600501728371792</v>
      </c>
      <c r="BU288" s="86">
        <f t="shared" ref="BU288" si="2452">+BU287/BU286</f>
        <v>0.33485482289293034</v>
      </c>
      <c r="BV288" s="86">
        <f t="shared" ref="BV288" si="2453">+BV287/BV286</f>
        <v>0.35105604506861526</v>
      </c>
      <c r="BW288" s="86">
        <f t="shared" ref="BW288" si="2454">+BW287/BW286</f>
        <v>0.35181195458384168</v>
      </c>
      <c r="BX288" s="86">
        <f t="shared" ref="BX288" si="2455">+BX287/BX286</f>
        <v>0.32454412902993524</v>
      </c>
      <c r="BY288" s="86">
        <f t="shared" ref="BY288" si="2456">+BY287/BY286</f>
        <v>0.30962066926718257</v>
      </c>
      <c r="BZ288" s="86">
        <f t="shared" ref="BZ288" si="2457">+BZ287/BZ286</f>
        <v>0.27511442125878516</v>
      </c>
      <c r="CA288" s="86">
        <f t="shared" ref="CA288" si="2458">+CA287/CA286</f>
        <v>0.20925938138890715</v>
      </c>
      <c r="CB288" s="86">
        <f t="shared" ref="CB288:CC288" si="2459">+CB287/CB286</f>
        <v>0.22568231726445676</v>
      </c>
      <c r="CC288" s="86">
        <f t="shared" si="2459"/>
        <v>0.26037071598235484</v>
      </c>
      <c r="CD288" s="86">
        <f t="shared" ref="CD288" si="2460">+CD287/CD286</f>
        <v>0.29618969559499086</v>
      </c>
      <c r="CE288" s="86">
        <f t="shared" ref="CE288:CF288" si="2461">+CE287/CE286</f>
        <v>0.27088452088452092</v>
      </c>
      <c r="CF288" s="86">
        <f t="shared" si="2461"/>
        <v>0.28500463214388394</v>
      </c>
      <c r="CG288" s="86">
        <f t="shared" ref="CG288:CH288" si="2462">+CG287/CG286</f>
        <v>0.28285599156902863</v>
      </c>
      <c r="CH288" s="86">
        <f t="shared" si="2462"/>
        <v>0.27624555868903655</v>
      </c>
      <c r="CI288" s="86">
        <f t="shared" ref="CI288:CJ288" si="2463">+CI287/CI286</f>
        <v>0.26938042008771063</v>
      </c>
      <c r="CJ288" s="86">
        <f t="shared" si="2463"/>
        <v>0.22534731680740944</v>
      </c>
      <c r="CK288" s="86">
        <f t="shared" ref="CK288:DB288" si="2464">+CK287/CK286</f>
        <v>0.17205921757770642</v>
      </c>
      <c r="CL288" s="86">
        <f t="shared" si="2464"/>
        <v>0.22899913062377736</v>
      </c>
      <c r="CM288" s="47">
        <f t="shared" si="2464"/>
        <v>0.2411618011383258</v>
      </c>
      <c r="CN288" s="47">
        <f t="shared" si="2464"/>
        <v>0.24116180113832578</v>
      </c>
      <c r="CO288" s="47">
        <f t="shared" si="2464"/>
        <v>0.2411618011383258</v>
      </c>
      <c r="CP288" s="47">
        <f t="shared" si="2464"/>
        <v>0.2411618011383258</v>
      </c>
      <c r="CQ288" s="47">
        <f t="shared" si="2464"/>
        <v>0.24116180113832578</v>
      </c>
      <c r="CR288" s="47">
        <f t="shared" si="2464"/>
        <v>0.24116180113832578</v>
      </c>
      <c r="CS288" s="47">
        <f t="shared" si="2464"/>
        <v>0.24116180113832578</v>
      </c>
      <c r="CT288" s="47">
        <f t="shared" si="2464"/>
        <v>0.24116180113832578</v>
      </c>
      <c r="CU288" s="47">
        <f t="shared" si="2464"/>
        <v>0.2411618011383258</v>
      </c>
      <c r="CV288" s="47">
        <f t="shared" si="2464"/>
        <v>0.2411618011383258</v>
      </c>
      <c r="CW288" s="47">
        <f t="shared" si="2464"/>
        <v>0.2411618011383258</v>
      </c>
      <c r="CX288" s="47">
        <f t="shared" si="2464"/>
        <v>0.2411618011383258</v>
      </c>
      <c r="CY288" s="47">
        <f t="shared" si="2464"/>
        <v>0.24116180113832583</v>
      </c>
      <c r="CZ288" s="47">
        <f t="shared" si="2464"/>
        <v>0.24116180113832583</v>
      </c>
      <c r="DA288" s="47">
        <f t="shared" si="2464"/>
        <v>0.24116180113832583</v>
      </c>
      <c r="DB288" s="47">
        <f t="shared" si="2464"/>
        <v>0.24116180113832583</v>
      </c>
      <c r="DE288" s="130"/>
    </row>
    <row r="289" spans="1:110" s="64" customFormat="1" hidden="1" outlineLevel="1" x14ac:dyDescent="0.2">
      <c r="A289" s="64" t="s">
        <v>477</v>
      </c>
      <c r="B289" s="64">
        <f t="shared" ref="B289:Z289" si="2465">B96-B295</f>
        <v>0</v>
      </c>
      <c r="C289" s="64">
        <f t="shared" si="2465"/>
        <v>0</v>
      </c>
      <c r="D289" s="64">
        <f t="shared" si="2465"/>
        <v>0</v>
      </c>
      <c r="E289" s="64">
        <f t="shared" si="2465"/>
        <v>0</v>
      </c>
      <c r="F289" s="64">
        <f t="shared" si="2465"/>
        <v>0</v>
      </c>
      <c r="G289" s="64">
        <f t="shared" si="2465"/>
        <v>0</v>
      </c>
      <c r="H289" s="64">
        <f t="shared" si="2465"/>
        <v>0</v>
      </c>
      <c r="I289" s="64">
        <f t="shared" si="2465"/>
        <v>0</v>
      </c>
      <c r="J289" s="64">
        <f t="shared" si="2465"/>
        <v>0</v>
      </c>
      <c r="K289" s="64">
        <f t="shared" si="2465"/>
        <v>-28.039435099999999</v>
      </c>
      <c r="L289" s="64">
        <f t="shared" si="2465"/>
        <v>-22.166181099999992</v>
      </c>
      <c r="M289" s="64">
        <f t="shared" si="2465"/>
        <v>8.8468900000038708E-2</v>
      </c>
      <c r="N289" s="64">
        <f t="shared" si="2465"/>
        <v>25.855950499999985</v>
      </c>
      <c r="O289" s="64">
        <f t="shared" si="2465"/>
        <v>29.563974900000066</v>
      </c>
      <c r="P289" s="64">
        <f t="shared" si="2465"/>
        <v>34.68459049999997</v>
      </c>
      <c r="Q289" s="64">
        <f t="shared" si="2465"/>
        <v>67.181600000000074</v>
      </c>
      <c r="R289" s="64">
        <f t="shared" si="2465"/>
        <v>66.539900000000031</v>
      </c>
      <c r="S289" s="64">
        <f t="shared" si="2465"/>
        <v>155.47450000000001</v>
      </c>
      <c r="T289" s="64">
        <f t="shared" si="2465"/>
        <v>182.80690000000013</v>
      </c>
      <c r="U289" s="64">
        <f t="shared" si="2465"/>
        <v>111.99770000000001</v>
      </c>
      <c r="V289" s="64">
        <f t="shared" si="2465"/>
        <v>100.83899999999991</v>
      </c>
      <c r="W289" s="64">
        <f t="shared" si="2465"/>
        <v>252.78679999999997</v>
      </c>
      <c r="X289" s="64">
        <f t="shared" si="2465"/>
        <v>353.30749999999972</v>
      </c>
      <c r="Y289" s="64">
        <f t="shared" si="2465"/>
        <v>195.83999999999986</v>
      </c>
      <c r="Z289" s="64">
        <f t="shared" si="2465"/>
        <v>356.69999999999993</v>
      </c>
      <c r="AA289" s="64">
        <f t="shared" ref="AA289" si="2466">AA96-AA295</f>
        <v>333.01000000000033</v>
      </c>
      <c r="AB289" s="30"/>
      <c r="AC289" s="30"/>
      <c r="AD289" s="30"/>
      <c r="AE289" s="30"/>
      <c r="AI289" s="64">
        <f t="shared" ref="AI289:BN289" si="2467">AI96-AI295</f>
        <v>0</v>
      </c>
      <c r="AJ289" s="64">
        <f t="shared" si="2467"/>
        <v>0</v>
      </c>
      <c r="AK289" s="64">
        <f t="shared" si="2467"/>
        <v>0</v>
      </c>
      <c r="AL289" s="64">
        <f t="shared" si="2467"/>
        <v>0</v>
      </c>
      <c r="AM289" s="64">
        <f t="shared" si="2467"/>
        <v>0</v>
      </c>
      <c r="AN289" s="64">
        <f t="shared" si="2467"/>
        <v>0</v>
      </c>
      <c r="AO289" s="64">
        <f t="shared" si="2467"/>
        <v>0</v>
      </c>
      <c r="AP289" s="64">
        <f t="shared" si="2467"/>
        <v>0</v>
      </c>
      <c r="AQ289" s="64">
        <f t="shared" si="2467"/>
        <v>0</v>
      </c>
      <c r="AR289" s="64">
        <f t="shared" si="2467"/>
        <v>0</v>
      </c>
      <c r="AS289" s="64">
        <f t="shared" si="2467"/>
        <v>0</v>
      </c>
      <c r="AT289" s="64">
        <f t="shared" si="2467"/>
        <v>0</v>
      </c>
      <c r="AU289" s="64">
        <f t="shared" si="2467"/>
        <v>0</v>
      </c>
      <c r="AV289" s="64">
        <f t="shared" si="2467"/>
        <v>0</v>
      </c>
      <c r="AW289" s="64">
        <f t="shared" si="2467"/>
        <v>0</v>
      </c>
      <c r="AX289" s="64">
        <f t="shared" si="2467"/>
        <v>0</v>
      </c>
      <c r="AY289" s="64">
        <f t="shared" si="2467"/>
        <v>0</v>
      </c>
      <c r="AZ289" s="64">
        <f t="shared" si="2467"/>
        <v>0</v>
      </c>
      <c r="BA289" s="64">
        <f t="shared" si="2467"/>
        <v>0</v>
      </c>
      <c r="BB289" s="64">
        <f t="shared" si="2467"/>
        <v>0</v>
      </c>
      <c r="BC289" s="64">
        <f t="shared" si="2467"/>
        <v>0</v>
      </c>
      <c r="BD289" s="64">
        <f t="shared" si="2467"/>
        <v>0</v>
      </c>
      <c r="BE289" s="64">
        <f t="shared" si="2467"/>
        <v>0</v>
      </c>
      <c r="BF289" s="64">
        <f t="shared" si="2467"/>
        <v>0</v>
      </c>
      <c r="BG289" s="64">
        <f t="shared" si="2467"/>
        <v>0</v>
      </c>
      <c r="BH289" s="64">
        <f t="shared" si="2467"/>
        <v>0</v>
      </c>
      <c r="BI289" s="64">
        <f t="shared" si="2467"/>
        <v>0</v>
      </c>
      <c r="BJ289" s="64">
        <f t="shared" si="2467"/>
        <v>0</v>
      </c>
      <c r="BK289" s="64">
        <f t="shared" si="2467"/>
        <v>0</v>
      </c>
      <c r="BL289" s="64">
        <f t="shared" si="2467"/>
        <v>0</v>
      </c>
      <c r="BM289" s="64">
        <f t="shared" si="2467"/>
        <v>0</v>
      </c>
      <c r="BN289" s="64">
        <f t="shared" si="2467"/>
        <v>0</v>
      </c>
      <c r="BO289" s="64">
        <f t="shared" ref="BO289:CT289" si="2468">BO96-BO295</f>
        <v>17.870999999999974</v>
      </c>
      <c r="BP289" s="64">
        <f t="shared" si="2468"/>
        <v>25.631000000000014</v>
      </c>
      <c r="BQ289" s="64">
        <f t="shared" si="2468"/>
        <v>24.573999999999998</v>
      </c>
      <c r="BR289" s="64">
        <f t="shared" si="2468"/>
        <v>32.76400000000001</v>
      </c>
      <c r="BS289" s="64">
        <f t="shared" si="2468"/>
        <v>36.955999999999996</v>
      </c>
      <c r="BT289" s="64">
        <f t="shared" si="2468"/>
        <v>47.007999999999981</v>
      </c>
      <c r="BU289" s="64">
        <f t="shared" si="2468"/>
        <v>69.732999999999961</v>
      </c>
      <c r="BV289" s="64">
        <f t="shared" si="2468"/>
        <v>99.086999999999975</v>
      </c>
      <c r="BW289" s="64">
        <f t="shared" si="2468"/>
        <v>107.79200000000006</v>
      </c>
      <c r="BX289" s="64">
        <f t="shared" si="2468"/>
        <v>91.568999999999932</v>
      </c>
      <c r="BY289" s="64">
        <f t="shared" si="2468"/>
        <v>77.196000000000012</v>
      </c>
      <c r="BZ289" s="64">
        <f t="shared" si="2468"/>
        <v>76.74900000000008</v>
      </c>
      <c r="CA289" s="64">
        <f t="shared" si="2468"/>
        <v>31.679999999999971</v>
      </c>
      <c r="CB289" s="64">
        <f t="shared" si="2468"/>
        <v>38.179999999999993</v>
      </c>
      <c r="CC289" s="64">
        <f t="shared" si="2468"/>
        <v>49.309999999999953</v>
      </c>
      <c r="CD289" s="64">
        <f t="shared" si="2468"/>
        <v>76.660000000000053</v>
      </c>
      <c r="CE289" s="64">
        <f t="shared" si="2468"/>
        <v>86.010000000000048</v>
      </c>
      <c r="CF289" s="64">
        <f t="shared" si="2468"/>
        <v>80.53</v>
      </c>
      <c r="CG289" s="64">
        <f t="shared" si="2468"/>
        <v>103.54000000000005</v>
      </c>
      <c r="CH289" s="64">
        <f t="shared" si="2468"/>
        <v>86.62</v>
      </c>
      <c r="CI289" s="64">
        <f t="shared" si="2468"/>
        <v>160.41</v>
      </c>
      <c r="CJ289" s="64">
        <f t="shared" si="2468"/>
        <v>51.52</v>
      </c>
      <c r="CK289" s="64">
        <f t="shared" si="2468"/>
        <v>39.150000000000063</v>
      </c>
      <c r="CL289" s="64">
        <f t="shared" ref="CL289" si="2469">CL96-CL295</f>
        <v>81.929999999999936</v>
      </c>
      <c r="CM289" s="30">
        <f t="shared" si="2468"/>
        <v>83.259346856189239</v>
      </c>
      <c r="CN289" s="30">
        <f t="shared" si="2468"/>
        <v>107.09316471343885</v>
      </c>
      <c r="CO289" s="30">
        <f t="shared" si="2468"/>
        <v>106.42914734558403</v>
      </c>
      <c r="CP289" s="30">
        <f t="shared" si="2468"/>
        <v>117.24841133190107</v>
      </c>
      <c r="CQ289" s="30">
        <f t="shared" si="2468"/>
        <v>143.81918182316511</v>
      </c>
      <c r="CR289" s="30">
        <f t="shared" si="2468"/>
        <v>160.57449930458068</v>
      </c>
      <c r="CS289" s="30">
        <f t="shared" si="2468"/>
        <v>163.97171239620232</v>
      </c>
      <c r="CT289" s="30">
        <f t="shared" si="2468"/>
        <v>168.82285765702358</v>
      </c>
      <c r="CU289" s="30">
        <f t="shared" ref="CU289:DB289" si="2470">CU96-CU295</f>
        <v>173.20492285351159</v>
      </c>
      <c r="CV289" s="30">
        <f t="shared" si="2470"/>
        <v>178.3813262532237</v>
      </c>
      <c r="CW289" s="30">
        <f t="shared" si="2470"/>
        <v>183.65239712376473</v>
      </c>
      <c r="CX289" s="30">
        <f t="shared" si="2470"/>
        <v>189.07723794615976</v>
      </c>
      <c r="CY289" s="30">
        <f t="shared" si="2470"/>
        <v>195.88127123227116</v>
      </c>
      <c r="CZ289" s="30">
        <f t="shared" si="2470"/>
        <v>201.55068949930549</v>
      </c>
      <c r="DA289" s="30">
        <f t="shared" si="2470"/>
        <v>207.49824480731149</v>
      </c>
      <c r="DB289" s="30">
        <f t="shared" si="2470"/>
        <v>213.61953557093904</v>
      </c>
      <c r="DE289" s="139"/>
    </row>
    <row r="290" spans="1:110" s="64" customFormat="1" hidden="1" outlineLevel="1" x14ac:dyDescent="0.2">
      <c r="AB290" s="30"/>
      <c r="AC290" s="30"/>
      <c r="AD290" s="30"/>
      <c r="AE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E290" s="139"/>
    </row>
    <row r="291" spans="1:110" s="64" customFormat="1" hidden="1" outlineLevel="1" x14ac:dyDescent="0.2">
      <c r="A291" s="65" t="s">
        <v>352</v>
      </c>
      <c r="AB291" s="30"/>
      <c r="AC291" s="30"/>
      <c r="AD291" s="30"/>
      <c r="AE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E291" s="139"/>
    </row>
    <row r="292" spans="1:110" s="64" customFormat="1" hidden="1" outlineLevel="1" x14ac:dyDescent="0.2">
      <c r="A292" s="64" t="s">
        <v>478</v>
      </c>
      <c r="AB292" s="30"/>
      <c r="AC292" s="30"/>
      <c r="AD292" s="30"/>
      <c r="AE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E292" s="139"/>
    </row>
    <row r="293" spans="1:110" s="64" customFormat="1" hidden="1" outlineLevel="1" x14ac:dyDescent="0.2">
      <c r="A293" s="64" t="s">
        <v>479</v>
      </c>
      <c r="AB293" s="30"/>
      <c r="AC293" s="30"/>
      <c r="AD293" s="30"/>
      <c r="AE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E293" s="139"/>
    </row>
    <row r="294" spans="1:110" s="89" customFormat="1" hidden="1" outlineLevel="1" x14ac:dyDescent="0.2">
      <c r="A294" s="86" t="s">
        <v>480</v>
      </c>
      <c r="B294" s="86" t="e">
        <f>+B293/B292</f>
        <v>#DIV/0!</v>
      </c>
      <c r="C294" s="86" t="e">
        <f t="shared" ref="C294:X294" si="2471">+C293/C292</f>
        <v>#DIV/0!</v>
      </c>
      <c r="D294" s="86" t="e">
        <f t="shared" si="2471"/>
        <v>#DIV/0!</v>
      </c>
      <c r="E294" s="86" t="e">
        <f t="shared" si="2471"/>
        <v>#DIV/0!</v>
      </c>
      <c r="F294" s="86" t="e">
        <f t="shared" si="2471"/>
        <v>#DIV/0!</v>
      </c>
      <c r="G294" s="86" t="e">
        <f t="shared" si="2471"/>
        <v>#DIV/0!</v>
      </c>
      <c r="H294" s="86" t="e">
        <f t="shared" si="2471"/>
        <v>#DIV/0!</v>
      </c>
      <c r="I294" s="86" t="e">
        <f t="shared" si="2471"/>
        <v>#DIV/0!</v>
      </c>
      <c r="J294" s="86" t="e">
        <f t="shared" si="2471"/>
        <v>#DIV/0!</v>
      </c>
      <c r="K294" s="86" t="e">
        <f t="shared" si="2471"/>
        <v>#DIV/0!</v>
      </c>
      <c r="L294" s="86" t="e">
        <f t="shared" si="2471"/>
        <v>#DIV/0!</v>
      </c>
      <c r="M294" s="86" t="e">
        <f t="shared" si="2471"/>
        <v>#DIV/0!</v>
      </c>
      <c r="N294" s="86" t="e">
        <f t="shared" si="2471"/>
        <v>#DIV/0!</v>
      </c>
      <c r="O294" s="86" t="e">
        <f t="shared" si="2471"/>
        <v>#DIV/0!</v>
      </c>
      <c r="P294" s="86" t="e">
        <f t="shared" si="2471"/>
        <v>#DIV/0!</v>
      </c>
      <c r="Q294" s="86" t="e">
        <f t="shared" si="2471"/>
        <v>#DIV/0!</v>
      </c>
      <c r="R294" s="86" t="e">
        <f t="shared" si="2471"/>
        <v>#DIV/0!</v>
      </c>
      <c r="S294" s="86" t="e">
        <f t="shared" si="2471"/>
        <v>#DIV/0!</v>
      </c>
      <c r="T294" s="86" t="e">
        <f t="shared" si="2471"/>
        <v>#DIV/0!</v>
      </c>
      <c r="U294" s="86" t="e">
        <f t="shared" si="2471"/>
        <v>#DIV/0!</v>
      </c>
      <c r="V294" s="86" t="e">
        <f t="shared" si="2471"/>
        <v>#DIV/0!</v>
      </c>
      <c r="W294" s="86" t="e">
        <f t="shared" si="2471"/>
        <v>#DIV/0!</v>
      </c>
      <c r="X294" s="86" t="e">
        <f t="shared" si="2471"/>
        <v>#DIV/0!</v>
      </c>
      <c r="Y294" s="86" t="e">
        <f t="shared" ref="Y294:Z294" si="2472">+Y293/Y292</f>
        <v>#DIV/0!</v>
      </c>
      <c r="Z294" s="86" t="e">
        <f t="shared" si="2472"/>
        <v>#DIV/0!</v>
      </c>
      <c r="AA294" s="86" t="e">
        <f t="shared" ref="AA294" si="2473">+AA293/AA292</f>
        <v>#DIV/0!</v>
      </c>
      <c r="AB294" s="87"/>
      <c r="AC294" s="87"/>
      <c r="AD294" s="87"/>
      <c r="AE294" s="87"/>
      <c r="AF294" s="86"/>
      <c r="AG294" s="86"/>
      <c r="AH294" s="86"/>
      <c r="AI294" s="86" t="e">
        <f t="shared" ref="AI294" si="2474">+AI293/AI292</f>
        <v>#DIV/0!</v>
      </c>
      <c r="AJ294" s="86" t="e">
        <f t="shared" ref="AJ294" si="2475">+AJ293/AJ292</f>
        <v>#DIV/0!</v>
      </c>
      <c r="AK294" s="86" t="e">
        <f t="shared" ref="AK294" si="2476">+AK293/AK292</f>
        <v>#DIV/0!</v>
      </c>
      <c r="AL294" s="86" t="e">
        <f t="shared" ref="AL294" si="2477">+AL293/AL292</f>
        <v>#DIV/0!</v>
      </c>
      <c r="AM294" s="86" t="e">
        <f t="shared" ref="AM294" si="2478">+AM293/AM292</f>
        <v>#DIV/0!</v>
      </c>
      <c r="AN294" s="86" t="e">
        <f t="shared" ref="AN294" si="2479">+AN293/AN292</f>
        <v>#DIV/0!</v>
      </c>
      <c r="AO294" s="86" t="e">
        <f t="shared" ref="AO294" si="2480">+AO293/AO292</f>
        <v>#DIV/0!</v>
      </c>
      <c r="AP294" s="86" t="e">
        <f t="shared" ref="AP294" si="2481">+AP293/AP292</f>
        <v>#DIV/0!</v>
      </c>
      <c r="AQ294" s="86" t="e">
        <f t="shared" ref="AQ294" si="2482">+AQ293/AQ292</f>
        <v>#DIV/0!</v>
      </c>
      <c r="AR294" s="86" t="e">
        <f t="shared" ref="AR294" si="2483">+AR293/AR292</f>
        <v>#DIV/0!</v>
      </c>
      <c r="AS294" s="86" t="e">
        <f t="shared" ref="AS294" si="2484">+AS293/AS292</f>
        <v>#DIV/0!</v>
      </c>
      <c r="AT294" s="86" t="e">
        <f t="shared" ref="AT294" si="2485">+AT293/AT292</f>
        <v>#DIV/0!</v>
      </c>
      <c r="AU294" s="86" t="e">
        <f t="shared" ref="AU294" si="2486">+AU293/AU292</f>
        <v>#DIV/0!</v>
      </c>
      <c r="AV294" s="86" t="e">
        <f t="shared" ref="AV294" si="2487">+AV293/AV292</f>
        <v>#DIV/0!</v>
      </c>
      <c r="AW294" s="86" t="e">
        <f t="shared" ref="AW294" si="2488">+AW293/AW292</f>
        <v>#DIV/0!</v>
      </c>
      <c r="AX294" s="86" t="e">
        <f t="shared" ref="AX294" si="2489">+AX293/AX292</f>
        <v>#DIV/0!</v>
      </c>
      <c r="AY294" s="86" t="e">
        <f t="shared" ref="AY294" si="2490">+AY293/AY292</f>
        <v>#DIV/0!</v>
      </c>
      <c r="AZ294" s="86" t="e">
        <f t="shared" ref="AZ294" si="2491">+AZ293/AZ292</f>
        <v>#DIV/0!</v>
      </c>
      <c r="BA294" s="86" t="e">
        <f t="shared" ref="BA294" si="2492">+BA293/BA292</f>
        <v>#DIV/0!</v>
      </c>
      <c r="BB294" s="86" t="e">
        <f t="shared" ref="BB294" si="2493">+BB293/BB292</f>
        <v>#DIV/0!</v>
      </c>
      <c r="BC294" s="86" t="e">
        <f t="shared" ref="BC294" si="2494">+BC293/BC292</f>
        <v>#DIV/0!</v>
      </c>
      <c r="BD294" s="86" t="e">
        <f t="shared" ref="BD294" si="2495">+BD293/BD292</f>
        <v>#DIV/0!</v>
      </c>
      <c r="BE294" s="86" t="e">
        <f t="shared" ref="BE294" si="2496">+BE293/BE292</f>
        <v>#DIV/0!</v>
      </c>
      <c r="BF294" s="86" t="e">
        <f t="shared" ref="BF294" si="2497">+BF293/BF292</f>
        <v>#DIV/0!</v>
      </c>
      <c r="BG294" s="86" t="e">
        <f t="shared" ref="BG294" si="2498">+BG293/BG292</f>
        <v>#DIV/0!</v>
      </c>
      <c r="BH294" s="86" t="e">
        <f t="shared" ref="BH294" si="2499">+BH293/BH292</f>
        <v>#DIV/0!</v>
      </c>
      <c r="BI294" s="86" t="e">
        <f t="shared" ref="BI294" si="2500">+BI293/BI292</f>
        <v>#DIV/0!</v>
      </c>
      <c r="BJ294" s="86" t="e">
        <f t="shared" ref="BJ294" si="2501">+BJ293/BJ292</f>
        <v>#DIV/0!</v>
      </c>
      <c r="BK294" s="86" t="e">
        <f t="shared" ref="BK294" si="2502">+BK293/BK292</f>
        <v>#DIV/0!</v>
      </c>
      <c r="BL294" s="86" t="e">
        <f t="shared" ref="BL294" si="2503">+BL293/BL292</f>
        <v>#DIV/0!</v>
      </c>
      <c r="BM294" s="86" t="e">
        <f t="shared" ref="BM294" si="2504">+BM293/BM292</f>
        <v>#DIV/0!</v>
      </c>
      <c r="BN294" s="86" t="e">
        <f t="shared" ref="BN294" si="2505">+BN293/BN292</f>
        <v>#DIV/0!</v>
      </c>
      <c r="BO294" s="86" t="e">
        <f t="shared" ref="BO294" si="2506">+BO293/BO292</f>
        <v>#DIV/0!</v>
      </c>
      <c r="BP294" s="86" t="e">
        <f t="shared" ref="BP294" si="2507">+BP293/BP292</f>
        <v>#DIV/0!</v>
      </c>
      <c r="BQ294" s="86" t="e">
        <f t="shared" ref="BQ294" si="2508">+BQ293/BQ292</f>
        <v>#DIV/0!</v>
      </c>
      <c r="BR294" s="86" t="e">
        <f t="shared" ref="BR294" si="2509">+BR293/BR292</f>
        <v>#DIV/0!</v>
      </c>
      <c r="BS294" s="86" t="e">
        <f t="shared" ref="BS294" si="2510">+BS293/BS292</f>
        <v>#DIV/0!</v>
      </c>
      <c r="BT294" s="86" t="e">
        <f t="shared" ref="BT294" si="2511">+BT293/BT292</f>
        <v>#DIV/0!</v>
      </c>
      <c r="BU294" s="86" t="e">
        <f t="shared" ref="BU294" si="2512">+BU293/BU292</f>
        <v>#DIV/0!</v>
      </c>
      <c r="BV294" s="86" t="e">
        <f t="shared" ref="BV294" si="2513">+BV293/BV292</f>
        <v>#DIV/0!</v>
      </c>
      <c r="BW294" s="86" t="e">
        <f t="shared" ref="BW294" si="2514">+BW293/BW292</f>
        <v>#DIV/0!</v>
      </c>
      <c r="BX294" s="86" t="e">
        <f t="shared" ref="BX294" si="2515">+BX293/BX292</f>
        <v>#DIV/0!</v>
      </c>
      <c r="BY294" s="86" t="e">
        <f t="shared" ref="BY294" si="2516">+BY293/BY292</f>
        <v>#DIV/0!</v>
      </c>
      <c r="BZ294" s="86" t="e">
        <f t="shared" ref="BZ294" si="2517">+BZ293/BZ292</f>
        <v>#DIV/0!</v>
      </c>
      <c r="CA294" s="86" t="e">
        <f t="shared" ref="CA294" si="2518">+CA293/CA292</f>
        <v>#DIV/0!</v>
      </c>
      <c r="CB294" s="86" t="e">
        <f t="shared" ref="CB294:CC294" si="2519">+CB293/CB292</f>
        <v>#DIV/0!</v>
      </c>
      <c r="CC294" s="86" t="e">
        <f t="shared" si="2519"/>
        <v>#DIV/0!</v>
      </c>
      <c r="CD294" s="86" t="e">
        <f t="shared" ref="CD294" si="2520">+CD293/CD292</f>
        <v>#DIV/0!</v>
      </c>
      <c r="CE294" s="86" t="e">
        <f t="shared" ref="CE294:CF294" si="2521">+CE293/CE292</f>
        <v>#DIV/0!</v>
      </c>
      <c r="CF294" s="86" t="e">
        <f t="shared" si="2521"/>
        <v>#DIV/0!</v>
      </c>
      <c r="CG294" s="86" t="e">
        <f t="shared" ref="CG294:CH294" si="2522">+CG293/CG292</f>
        <v>#DIV/0!</v>
      </c>
      <c r="CH294" s="86" t="e">
        <f t="shared" si="2522"/>
        <v>#DIV/0!</v>
      </c>
      <c r="CI294" s="86" t="e">
        <f t="shared" ref="CI294:CJ294" si="2523">+CI293/CI292</f>
        <v>#DIV/0!</v>
      </c>
      <c r="CJ294" s="86" t="e">
        <f t="shared" si="2523"/>
        <v>#DIV/0!</v>
      </c>
      <c r="CK294" s="86" t="e">
        <f t="shared" ref="CK294:DB294" si="2524">+CK293/CK292</f>
        <v>#DIV/0!</v>
      </c>
      <c r="CL294" s="86" t="e">
        <f t="shared" si="2524"/>
        <v>#DIV/0!</v>
      </c>
      <c r="CM294" s="47" t="e">
        <f t="shared" si="2524"/>
        <v>#DIV/0!</v>
      </c>
      <c r="CN294" s="47" t="e">
        <f t="shared" si="2524"/>
        <v>#DIV/0!</v>
      </c>
      <c r="CO294" s="47" t="e">
        <f t="shared" si="2524"/>
        <v>#DIV/0!</v>
      </c>
      <c r="CP294" s="47" t="e">
        <f t="shared" si="2524"/>
        <v>#DIV/0!</v>
      </c>
      <c r="CQ294" s="47" t="e">
        <f t="shared" si="2524"/>
        <v>#DIV/0!</v>
      </c>
      <c r="CR294" s="47" t="e">
        <f t="shared" si="2524"/>
        <v>#DIV/0!</v>
      </c>
      <c r="CS294" s="47" t="e">
        <f t="shared" si="2524"/>
        <v>#DIV/0!</v>
      </c>
      <c r="CT294" s="47" t="e">
        <f t="shared" si="2524"/>
        <v>#DIV/0!</v>
      </c>
      <c r="CU294" s="47" t="e">
        <f t="shared" si="2524"/>
        <v>#DIV/0!</v>
      </c>
      <c r="CV294" s="47" t="e">
        <f t="shared" si="2524"/>
        <v>#DIV/0!</v>
      </c>
      <c r="CW294" s="47" t="e">
        <f t="shared" si="2524"/>
        <v>#DIV/0!</v>
      </c>
      <c r="CX294" s="47" t="e">
        <f t="shared" si="2524"/>
        <v>#DIV/0!</v>
      </c>
      <c r="CY294" s="47" t="e">
        <f t="shared" si="2524"/>
        <v>#DIV/0!</v>
      </c>
      <c r="CZ294" s="47" t="e">
        <f t="shared" si="2524"/>
        <v>#DIV/0!</v>
      </c>
      <c r="DA294" s="47" t="e">
        <f t="shared" si="2524"/>
        <v>#DIV/0!</v>
      </c>
      <c r="DB294" s="47" t="e">
        <f t="shared" si="2524"/>
        <v>#DIV/0!</v>
      </c>
      <c r="DE294" s="130"/>
    </row>
    <row r="295" spans="1:110" s="64" customFormat="1" hidden="1" outlineLevel="1" x14ac:dyDescent="0.2">
      <c r="A295" s="64" t="s">
        <v>481</v>
      </c>
      <c r="AB295" s="30"/>
      <c r="AC295" s="30"/>
      <c r="AD295" s="30"/>
      <c r="AE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E295" s="139"/>
    </row>
    <row r="296" spans="1:110" s="62" customFormat="1" hidden="1" outlineLevel="1" x14ac:dyDescent="0.2">
      <c r="AB296" s="63"/>
      <c r="AC296" s="63"/>
      <c r="AD296" s="63"/>
      <c r="AE296" s="63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E296" s="139"/>
    </row>
    <row r="297" spans="1:110" s="11" customFormat="1" collapsed="1" x14ac:dyDescent="0.2">
      <c r="AB297" s="63"/>
      <c r="AC297" s="63"/>
      <c r="AD297" s="63"/>
      <c r="AE297" s="63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E297" s="139"/>
    </row>
    <row r="298" spans="1:110" s="62" customFormat="1" x14ac:dyDescent="0.2">
      <c r="A298" s="154" t="s">
        <v>497</v>
      </c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  <c r="AA298" s="179"/>
      <c r="AB298" s="63"/>
      <c r="AC298" s="63"/>
      <c r="AD298" s="63"/>
      <c r="AE298" s="63"/>
      <c r="AL298" s="179"/>
      <c r="CF298" s="179"/>
      <c r="CG298" s="179"/>
      <c r="CH298" s="179"/>
      <c r="CI298" s="179"/>
      <c r="CJ298" s="179"/>
      <c r="CK298" s="179"/>
      <c r="CL298" s="179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E298" s="139"/>
    </row>
    <row r="299" spans="1:110" s="84" customFormat="1" x14ac:dyDescent="0.2">
      <c r="A299" s="84" t="s">
        <v>512</v>
      </c>
      <c r="B299" s="84" t="e">
        <f>B63/B220</f>
        <v>#DIV/0!</v>
      </c>
      <c r="C299" s="84" t="e">
        <f>C63/C220</f>
        <v>#DIV/0!</v>
      </c>
      <c r="D299" s="84" t="e">
        <f>D63/D220</f>
        <v>#DIV/0!</v>
      </c>
      <c r="E299" s="84" t="e">
        <f t="shared" ref="E299:Y299" si="2525">E65/(E216+E203+E193)</f>
        <v>#DIV/0!</v>
      </c>
      <c r="F299" s="84" t="e">
        <f t="shared" si="2525"/>
        <v>#DIV/0!</v>
      </c>
      <c r="G299" s="84" t="e">
        <f t="shared" si="2525"/>
        <v>#DIV/0!</v>
      </c>
      <c r="H299" s="84" t="e">
        <f t="shared" si="2525"/>
        <v>#DIV/0!</v>
      </c>
      <c r="I299" s="84" t="e">
        <f t="shared" si="2525"/>
        <v>#DIV/0!</v>
      </c>
      <c r="J299" s="84" t="e">
        <f t="shared" si="2525"/>
        <v>#DIV/0!</v>
      </c>
      <c r="K299" s="84">
        <f t="shared" si="2525"/>
        <v>0.15639000352849886</v>
      </c>
      <c r="L299" s="84">
        <f t="shared" si="2525"/>
        <v>0.33441118232145278</v>
      </c>
      <c r="M299" s="84">
        <f t="shared" si="2525"/>
        <v>0.44617357119864642</v>
      </c>
      <c r="N299" s="84">
        <f t="shared" si="2525"/>
        <v>0.53190501413783164</v>
      </c>
      <c r="O299" s="84">
        <f t="shared" si="2525"/>
        <v>0.48949014842048033</v>
      </c>
      <c r="P299" s="84">
        <f t="shared" si="2525"/>
        <v>0.66325324410092512</v>
      </c>
      <c r="Q299" s="84">
        <f t="shared" si="2525"/>
        <v>0.73746458785776814</v>
      </c>
      <c r="R299" s="84">
        <f t="shared" si="2525"/>
        <v>0.74961820457266193</v>
      </c>
      <c r="S299" s="84">
        <f t="shared" si="2525"/>
        <v>0.90079187462791621</v>
      </c>
      <c r="T299" s="84">
        <f t="shared" si="2525"/>
        <v>0.68049660648784815</v>
      </c>
      <c r="U299" s="84">
        <f t="shared" si="2525"/>
        <v>0.47976523572889973</v>
      </c>
      <c r="V299" s="84">
        <f t="shared" si="2525"/>
        <v>0.57196048600747429</v>
      </c>
      <c r="W299" s="84">
        <f t="shared" si="2525"/>
        <v>0.73031317256921069</v>
      </c>
      <c r="X299" s="84">
        <f t="shared" si="2525"/>
        <v>0.90741451554096852</v>
      </c>
      <c r="Y299" s="84">
        <f t="shared" si="2525"/>
        <v>0.69551439201661269</v>
      </c>
      <c r="Z299" s="84">
        <f>Z65/(Z216+Z203+Z193)</f>
        <v>0.81450381679389339</v>
      </c>
      <c r="AA299" s="84">
        <f>AA65/(AA216+AA203+AA193)</f>
        <v>0.72567149264617214</v>
      </c>
      <c r="AB299" s="50">
        <f t="shared" ref="AA299:AE299" si="2526">AB65/(AB216+AB203+AB193)</f>
        <v>0.83673188521554986</v>
      </c>
      <c r="AC299" s="50">
        <f t="shared" si="2526"/>
        <v>0.93550286387818871</v>
      </c>
      <c r="AD299" s="50">
        <f t="shared" si="2526"/>
        <v>0.8261320828006139</v>
      </c>
      <c r="AE299" s="50">
        <f t="shared" si="2526"/>
        <v>0.72367134366155295</v>
      </c>
      <c r="AL299" s="84" t="e">
        <f>SUM(AI65:AL65)/(AL216+AL203+AL193)</f>
        <v>#DIV/0!</v>
      </c>
      <c r="AM299" s="84" t="e">
        <f t="shared" ref="AM299:CL299" si="2527">SUM(AJ65:AM65)/(AM216+AM203+AM193)</f>
        <v>#DIV/0!</v>
      </c>
      <c r="AN299" s="84" t="e">
        <f t="shared" si="2527"/>
        <v>#DIV/0!</v>
      </c>
      <c r="AO299" s="84" t="e">
        <f t="shared" si="2527"/>
        <v>#DIV/0!</v>
      </c>
      <c r="AP299" s="84" t="e">
        <f t="shared" si="2527"/>
        <v>#DIV/0!</v>
      </c>
      <c r="AQ299" s="84" t="e">
        <f t="shared" si="2527"/>
        <v>#DIV/0!</v>
      </c>
      <c r="AR299" s="84" t="e">
        <f t="shared" si="2527"/>
        <v>#DIV/0!</v>
      </c>
      <c r="AS299" s="84" t="e">
        <f t="shared" si="2527"/>
        <v>#DIV/0!</v>
      </c>
      <c r="AT299" s="84" t="e">
        <f t="shared" si="2527"/>
        <v>#DIV/0!</v>
      </c>
      <c r="AU299" s="84" t="e">
        <f t="shared" si="2527"/>
        <v>#DIV/0!</v>
      </c>
      <c r="AV299" s="84" t="e">
        <f t="shared" si="2527"/>
        <v>#DIV/0!</v>
      </c>
      <c r="AW299" s="84" t="e">
        <f t="shared" si="2527"/>
        <v>#DIV/0!</v>
      </c>
      <c r="AX299" s="84" t="e">
        <f t="shared" si="2527"/>
        <v>#DIV/0!</v>
      </c>
      <c r="AY299" s="84" t="e">
        <f t="shared" si="2527"/>
        <v>#DIV/0!</v>
      </c>
      <c r="AZ299" s="84" t="e">
        <f t="shared" si="2527"/>
        <v>#DIV/0!</v>
      </c>
      <c r="BA299" s="84" t="e">
        <f t="shared" si="2527"/>
        <v>#DIV/0!</v>
      </c>
      <c r="BB299" s="84" t="e">
        <f t="shared" si="2527"/>
        <v>#DIV/0!</v>
      </c>
      <c r="BC299" s="84" t="e">
        <f t="shared" si="2527"/>
        <v>#DIV/0!</v>
      </c>
      <c r="BD299" s="84" t="e">
        <f t="shared" si="2527"/>
        <v>#DIV/0!</v>
      </c>
      <c r="BE299" s="84" t="e">
        <f t="shared" si="2527"/>
        <v>#DIV/0!</v>
      </c>
      <c r="BF299" s="84" t="e">
        <f t="shared" si="2527"/>
        <v>#DIV/0!</v>
      </c>
      <c r="BG299" s="84" t="e">
        <f t="shared" si="2527"/>
        <v>#DIV/0!</v>
      </c>
      <c r="BH299" s="84" t="e">
        <f t="shared" si="2527"/>
        <v>#DIV/0!</v>
      </c>
      <c r="BI299" s="84" t="e">
        <f t="shared" si="2527"/>
        <v>#DIV/0!</v>
      </c>
      <c r="BJ299" s="84" t="e">
        <f t="shared" si="2527"/>
        <v>#DIV/0!</v>
      </c>
      <c r="BK299" s="84" t="e">
        <f t="shared" si="2527"/>
        <v>#DIV/0!</v>
      </c>
      <c r="BL299" s="84" t="e">
        <f t="shared" si="2527"/>
        <v>#DIV/0!</v>
      </c>
      <c r="BM299" s="84" t="e">
        <f t="shared" si="2527"/>
        <v>#DIV/0!</v>
      </c>
      <c r="BN299" s="84" t="e">
        <f t="shared" si="2527"/>
        <v>#DIV/0!</v>
      </c>
      <c r="BO299" s="84" t="e">
        <f t="shared" si="2527"/>
        <v>#DIV/0!</v>
      </c>
      <c r="BP299" s="84" t="e">
        <f t="shared" si="2527"/>
        <v>#DIV/0!</v>
      </c>
      <c r="BQ299" s="84">
        <f t="shared" si="2527"/>
        <v>23.197485146903229</v>
      </c>
      <c r="BR299" s="84">
        <f t="shared" si="2527"/>
        <v>0.57196027892554846</v>
      </c>
      <c r="BS299" s="84">
        <f t="shared" si="2527"/>
        <v>0.65657830951876717</v>
      </c>
      <c r="BT299" s="84">
        <f t="shared" si="2527"/>
        <v>0.64643299319688285</v>
      </c>
      <c r="BU299" s="84">
        <f t="shared" si="2527"/>
        <v>0.72539309143799713</v>
      </c>
      <c r="BV299" s="84">
        <f t="shared" si="2527"/>
        <v>0.73031258211036965</v>
      </c>
      <c r="BW299" s="84">
        <f t="shared" si="2527"/>
        <v>0.8015492194532684</v>
      </c>
      <c r="BX299" s="84">
        <f t="shared" si="2527"/>
        <v>0.82041670256302002</v>
      </c>
      <c r="BY299" s="84">
        <f t="shared" si="2527"/>
        <v>0.8423347649950067</v>
      </c>
      <c r="BZ299" s="84">
        <f t="shared" si="2527"/>
        <v>0.90741456391918363</v>
      </c>
      <c r="CA299" s="84">
        <f t="shared" si="2527"/>
        <v>0.87130081102998469</v>
      </c>
      <c r="CB299" s="84">
        <f t="shared" si="2527"/>
        <v>0.77360805959767465</v>
      </c>
      <c r="CC299" s="84">
        <f t="shared" si="2527"/>
        <v>0.73518282452277839</v>
      </c>
      <c r="CD299" s="84">
        <f t="shared" si="2527"/>
        <v>0.6955143920166128</v>
      </c>
      <c r="CE299" s="84">
        <f t="shared" si="2527"/>
        <v>0.73192104499906319</v>
      </c>
      <c r="CF299" s="84">
        <f t="shared" si="2527"/>
        <v>0.76850086537941475</v>
      </c>
      <c r="CG299" s="84">
        <f t="shared" si="2527"/>
        <v>0.79735505674770357</v>
      </c>
      <c r="CH299" s="84">
        <f t="shared" si="2527"/>
        <v>0.81450381679389339</v>
      </c>
      <c r="CI299" s="84">
        <f t="shared" si="2527"/>
        <v>0.76405666311976406</v>
      </c>
      <c r="CJ299" s="84">
        <f t="shared" si="2527"/>
        <v>0.76782790584749094</v>
      </c>
      <c r="CK299" s="84">
        <f t="shared" ref="CK299" si="2528">SUM(CH65:CK65)/(CK216+CK203+CK193)</f>
        <v>0.74232174973727372</v>
      </c>
      <c r="CL299" s="84">
        <f t="shared" si="2527"/>
        <v>0.72567149264617203</v>
      </c>
      <c r="CM299" s="50">
        <f t="shared" ref="CM299:DB299" si="2529">SUM(CJ65:CM65)/(CM216+CM203+CM193)</f>
        <v>0.74339805761455724</v>
      </c>
      <c r="CN299" s="50">
        <f t="shared" si="2529"/>
        <v>0.77280842338132072</v>
      </c>
      <c r="CO299" s="50">
        <f t="shared" si="2529"/>
        <v>0.81858522943818623</v>
      </c>
      <c r="CP299" s="50">
        <f t="shared" si="2529"/>
        <v>0.83673188521554986</v>
      </c>
      <c r="CQ299" s="50">
        <f t="shared" si="2529"/>
        <v>0.8708390690387926</v>
      </c>
      <c r="CR299" s="50">
        <f t="shared" si="2529"/>
        <v>0.89881631358032943</v>
      </c>
      <c r="CS299" s="50">
        <f t="shared" si="2529"/>
        <v>0.9233754012505021</v>
      </c>
      <c r="CT299" s="50">
        <f t="shared" si="2529"/>
        <v>0.93550286387818871</v>
      </c>
      <c r="CU299" s="50">
        <f t="shared" si="2529"/>
        <v>0.91920306946465569</v>
      </c>
      <c r="CV299" s="50">
        <f t="shared" si="2529"/>
        <v>0.88689633467478912</v>
      </c>
      <c r="CW299" s="50">
        <f t="shared" si="2529"/>
        <v>0.85589389207663025</v>
      </c>
      <c r="CX299" s="50">
        <f t="shared" si="2529"/>
        <v>0.8261320828006139</v>
      </c>
      <c r="CY299" s="50">
        <f t="shared" si="2529"/>
        <v>0.79850739069676624</v>
      </c>
      <c r="CZ299" s="50">
        <f t="shared" si="2529"/>
        <v>0.77260630822521281</v>
      </c>
      <c r="DA299" s="50">
        <f t="shared" si="2529"/>
        <v>0.74767579308770715</v>
      </c>
      <c r="DB299" s="50">
        <f t="shared" si="2529"/>
        <v>0.72367134366155295</v>
      </c>
      <c r="DE299" s="138"/>
      <c r="DF299" s="84">
        <v>0.72567149264617203</v>
      </c>
    </row>
    <row r="300" spans="1:110" s="84" customFormat="1" x14ac:dyDescent="0.2">
      <c r="A300" s="84" t="s">
        <v>513</v>
      </c>
      <c r="E300" s="180" t="e">
        <f>+E97</f>
        <v>#DIV/0!</v>
      </c>
      <c r="F300" s="180" t="e">
        <f t="shared" ref="F300:AE300" si="2530">+F97</f>
        <v>#DIV/0!</v>
      </c>
      <c r="G300" s="180" t="e">
        <f t="shared" si="2530"/>
        <v>#DIV/0!</v>
      </c>
      <c r="H300" s="180" t="e">
        <f t="shared" si="2530"/>
        <v>#DIV/0!</v>
      </c>
      <c r="I300" s="180" t="e">
        <f t="shared" si="2530"/>
        <v>#DIV/0!</v>
      </c>
      <c r="J300" s="180" t="e">
        <f t="shared" si="2530"/>
        <v>#DIV/0!</v>
      </c>
      <c r="K300" s="180">
        <f t="shared" si="2530"/>
        <v>-0.33018423742550662</v>
      </c>
      <c r="L300" s="180">
        <f t="shared" si="2530"/>
        <v>-0.12735996632438321</v>
      </c>
      <c r="M300" s="180">
        <f t="shared" si="2530"/>
        <v>3.5327118649017861E-4</v>
      </c>
      <c r="N300" s="180">
        <f t="shared" si="2530"/>
        <v>8.4721466411884355E-2</v>
      </c>
      <c r="O300" s="180">
        <f t="shared" si="2530"/>
        <v>0.10455136664052665</v>
      </c>
      <c r="P300" s="180">
        <f t="shared" si="2530"/>
        <v>9.8594712306306329E-2</v>
      </c>
      <c r="Q300" s="180">
        <f t="shared" si="2530"/>
        <v>0.16873371851324989</v>
      </c>
      <c r="R300" s="180">
        <f t="shared" si="2530"/>
        <v>0.16993903230123444</v>
      </c>
      <c r="S300" s="180">
        <f t="shared" si="2530"/>
        <v>0.26020074725844849</v>
      </c>
      <c r="T300" s="180">
        <f t="shared" si="2530"/>
        <v>0.25733206830585342</v>
      </c>
      <c r="U300" s="180">
        <f t="shared" si="2530"/>
        <v>0.18345052295119643</v>
      </c>
      <c r="V300" s="180">
        <f t="shared" si="2530"/>
        <v>0.12169800083345363</v>
      </c>
      <c r="W300" s="180">
        <f t="shared" si="2530"/>
        <v>0.16298926574530798</v>
      </c>
      <c r="X300" s="180">
        <f t="shared" si="2530"/>
        <v>0.16144559880902914</v>
      </c>
      <c r="Y300" s="180">
        <f t="shared" si="2530"/>
        <v>0.10151410695680564</v>
      </c>
      <c r="Z300" s="180">
        <f t="shared" si="2530"/>
        <v>0.13987522204750344</v>
      </c>
      <c r="AA300" s="180">
        <f t="shared" ref="AA300" si="2531">+AA97</f>
        <v>0.13177138153989834</v>
      </c>
      <c r="AB300" s="181">
        <f t="shared" si="2530"/>
        <v>0.12291685760852433</v>
      </c>
      <c r="AC300" s="181">
        <f t="shared" si="2530"/>
        <v>0.14176277906023069</v>
      </c>
      <c r="AD300" s="181">
        <f t="shared" si="2530"/>
        <v>0.15875416639488429</v>
      </c>
      <c r="AE300" s="181">
        <f t="shared" si="2530"/>
        <v>0.17835270532951894</v>
      </c>
      <c r="AL300" s="180" t="e">
        <f t="shared" ref="AL300:CW300" si="2532">+AL97</f>
        <v>#DIV/0!</v>
      </c>
      <c r="AM300" s="180" t="e">
        <f t="shared" si="2532"/>
        <v>#DIV/0!</v>
      </c>
      <c r="AN300" s="180" t="e">
        <f t="shared" si="2532"/>
        <v>#DIV/0!</v>
      </c>
      <c r="AO300" s="180" t="e">
        <f t="shared" si="2532"/>
        <v>#DIV/0!</v>
      </c>
      <c r="AP300" s="180" t="e">
        <f t="shared" si="2532"/>
        <v>#DIV/0!</v>
      </c>
      <c r="AQ300" s="180" t="e">
        <f t="shared" si="2532"/>
        <v>#DIV/0!</v>
      </c>
      <c r="AR300" s="180" t="e">
        <f t="shared" si="2532"/>
        <v>#DIV/0!</v>
      </c>
      <c r="AS300" s="180" t="e">
        <f t="shared" si="2532"/>
        <v>#DIV/0!</v>
      </c>
      <c r="AT300" s="180" t="e">
        <f t="shared" si="2532"/>
        <v>#DIV/0!</v>
      </c>
      <c r="AU300" s="180" t="e">
        <f t="shared" si="2532"/>
        <v>#DIV/0!</v>
      </c>
      <c r="AV300" s="180" t="e">
        <f t="shared" si="2532"/>
        <v>#DIV/0!</v>
      </c>
      <c r="AW300" s="180" t="e">
        <f t="shared" si="2532"/>
        <v>#DIV/0!</v>
      </c>
      <c r="AX300" s="180" t="e">
        <f t="shared" si="2532"/>
        <v>#DIV/0!</v>
      </c>
      <c r="AY300" s="180" t="e">
        <f t="shared" si="2532"/>
        <v>#DIV/0!</v>
      </c>
      <c r="AZ300" s="180" t="e">
        <f t="shared" si="2532"/>
        <v>#DIV/0!</v>
      </c>
      <c r="BA300" s="180" t="e">
        <f t="shared" si="2532"/>
        <v>#DIV/0!</v>
      </c>
      <c r="BB300" s="180" t="e">
        <f t="shared" si="2532"/>
        <v>#DIV/0!</v>
      </c>
      <c r="BC300" s="180" t="e">
        <f t="shared" si="2532"/>
        <v>#DIV/0!</v>
      </c>
      <c r="BD300" s="180" t="e">
        <f t="shared" si="2532"/>
        <v>#DIV/0!</v>
      </c>
      <c r="BE300" s="180" t="e">
        <f t="shared" si="2532"/>
        <v>#DIV/0!</v>
      </c>
      <c r="BF300" s="180" t="e">
        <f t="shared" si="2532"/>
        <v>#DIV/0!</v>
      </c>
      <c r="BG300" s="180" t="e">
        <f t="shared" si="2532"/>
        <v>#DIV/0!</v>
      </c>
      <c r="BH300" s="180" t="e">
        <f t="shared" si="2532"/>
        <v>#DIV/0!</v>
      </c>
      <c r="BI300" s="180" t="e">
        <f t="shared" si="2532"/>
        <v>#DIV/0!</v>
      </c>
      <c r="BJ300" s="180" t="e">
        <f t="shared" si="2532"/>
        <v>#DIV/0!</v>
      </c>
      <c r="BK300" s="180" t="e">
        <f t="shared" si="2532"/>
        <v>#DIV/0!</v>
      </c>
      <c r="BL300" s="180" t="e">
        <f t="shared" si="2532"/>
        <v>#DIV/0!</v>
      </c>
      <c r="BM300" s="180" t="e">
        <f t="shared" si="2532"/>
        <v>#DIV/0!</v>
      </c>
      <c r="BN300" s="180" t="e">
        <f t="shared" si="2532"/>
        <v>#DIV/0!</v>
      </c>
      <c r="BO300" s="180">
        <f t="shared" si="2532"/>
        <v>0.12988117300773991</v>
      </c>
      <c r="BP300" s="180">
        <f t="shared" si="2532"/>
        <v>0.12150214978833955</v>
      </c>
      <c r="BQ300" s="180">
        <f t="shared" si="2532"/>
        <v>0.11093905890957026</v>
      </c>
      <c r="BR300" s="180">
        <f t="shared" si="2532"/>
        <v>0.12672455471968133</v>
      </c>
      <c r="BS300" s="180">
        <f t="shared" si="2532"/>
        <v>0.12728305980815924</v>
      </c>
      <c r="BT300" s="180">
        <f t="shared" si="2532"/>
        <v>0.13841107571269567</v>
      </c>
      <c r="BU300" s="180">
        <f t="shared" si="2532"/>
        <v>0.16517597009763738</v>
      </c>
      <c r="BV300" s="180">
        <f t="shared" si="2532"/>
        <v>0.19865275313505543</v>
      </c>
      <c r="BW300" s="180">
        <f t="shared" si="2532"/>
        <v>0.20229332832879807</v>
      </c>
      <c r="BX300" s="180">
        <f t="shared" si="2532"/>
        <v>0.16483178226198394</v>
      </c>
      <c r="BY300" s="180">
        <f t="shared" si="2532"/>
        <v>0.14352914052825927</v>
      </c>
      <c r="BZ300" s="180">
        <f t="shared" si="2532"/>
        <v>0.13652106009317364</v>
      </c>
      <c r="CA300" s="180">
        <f t="shared" si="2532"/>
        <v>6.9643210446481502E-2</v>
      </c>
      <c r="CB300" s="180">
        <f t="shared" si="2532"/>
        <v>7.984941963818884E-2</v>
      </c>
      <c r="CC300" s="180">
        <f t="shared" si="2532"/>
        <v>0.10457668815744815</v>
      </c>
      <c r="CD300" s="180">
        <f t="shared" si="2532"/>
        <v>0.14612202885843367</v>
      </c>
      <c r="CE300" s="180">
        <f t="shared" si="2532"/>
        <v>0.1320792383292384</v>
      </c>
      <c r="CF300" s="180">
        <f t="shared" si="2532"/>
        <v>0.12862984378494074</v>
      </c>
      <c r="CG300" s="180">
        <f t="shared" si="2532"/>
        <v>0.1604674229743972</v>
      </c>
      <c r="CH300" s="180">
        <f t="shared" si="2532"/>
        <v>0.13801124866561509</v>
      </c>
      <c r="CI300" s="180">
        <f t="shared" si="2532"/>
        <v>0.26446730636066873</v>
      </c>
      <c r="CJ300" s="180">
        <f t="shared" si="2532"/>
        <v>8.7714519204576416E-2</v>
      </c>
      <c r="CK300" s="180">
        <f t="shared" si="2532"/>
        <v>6.5564710610932581E-2</v>
      </c>
      <c r="CL300" s="180">
        <f t="shared" ref="CL300" si="2533">+CL97</f>
        <v>0.11129374049119749</v>
      </c>
      <c r="CM300" s="181">
        <f t="shared" si="2532"/>
        <v>0.11523785031998511</v>
      </c>
      <c r="CN300" s="181">
        <f t="shared" si="2532"/>
        <v>0.1287951469794815</v>
      </c>
      <c r="CO300" s="181">
        <f t="shared" si="2532"/>
        <v>0.12044605725911334</v>
      </c>
      <c r="CP300" s="181">
        <f t="shared" si="2532"/>
        <v>0.1259719702733291</v>
      </c>
      <c r="CQ300" s="181">
        <f t="shared" si="2532"/>
        <v>0.13532738821281121</v>
      </c>
      <c r="CR300" s="181">
        <f t="shared" si="2532"/>
        <v>0.14036232456694114</v>
      </c>
      <c r="CS300" s="181">
        <f t="shared" si="2532"/>
        <v>0.14333191643024679</v>
      </c>
      <c r="CT300" s="181">
        <f t="shared" si="2532"/>
        <v>0.14757242802187376</v>
      </c>
      <c r="CU300" s="181">
        <f t="shared" si="2532"/>
        <v>0.15185089126883208</v>
      </c>
      <c r="CV300" s="181">
        <f t="shared" si="2532"/>
        <v>0.15638910794803174</v>
      </c>
      <c r="CW300" s="181">
        <f t="shared" si="2532"/>
        <v>0.1610103207660403</v>
      </c>
      <c r="CX300" s="181">
        <f t="shared" ref="CX300:DB300" si="2534">+CX97</f>
        <v>0.1657663455966332</v>
      </c>
      <c r="CY300" s="181">
        <f t="shared" si="2534"/>
        <v>0.17072122996602782</v>
      </c>
      <c r="CZ300" s="181">
        <f t="shared" si="2534"/>
        <v>0.17566243773771043</v>
      </c>
      <c r="DA300" s="181">
        <f t="shared" si="2534"/>
        <v>0.18084605713677873</v>
      </c>
      <c r="DB300" s="181">
        <f t="shared" si="2534"/>
        <v>0.18618109647755882</v>
      </c>
      <c r="DE300" s="138"/>
      <c r="DF300" s="84">
        <v>0.13177138153989817</v>
      </c>
    </row>
    <row r="301" spans="1:110" s="84" customFormat="1" x14ac:dyDescent="0.2">
      <c r="A301" s="84" t="s">
        <v>514</v>
      </c>
      <c r="E301" s="84" t="e">
        <f>(E216+E203+E193+E195)/E175</f>
        <v>#DIV/0!</v>
      </c>
      <c r="F301" s="84" t="e">
        <f t="shared" ref="F301:AE301" si="2535">(F216+F203+F193+F195)/F175</f>
        <v>#DIV/0!</v>
      </c>
      <c r="G301" s="84" t="e">
        <f t="shared" si="2535"/>
        <v>#DIV/0!</v>
      </c>
      <c r="H301" s="84" t="e">
        <f t="shared" si="2535"/>
        <v>#DIV/0!</v>
      </c>
      <c r="I301" s="84" t="e">
        <f t="shared" si="2535"/>
        <v>#DIV/0!</v>
      </c>
      <c r="J301" s="84" t="e">
        <f t="shared" si="2535"/>
        <v>#DIV/0!</v>
      </c>
      <c r="K301" s="84">
        <f t="shared" si="2535"/>
        <v>3.5190387255314333</v>
      </c>
      <c r="L301" s="84">
        <f t="shared" si="2535"/>
        <v>3.930307834732623</v>
      </c>
      <c r="M301" s="84">
        <f t="shared" si="2535"/>
        <v>4.2358236541207308</v>
      </c>
      <c r="N301" s="84">
        <f t="shared" si="2535"/>
        <v>3.0848591833664694</v>
      </c>
      <c r="O301" s="84">
        <f t="shared" si="2535"/>
        <v>2.679947570649424</v>
      </c>
      <c r="P301" s="84">
        <f t="shared" si="2535"/>
        <v>2.4083244081723501</v>
      </c>
      <c r="Q301" s="84">
        <f t="shared" si="2535"/>
        <v>1.8292254040082165</v>
      </c>
      <c r="R301" s="84">
        <f t="shared" si="2535"/>
        <v>1.4440304356372196</v>
      </c>
      <c r="S301" s="84">
        <f t="shared" si="2535"/>
        <v>1.2822125296861835</v>
      </c>
      <c r="T301" s="84">
        <f t="shared" si="2535"/>
        <v>2.1184951796077325</v>
      </c>
      <c r="U301" s="84">
        <f t="shared" si="2535"/>
        <v>2.1809333666512072</v>
      </c>
      <c r="V301" s="84">
        <f t="shared" si="2535"/>
        <v>2.1175708439532084</v>
      </c>
      <c r="W301" s="84">
        <f t="shared" si="2535"/>
        <v>2.9252829492148087</v>
      </c>
      <c r="X301" s="84">
        <f t="shared" si="2535"/>
        <v>2.2750302544139456</v>
      </c>
      <c r="Y301" s="84">
        <f t="shared" si="2535"/>
        <v>2.2281636233155253</v>
      </c>
      <c r="Z301" s="84">
        <f t="shared" si="2535"/>
        <v>1.6552325245598645</v>
      </c>
      <c r="AA301" s="84">
        <f t="shared" ref="AA301" si="2536">(AA216+AA203+AA193+AA195)/AA175</f>
        <v>1.5779475382974033</v>
      </c>
      <c r="AB301" s="50">
        <f t="shared" si="2535"/>
        <v>1.5384118452254738</v>
      </c>
      <c r="AC301" s="50">
        <f t="shared" si="2535"/>
        <v>1.4786152006385052</v>
      </c>
      <c r="AD301" s="50">
        <f t="shared" si="2535"/>
        <v>1.3915183118114121</v>
      </c>
      <c r="AE301" s="50">
        <f t="shared" si="2535"/>
        <v>1.3260307281842882</v>
      </c>
      <c r="AL301" s="84" t="e">
        <f t="shared" ref="AL301:CW301" si="2537">(AL216+AL203+AL193+AL195)/AL175</f>
        <v>#DIV/0!</v>
      </c>
      <c r="AM301" s="84" t="e">
        <f t="shared" si="2537"/>
        <v>#DIV/0!</v>
      </c>
      <c r="AN301" s="84" t="e">
        <f t="shared" si="2537"/>
        <v>#DIV/0!</v>
      </c>
      <c r="AO301" s="84" t="e">
        <f t="shared" si="2537"/>
        <v>#DIV/0!</v>
      </c>
      <c r="AP301" s="84" t="e">
        <f t="shared" si="2537"/>
        <v>#DIV/0!</v>
      </c>
      <c r="AQ301" s="84" t="e">
        <f t="shared" si="2537"/>
        <v>#DIV/0!</v>
      </c>
      <c r="AR301" s="84" t="e">
        <f t="shared" si="2537"/>
        <v>#DIV/0!</v>
      </c>
      <c r="AS301" s="84" t="e">
        <f t="shared" si="2537"/>
        <v>#DIV/0!</v>
      </c>
      <c r="AT301" s="84" t="e">
        <f t="shared" si="2537"/>
        <v>#DIV/0!</v>
      </c>
      <c r="AU301" s="84" t="e">
        <f t="shared" si="2537"/>
        <v>#DIV/0!</v>
      </c>
      <c r="AV301" s="84" t="e">
        <f t="shared" si="2537"/>
        <v>#DIV/0!</v>
      </c>
      <c r="AW301" s="84" t="e">
        <f t="shared" si="2537"/>
        <v>#DIV/0!</v>
      </c>
      <c r="AX301" s="84" t="e">
        <f t="shared" si="2537"/>
        <v>#DIV/0!</v>
      </c>
      <c r="AY301" s="84" t="e">
        <f t="shared" si="2537"/>
        <v>#DIV/0!</v>
      </c>
      <c r="AZ301" s="84" t="e">
        <f t="shared" si="2537"/>
        <v>#DIV/0!</v>
      </c>
      <c r="BA301" s="84" t="e">
        <f t="shared" si="2537"/>
        <v>#DIV/0!</v>
      </c>
      <c r="BB301" s="84" t="e">
        <f t="shared" si="2537"/>
        <v>#DIV/0!</v>
      </c>
      <c r="BC301" s="84" t="e">
        <f t="shared" si="2537"/>
        <v>#DIV/0!</v>
      </c>
      <c r="BD301" s="84" t="e">
        <f t="shared" si="2537"/>
        <v>#DIV/0!</v>
      </c>
      <c r="BE301" s="84" t="e">
        <f t="shared" si="2537"/>
        <v>#DIV/0!</v>
      </c>
      <c r="BF301" s="84" t="e">
        <f t="shared" si="2537"/>
        <v>#DIV/0!</v>
      </c>
      <c r="BG301" s="84" t="e">
        <f t="shared" si="2537"/>
        <v>#DIV/0!</v>
      </c>
      <c r="BH301" s="84" t="e">
        <f t="shared" si="2537"/>
        <v>#DIV/0!</v>
      </c>
      <c r="BI301" s="84" t="e">
        <f t="shared" si="2537"/>
        <v>#DIV/0!</v>
      </c>
      <c r="BJ301" s="84" t="e">
        <f t="shared" si="2537"/>
        <v>#DIV/0!</v>
      </c>
      <c r="BK301" s="84" t="e">
        <f t="shared" si="2537"/>
        <v>#DIV/0!</v>
      </c>
      <c r="BL301" s="84" t="e">
        <f t="shared" si="2537"/>
        <v>#DIV/0!</v>
      </c>
      <c r="BM301" s="84" t="e">
        <f t="shared" si="2537"/>
        <v>#DIV/0!</v>
      </c>
      <c r="BN301" s="84" t="e">
        <f t="shared" si="2537"/>
        <v>#DIV/0!</v>
      </c>
      <c r="BO301" s="84" t="e">
        <f t="shared" si="2537"/>
        <v>#DIV/0!</v>
      </c>
      <c r="BP301" s="84" t="e">
        <f t="shared" si="2537"/>
        <v>#DIV/0!</v>
      </c>
      <c r="BQ301" s="84">
        <f t="shared" si="2537"/>
        <v>1</v>
      </c>
      <c r="BR301" s="84">
        <f t="shared" si="2537"/>
        <v>5.738047236734225</v>
      </c>
      <c r="BS301" s="84">
        <f t="shared" si="2537"/>
        <v>5.1641084154397721</v>
      </c>
      <c r="BT301" s="84">
        <f t="shared" si="2537"/>
        <v>3.0823526455235402</v>
      </c>
      <c r="BU301" s="84">
        <f t="shared" si="2537"/>
        <v>2.8825726488001786</v>
      </c>
      <c r="BV301" s="84">
        <f t="shared" si="2537"/>
        <v>2.9252846884646586</v>
      </c>
      <c r="BW301" s="84">
        <f t="shared" si="2537"/>
        <v>2.6835907754040602</v>
      </c>
      <c r="BX301" s="84">
        <f t="shared" si="2537"/>
        <v>2.6468618794680734</v>
      </c>
      <c r="BY301" s="84">
        <f t="shared" si="2537"/>
        <v>2.5164513389822374</v>
      </c>
      <c r="BZ301" s="84">
        <f t="shared" si="2537"/>
        <v>2.2750294640351698</v>
      </c>
      <c r="CA301" s="84">
        <f t="shared" si="2537"/>
        <v>2.2194222849229766</v>
      </c>
      <c r="CB301" s="84">
        <f t="shared" si="2537"/>
        <v>2.3470228984631256</v>
      </c>
      <c r="CC301" s="84">
        <f t="shared" si="2537"/>
        <v>2.2892293414589102</v>
      </c>
      <c r="CD301" s="84">
        <f t="shared" si="2537"/>
        <v>2.2281636233155253</v>
      </c>
      <c r="CE301" s="84">
        <f t="shared" si="2537"/>
        <v>2.1825725621430117</v>
      </c>
      <c r="CF301" s="84">
        <f t="shared" si="2537"/>
        <v>2.1277834116521217</v>
      </c>
      <c r="CG301" s="84">
        <f t="shared" si="2537"/>
        <v>2.0548506604909731</v>
      </c>
      <c r="CH301" s="84">
        <f t="shared" si="2537"/>
        <v>1.6552325245598645</v>
      </c>
      <c r="CI301" s="84">
        <f t="shared" si="2537"/>
        <v>1.5982354377434749</v>
      </c>
      <c r="CJ301" s="84">
        <f t="shared" si="2537"/>
        <v>1.5403550521155587</v>
      </c>
      <c r="CK301" s="84">
        <f t="shared" si="2537"/>
        <v>1.5334959053495327</v>
      </c>
      <c r="CL301" s="84">
        <f t="shared" ref="CL301" si="2538">(CL216+CL203+CL193+CL195)/CL175</f>
        <v>1.5779475382974033</v>
      </c>
      <c r="CM301" s="50">
        <f t="shared" si="2537"/>
        <v>1.553253295647105</v>
      </c>
      <c r="CN301" s="50">
        <f t="shared" si="2537"/>
        <v>1.5598026923800592</v>
      </c>
      <c r="CO301" s="50">
        <f t="shared" si="2537"/>
        <v>1.5504960972069248</v>
      </c>
      <c r="CP301" s="50">
        <f t="shared" si="2537"/>
        <v>1.5384118452254738</v>
      </c>
      <c r="CQ301" s="50">
        <f t="shared" si="2537"/>
        <v>1.5432064960719789</v>
      </c>
      <c r="CR301" s="50">
        <f t="shared" si="2537"/>
        <v>1.5325838000678556</v>
      </c>
      <c r="CS301" s="50">
        <f t="shared" si="2537"/>
        <v>1.5045541863756724</v>
      </c>
      <c r="CT301" s="50">
        <f t="shared" si="2537"/>
        <v>1.4786152006385052</v>
      </c>
      <c r="CU301" s="50">
        <f t="shared" si="2537"/>
        <v>1.4539613998200462</v>
      </c>
      <c r="CV301" s="50">
        <f t="shared" si="2537"/>
        <v>1.4316803617145677</v>
      </c>
      <c r="CW301" s="50">
        <f t="shared" si="2537"/>
        <v>1.4109129492773353</v>
      </c>
      <c r="CX301" s="50">
        <f t="shared" ref="CX301:DB301" si="2539">(CX216+CX203+CX193+CX195)/CX175</f>
        <v>1.3915183118114121</v>
      </c>
      <c r="CY301" s="50">
        <f t="shared" si="2539"/>
        <v>1.374366954490138</v>
      </c>
      <c r="CZ301" s="50">
        <f t="shared" si="2539"/>
        <v>1.357226441168278</v>
      </c>
      <c r="DA301" s="50">
        <f t="shared" si="2539"/>
        <v>1.3411438924431536</v>
      </c>
      <c r="DB301" s="50">
        <f t="shared" si="2539"/>
        <v>1.3260307281842882</v>
      </c>
      <c r="DE301" s="138"/>
      <c r="DF301" s="84">
        <v>1.5779475382974033</v>
      </c>
    </row>
    <row r="302" spans="1:110" s="84" customFormat="1" x14ac:dyDescent="0.2">
      <c r="A302" s="154" t="s">
        <v>498</v>
      </c>
      <c r="AB302" s="50"/>
      <c r="AC302" s="50"/>
      <c r="AD302" s="50"/>
      <c r="AE302" s="50"/>
      <c r="CM302" s="50"/>
      <c r="CN302" s="50"/>
      <c r="CO302" s="50"/>
      <c r="CP302" s="50"/>
      <c r="CQ302" s="50"/>
      <c r="CR302" s="50"/>
      <c r="CS302" s="50"/>
      <c r="CT302" s="50"/>
      <c r="CU302" s="50"/>
      <c r="CV302" s="50"/>
      <c r="CW302" s="50"/>
      <c r="CX302" s="50"/>
      <c r="CY302" s="50"/>
      <c r="CZ302" s="50"/>
      <c r="DA302" s="50"/>
      <c r="DB302" s="50"/>
      <c r="DE302" s="138"/>
    </row>
    <row r="303" spans="1:110" s="88" customFormat="1" x14ac:dyDescent="0.2">
      <c r="A303" s="88" t="s">
        <v>102</v>
      </c>
      <c r="B303" s="88" t="e">
        <f t="shared" ref="B303:AE303" si="2540">B216/B175</f>
        <v>#DIV/0!</v>
      </c>
      <c r="C303" s="88" t="e">
        <f t="shared" si="2540"/>
        <v>#DIV/0!</v>
      </c>
      <c r="D303" s="88" t="e">
        <f t="shared" si="2540"/>
        <v>#DIV/0!</v>
      </c>
      <c r="F303" s="88" t="e">
        <f t="shared" si="2540"/>
        <v>#DIV/0!</v>
      </c>
      <c r="G303" s="88" t="e">
        <f t="shared" si="2540"/>
        <v>#DIV/0!</v>
      </c>
      <c r="H303" s="88" t="e">
        <f t="shared" si="2540"/>
        <v>#DIV/0!</v>
      </c>
      <c r="I303" s="88" t="e">
        <f t="shared" si="2540"/>
        <v>#DIV/0!</v>
      </c>
      <c r="J303" s="88" t="e">
        <f t="shared" si="2540"/>
        <v>#DIV/0!</v>
      </c>
      <c r="K303" s="88">
        <f t="shared" si="2540"/>
        <v>7.5930879928108432E-3</v>
      </c>
      <c r="L303" s="88">
        <f t="shared" si="2540"/>
        <v>3.1416284151291753E-2</v>
      </c>
      <c r="M303" s="88">
        <f t="shared" si="2540"/>
        <v>0.24846664187341078</v>
      </c>
      <c r="N303" s="88">
        <f t="shared" si="2540"/>
        <v>0.14700876979425959</v>
      </c>
      <c r="O303" s="88">
        <f t="shared" si="2540"/>
        <v>0.12016098810918147</v>
      </c>
      <c r="P303" s="88">
        <f t="shared" si="2540"/>
        <v>8.1822489351885547E-2</v>
      </c>
      <c r="Q303" s="88">
        <f t="shared" si="2540"/>
        <v>1.9156445547617183E-3</v>
      </c>
      <c r="R303" s="88">
        <f t="shared" si="2540"/>
        <v>7.9101361907128909E-2</v>
      </c>
      <c r="S303" s="88">
        <f t="shared" si="2540"/>
        <v>0.14787730496810339</v>
      </c>
      <c r="T303" s="88">
        <f t="shared" si="2540"/>
        <v>0.2622187056018504</v>
      </c>
      <c r="U303" s="88">
        <f t="shared" si="2540"/>
        <v>1.6607520584584724E-4</v>
      </c>
      <c r="V303" s="88">
        <f t="shared" si="2540"/>
        <v>9.9395746943690402E-4</v>
      </c>
      <c r="W303" s="88">
        <f t="shared" si="2540"/>
        <v>3.455434422520505E-2</v>
      </c>
      <c r="X303" s="88">
        <f t="shared" si="2540"/>
        <v>1.4131509843511397E-2</v>
      </c>
      <c r="Y303" s="88">
        <f t="shared" si="2540"/>
        <v>5.4142412885734795E-3</v>
      </c>
      <c r="Z303" s="88">
        <f t="shared" si="2540"/>
        <v>5.1871065302200536E-2</v>
      </c>
      <c r="AA303" s="88">
        <f t="shared" ref="AA303" si="2541">AA216/AA175</f>
        <v>2.4578762328770209E-3</v>
      </c>
      <c r="AB303" s="42">
        <f t="shared" si="2540"/>
        <v>8.7015882204617034E-2</v>
      </c>
      <c r="AC303" s="42">
        <f t="shared" si="2540"/>
        <v>0.22875269345772867</v>
      </c>
      <c r="AD303" s="42">
        <f t="shared" si="2540"/>
        <v>0.36995475895040114</v>
      </c>
      <c r="AE303" s="42">
        <f t="shared" si="2540"/>
        <v>0.47708913687690524</v>
      </c>
      <c r="AL303" s="88" t="e">
        <f t="shared" ref="AL303:CW303" si="2542">AL216/AL175</f>
        <v>#DIV/0!</v>
      </c>
      <c r="AM303" s="88" t="e">
        <f t="shared" si="2542"/>
        <v>#DIV/0!</v>
      </c>
      <c r="AN303" s="88" t="e">
        <f t="shared" si="2542"/>
        <v>#DIV/0!</v>
      </c>
      <c r="AO303" s="88" t="e">
        <f t="shared" si="2542"/>
        <v>#DIV/0!</v>
      </c>
      <c r="AP303" s="88" t="e">
        <f t="shared" si="2542"/>
        <v>#DIV/0!</v>
      </c>
      <c r="AQ303" s="88" t="e">
        <f t="shared" si="2542"/>
        <v>#DIV/0!</v>
      </c>
      <c r="AR303" s="88" t="e">
        <f t="shared" si="2542"/>
        <v>#DIV/0!</v>
      </c>
      <c r="AS303" s="88" t="e">
        <f t="shared" si="2542"/>
        <v>#DIV/0!</v>
      </c>
      <c r="AT303" s="88" t="e">
        <f t="shared" si="2542"/>
        <v>#DIV/0!</v>
      </c>
      <c r="AU303" s="88" t="e">
        <f t="shared" si="2542"/>
        <v>#DIV/0!</v>
      </c>
      <c r="AV303" s="88" t="e">
        <f t="shared" si="2542"/>
        <v>#DIV/0!</v>
      </c>
      <c r="AW303" s="88" t="e">
        <f t="shared" si="2542"/>
        <v>#DIV/0!</v>
      </c>
      <c r="AX303" s="88" t="e">
        <f t="shared" si="2542"/>
        <v>#DIV/0!</v>
      </c>
      <c r="AY303" s="88" t="e">
        <f t="shared" si="2542"/>
        <v>#DIV/0!</v>
      </c>
      <c r="AZ303" s="88" t="e">
        <f t="shared" si="2542"/>
        <v>#DIV/0!</v>
      </c>
      <c r="BA303" s="88" t="e">
        <f t="shared" si="2542"/>
        <v>#DIV/0!</v>
      </c>
      <c r="BB303" s="88" t="e">
        <f t="shared" si="2542"/>
        <v>#DIV/0!</v>
      </c>
      <c r="BC303" s="88" t="e">
        <f t="shared" si="2542"/>
        <v>#DIV/0!</v>
      </c>
      <c r="BD303" s="88" t="e">
        <f t="shared" si="2542"/>
        <v>#DIV/0!</v>
      </c>
      <c r="BE303" s="88" t="e">
        <f t="shared" si="2542"/>
        <v>#DIV/0!</v>
      </c>
      <c r="BF303" s="88" t="e">
        <f t="shared" si="2542"/>
        <v>#DIV/0!</v>
      </c>
      <c r="BG303" s="88" t="e">
        <f t="shared" si="2542"/>
        <v>#DIV/0!</v>
      </c>
      <c r="BH303" s="88" t="e">
        <f t="shared" si="2542"/>
        <v>#DIV/0!</v>
      </c>
      <c r="BI303" s="88" t="e">
        <f t="shared" si="2542"/>
        <v>#DIV/0!</v>
      </c>
      <c r="BJ303" s="88" t="e">
        <f t="shared" si="2542"/>
        <v>#DIV/0!</v>
      </c>
      <c r="BK303" s="88" t="e">
        <f t="shared" si="2542"/>
        <v>#DIV/0!</v>
      </c>
      <c r="BL303" s="88" t="e">
        <f t="shared" si="2542"/>
        <v>#DIV/0!</v>
      </c>
      <c r="BM303" s="88" t="e">
        <f t="shared" si="2542"/>
        <v>#DIV/0!</v>
      </c>
      <c r="BN303" s="88" t="e">
        <f t="shared" si="2542"/>
        <v>#DIV/0!</v>
      </c>
      <c r="BO303" s="88" t="e">
        <f t="shared" si="2542"/>
        <v>#DIV/0!</v>
      </c>
      <c r="BP303" s="88" t="e">
        <f t="shared" si="2542"/>
        <v>#DIV/0!</v>
      </c>
      <c r="BQ303" s="88">
        <f t="shared" si="2542"/>
        <v>1</v>
      </c>
      <c r="BR303" s="88">
        <f t="shared" si="2542"/>
        <v>2.6933573094944808E-3</v>
      </c>
      <c r="BS303" s="88">
        <f t="shared" si="2542"/>
        <v>8.7646349565386306E-2</v>
      </c>
      <c r="BT303" s="88">
        <f t="shared" si="2542"/>
        <v>2.0283902838310369E-3</v>
      </c>
      <c r="BU303" s="88">
        <f t="shared" si="2542"/>
        <v>6.0982721666598079E-2</v>
      </c>
      <c r="BV303" s="88">
        <f t="shared" si="2542"/>
        <v>3.4553817036264638E-2</v>
      </c>
      <c r="BW303" s="88">
        <f t="shared" si="2542"/>
        <v>0.1329735443421837</v>
      </c>
      <c r="BX303" s="88">
        <f t="shared" si="2542"/>
        <v>2.5169807038684124E-2</v>
      </c>
      <c r="BY303" s="88">
        <f t="shared" si="2542"/>
        <v>0.11196052721732193</v>
      </c>
      <c r="BZ303" s="88">
        <f t="shared" si="2542"/>
        <v>1.4131512487138717E-2</v>
      </c>
      <c r="CA303" s="88">
        <f t="shared" si="2542"/>
        <v>8.8822811642004729E-2</v>
      </c>
      <c r="CB303" s="88">
        <f t="shared" si="2542"/>
        <v>1.0694575784190604E-2</v>
      </c>
      <c r="CC303" s="88">
        <f t="shared" si="2542"/>
        <v>5.4866395597863438E-2</v>
      </c>
      <c r="CD303" s="88">
        <f t="shared" si="2542"/>
        <v>5.4142412885734795E-3</v>
      </c>
      <c r="CE303" s="88">
        <f t="shared" si="2542"/>
        <v>2.2731437689596703E-2</v>
      </c>
      <c r="CF303" s="88">
        <f t="shared" si="2542"/>
        <v>4.3420507620013423E-3</v>
      </c>
      <c r="CG303" s="88">
        <f t="shared" si="2542"/>
        <v>6.5749188231064695E-2</v>
      </c>
      <c r="CH303" s="88">
        <f t="shared" si="2542"/>
        <v>5.1871065302200536E-2</v>
      </c>
      <c r="CI303" s="88">
        <f t="shared" si="2542"/>
        <v>0.15162278568145532</v>
      </c>
      <c r="CJ303" s="88">
        <f t="shared" si="2542"/>
        <v>1.7605064014087859E-2</v>
      </c>
      <c r="CK303" s="88">
        <f t="shared" si="2542"/>
        <v>5.3181907134724912E-2</v>
      </c>
      <c r="CL303" s="88">
        <f t="shared" ref="CL303" si="2543">CL216/CL175</f>
        <v>2.4578762328770209E-3</v>
      </c>
      <c r="CM303" s="42">
        <f t="shared" si="2542"/>
        <v>5.425032914690698E-2</v>
      </c>
      <c r="CN303" s="42">
        <f t="shared" si="2542"/>
        <v>2.515581261134028E-2</v>
      </c>
      <c r="CO303" s="42">
        <f t="shared" si="2542"/>
        <v>5.4860646279437181E-2</v>
      </c>
      <c r="CP303" s="42">
        <f t="shared" si="2542"/>
        <v>8.7015882204617034E-2</v>
      </c>
      <c r="CQ303" s="42">
        <f t="shared" si="2542"/>
        <v>0.10753622792138462</v>
      </c>
      <c r="CR303" s="42">
        <f t="shared" si="2542"/>
        <v>0.14084689425986954</v>
      </c>
      <c r="CS303" s="42">
        <f t="shared" si="2542"/>
        <v>0.18651335892472395</v>
      </c>
      <c r="CT303" s="42">
        <f t="shared" si="2542"/>
        <v>0.22875269345772867</v>
      </c>
      <c r="CU303" s="42">
        <f t="shared" si="2542"/>
        <v>0.26834570174779393</v>
      </c>
      <c r="CV303" s="42">
        <f t="shared" si="2542"/>
        <v>0.30461942453380186</v>
      </c>
      <c r="CW303" s="42">
        <f t="shared" si="2542"/>
        <v>0.33841192443881146</v>
      </c>
      <c r="CX303" s="42">
        <f t="shared" ref="CX303:DB303" si="2544">CX216/CX175</f>
        <v>0.36995475895040114</v>
      </c>
      <c r="CY303" s="42">
        <f t="shared" si="2544"/>
        <v>0.39871053806997619</v>
      </c>
      <c r="CZ303" s="42">
        <f t="shared" si="2544"/>
        <v>0.42651764899282596</v>
      </c>
      <c r="DA303" s="42">
        <f t="shared" si="2544"/>
        <v>0.45259541179652751</v>
      </c>
      <c r="DB303" s="42">
        <f t="shared" si="2544"/>
        <v>0.47708913687690524</v>
      </c>
      <c r="DE303" s="125"/>
      <c r="DF303" s="88">
        <v>2.4578762328770209E-3</v>
      </c>
    </row>
    <row r="304" spans="1:110" s="89" customFormat="1" x14ac:dyDescent="0.2">
      <c r="A304" s="89" t="s">
        <v>103</v>
      </c>
      <c r="C304" s="89" t="e">
        <f t="shared" ref="C304:AE304" si="2545">C183/B183-1</f>
        <v>#DIV/0!</v>
      </c>
      <c r="D304" s="89" t="e">
        <f t="shared" si="2545"/>
        <v>#DIV/0!</v>
      </c>
      <c r="F304" s="89" t="e">
        <f t="shared" si="2545"/>
        <v>#DIV/0!</v>
      </c>
      <c r="G304" s="89" t="e">
        <f t="shared" si="2545"/>
        <v>#DIV/0!</v>
      </c>
      <c r="H304" s="89" t="e">
        <f t="shared" si="2545"/>
        <v>#DIV/0!</v>
      </c>
      <c r="I304" s="89" t="e">
        <f t="shared" si="2545"/>
        <v>#DIV/0!</v>
      </c>
      <c r="J304" s="89" t="e">
        <f t="shared" si="2545"/>
        <v>#DIV/0!</v>
      </c>
      <c r="K304" s="89" t="e">
        <f>K183/J183-1</f>
        <v>#DIV/0!</v>
      </c>
      <c r="L304" s="89">
        <f t="shared" si="2545"/>
        <v>6.6455976584665066E-3</v>
      </c>
      <c r="M304" s="89">
        <f t="shared" si="2545"/>
        <v>0.12114694733935871</v>
      </c>
      <c r="N304" s="89">
        <f t="shared" si="2545"/>
        <v>-0.14574353117573424</v>
      </c>
      <c r="O304" s="89">
        <f t="shared" si="2545"/>
        <v>-0.12854144087516295</v>
      </c>
      <c r="P304" s="89">
        <f t="shared" si="2545"/>
        <v>-0.19696998566236823</v>
      </c>
      <c r="Q304" s="89">
        <f t="shared" si="2545"/>
        <v>-0.25733671061246632</v>
      </c>
      <c r="R304" s="89">
        <f t="shared" si="2545"/>
        <v>-0.35102673912791671</v>
      </c>
      <c r="S304" s="89">
        <f t="shared" si="2545"/>
        <v>-0.39736930920230673</v>
      </c>
      <c r="T304" s="89">
        <f t="shared" si="2545"/>
        <v>4.2464199890953891</v>
      </c>
      <c r="U304" s="89">
        <f t="shared" si="2545"/>
        <v>0.35026136322521539</v>
      </c>
      <c r="V304" s="89">
        <f t="shared" si="2545"/>
        <v>2.3005253266829673E-2</v>
      </c>
      <c r="W304" s="89">
        <f t="shared" si="2545"/>
        <v>0.837899030189589</v>
      </c>
      <c r="X304" s="89">
        <f t="shared" si="2545"/>
        <v>-0.1144355655462812</v>
      </c>
      <c r="Y304" s="89">
        <f t="shared" si="2545"/>
        <v>9.8780816573717622E-2</v>
      </c>
      <c r="Z304" s="89">
        <f t="shared" si="2545"/>
        <v>-0.39276402580269865</v>
      </c>
      <c r="AA304" s="89">
        <f t="shared" si="2545"/>
        <v>-3.6932498545964698E-2</v>
      </c>
      <c r="AB304" s="47">
        <f t="shared" si="2545"/>
        <v>0</v>
      </c>
      <c r="AC304" s="47">
        <f t="shared" si="2545"/>
        <v>0</v>
      </c>
      <c r="AD304" s="47">
        <f t="shared" si="2545"/>
        <v>0</v>
      </c>
      <c r="AE304" s="47">
        <f t="shared" si="2545"/>
        <v>0</v>
      </c>
      <c r="AL304" s="89" t="e">
        <f t="shared" ref="AL304:CW304" si="2546">AL183/AK183-1</f>
        <v>#DIV/0!</v>
      </c>
      <c r="AM304" s="89" t="e">
        <f t="shared" si="2546"/>
        <v>#DIV/0!</v>
      </c>
      <c r="AN304" s="89" t="e">
        <f t="shared" si="2546"/>
        <v>#DIV/0!</v>
      </c>
      <c r="AO304" s="89" t="e">
        <f t="shared" si="2546"/>
        <v>#DIV/0!</v>
      </c>
      <c r="AP304" s="89" t="e">
        <f t="shared" si="2546"/>
        <v>#DIV/0!</v>
      </c>
      <c r="AQ304" s="89" t="e">
        <f t="shared" si="2546"/>
        <v>#DIV/0!</v>
      </c>
      <c r="AR304" s="89" t="e">
        <f t="shared" si="2546"/>
        <v>#DIV/0!</v>
      </c>
      <c r="AS304" s="89" t="e">
        <f t="shared" si="2546"/>
        <v>#DIV/0!</v>
      </c>
      <c r="AT304" s="89" t="e">
        <f t="shared" si="2546"/>
        <v>#DIV/0!</v>
      </c>
      <c r="AU304" s="89" t="e">
        <f t="shared" si="2546"/>
        <v>#DIV/0!</v>
      </c>
      <c r="AV304" s="89" t="e">
        <f t="shared" si="2546"/>
        <v>#DIV/0!</v>
      </c>
      <c r="AW304" s="89" t="e">
        <f t="shared" si="2546"/>
        <v>#DIV/0!</v>
      </c>
      <c r="AX304" s="89" t="e">
        <f t="shared" si="2546"/>
        <v>#DIV/0!</v>
      </c>
      <c r="AY304" s="89" t="e">
        <f t="shared" si="2546"/>
        <v>#DIV/0!</v>
      </c>
      <c r="AZ304" s="89" t="e">
        <f t="shared" si="2546"/>
        <v>#DIV/0!</v>
      </c>
      <c r="BA304" s="89" t="e">
        <f t="shared" si="2546"/>
        <v>#DIV/0!</v>
      </c>
      <c r="BB304" s="89" t="e">
        <f t="shared" si="2546"/>
        <v>#DIV/0!</v>
      </c>
      <c r="BC304" s="89" t="e">
        <f t="shared" si="2546"/>
        <v>#DIV/0!</v>
      </c>
      <c r="BD304" s="89" t="e">
        <f t="shared" si="2546"/>
        <v>#DIV/0!</v>
      </c>
      <c r="BE304" s="89" t="e">
        <f t="shared" si="2546"/>
        <v>#DIV/0!</v>
      </c>
      <c r="BF304" s="89" t="e">
        <f t="shared" si="2546"/>
        <v>#DIV/0!</v>
      </c>
      <c r="BG304" s="89" t="e">
        <f t="shared" si="2546"/>
        <v>#DIV/0!</v>
      </c>
      <c r="BH304" s="89" t="e">
        <f t="shared" si="2546"/>
        <v>#DIV/0!</v>
      </c>
      <c r="BI304" s="89" t="e">
        <f t="shared" si="2546"/>
        <v>#DIV/0!</v>
      </c>
      <c r="BJ304" s="89" t="e">
        <f t="shared" si="2546"/>
        <v>#DIV/0!</v>
      </c>
      <c r="BK304" s="89" t="e">
        <f t="shared" si="2546"/>
        <v>#DIV/0!</v>
      </c>
      <c r="BL304" s="89" t="e">
        <f t="shared" si="2546"/>
        <v>#DIV/0!</v>
      </c>
      <c r="BM304" s="89" t="e">
        <f t="shared" si="2546"/>
        <v>#DIV/0!</v>
      </c>
      <c r="BN304" s="89" t="e">
        <f t="shared" si="2546"/>
        <v>#DIV/0!</v>
      </c>
      <c r="BO304" s="89" t="e">
        <f t="shared" si="2546"/>
        <v>#DIV/0!</v>
      </c>
      <c r="BP304" s="89" t="e">
        <f t="shared" si="2546"/>
        <v>#DIV/0!</v>
      </c>
      <c r="BQ304" s="89" t="e">
        <f t="shared" si="2546"/>
        <v>#DIV/0!</v>
      </c>
      <c r="BR304" s="89" t="e">
        <f t="shared" si="2546"/>
        <v>#DIV/0!</v>
      </c>
      <c r="BS304" s="89">
        <f t="shared" si="2546"/>
        <v>0</v>
      </c>
      <c r="BT304" s="89">
        <f t="shared" si="2546"/>
        <v>0.59023872817014733</v>
      </c>
      <c r="BU304" s="89">
        <f t="shared" si="2546"/>
        <v>0</v>
      </c>
      <c r="BV304" s="89">
        <f t="shared" si="2546"/>
        <v>0.15573867200596236</v>
      </c>
      <c r="BW304" s="89">
        <f t="shared" si="2546"/>
        <v>0</v>
      </c>
      <c r="BX304" s="89">
        <f t="shared" si="2546"/>
        <v>-5.0857016946274425E-2</v>
      </c>
      <c r="BY304" s="89">
        <f t="shared" si="2546"/>
        <v>0</v>
      </c>
      <c r="BZ304" s="89">
        <f t="shared" si="2546"/>
        <v>-6.6986068840078183E-2</v>
      </c>
      <c r="CA304" s="89">
        <f t="shared" si="2546"/>
        <v>0</v>
      </c>
      <c r="CB304" s="89">
        <f t="shared" si="2546"/>
        <v>0.10619156918448236</v>
      </c>
      <c r="CC304" s="89">
        <f t="shared" si="2546"/>
        <v>0</v>
      </c>
      <c r="CD304" s="89">
        <f t="shared" si="2546"/>
        <v>-6.6984322861960433E-3</v>
      </c>
      <c r="CE304" s="89">
        <f t="shared" si="2546"/>
        <v>0</v>
      </c>
      <c r="CF304" s="89">
        <f t="shared" si="2546"/>
        <v>-7.0116029043617245E-2</v>
      </c>
      <c r="CG304" s="89">
        <f t="shared" si="2546"/>
        <v>0</v>
      </c>
      <c r="CH304" s="89">
        <f t="shared" si="2546"/>
        <v>-0.34697661948860015</v>
      </c>
      <c r="CI304" s="89">
        <f t="shared" si="2546"/>
        <v>0</v>
      </c>
      <c r="CJ304" s="89">
        <f t="shared" si="2546"/>
        <v>-9.0612063361729778E-2</v>
      </c>
      <c r="CK304" s="89">
        <f t="shared" si="2546"/>
        <v>0</v>
      </c>
      <c r="CL304" s="89">
        <f t="shared" si="2546"/>
        <v>5.9028234984292993E-2</v>
      </c>
      <c r="CM304" s="47">
        <f t="shared" si="2546"/>
        <v>0</v>
      </c>
      <c r="CN304" s="47">
        <f t="shared" si="2546"/>
        <v>0</v>
      </c>
      <c r="CO304" s="47">
        <f t="shared" si="2546"/>
        <v>0</v>
      </c>
      <c r="CP304" s="47">
        <f t="shared" si="2546"/>
        <v>0</v>
      </c>
      <c r="CQ304" s="47">
        <f t="shared" si="2546"/>
        <v>0</v>
      </c>
      <c r="CR304" s="47">
        <f t="shared" si="2546"/>
        <v>0</v>
      </c>
      <c r="CS304" s="47">
        <f t="shared" si="2546"/>
        <v>0</v>
      </c>
      <c r="CT304" s="47">
        <f t="shared" si="2546"/>
        <v>0</v>
      </c>
      <c r="CU304" s="47">
        <f t="shared" si="2546"/>
        <v>0</v>
      </c>
      <c r="CV304" s="47">
        <f t="shared" si="2546"/>
        <v>0</v>
      </c>
      <c r="CW304" s="47">
        <f t="shared" si="2546"/>
        <v>0</v>
      </c>
      <c r="CX304" s="47">
        <f t="shared" ref="CX304:DB304" si="2547">CX183/CW183-1</f>
        <v>0</v>
      </c>
      <c r="CY304" s="47">
        <f t="shared" si="2547"/>
        <v>0</v>
      </c>
      <c r="CZ304" s="47">
        <f t="shared" si="2547"/>
        <v>0</v>
      </c>
      <c r="DA304" s="47">
        <f t="shared" si="2547"/>
        <v>0</v>
      </c>
      <c r="DB304" s="47">
        <f t="shared" si="2547"/>
        <v>0</v>
      </c>
      <c r="DE304" s="130"/>
      <c r="DF304" s="89">
        <v>-3.6932498545964698E-2</v>
      </c>
    </row>
    <row r="305" spans="1:110" s="89" customFormat="1" x14ac:dyDescent="0.2">
      <c r="A305" s="89" t="s">
        <v>104</v>
      </c>
      <c r="C305" s="89" t="e">
        <f>C83/B83-1</f>
        <v>#DIV/0!</v>
      </c>
      <c r="D305" s="89" t="e">
        <f>D83/C83-1</f>
        <v>#DIV/0!</v>
      </c>
      <c r="F305" s="89" t="e">
        <f t="shared" ref="F305:AE305" si="2548">F83/E83-1</f>
        <v>#DIV/0!</v>
      </c>
      <c r="G305" s="89" t="e">
        <f t="shared" si="2548"/>
        <v>#DIV/0!</v>
      </c>
      <c r="H305" s="89" t="e">
        <f t="shared" si="2548"/>
        <v>#DIV/0!</v>
      </c>
      <c r="I305" s="89" t="e">
        <f t="shared" si="2548"/>
        <v>#DIV/0!</v>
      </c>
      <c r="J305" s="89" t="e">
        <f t="shared" si="2548"/>
        <v>#DIV/0!</v>
      </c>
      <c r="K305" s="89" t="e">
        <f t="shared" si="2548"/>
        <v>#DIV/0!</v>
      </c>
      <c r="L305" s="89">
        <f t="shared" si="2548"/>
        <v>2.8782945120624408</v>
      </c>
      <c r="M305" s="89">
        <f t="shared" si="2548"/>
        <v>0.81740164627432543</v>
      </c>
      <c r="N305" s="89">
        <f t="shared" si="2548"/>
        <v>0.41324061657944267</v>
      </c>
      <c r="O305" s="89">
        <f t="shared" si="2548"/>
        <v>-0.1183926729214354</v>
      </c>
      <c r="P305" s="89">
        <f t="shared" si="2548"/>
        <v>-7.360747056656336E-2</v>
      </c>
      <c r="Q305" s="89">
        <f t="shared" si="2548"/>
        <v>0.38162673103506073</v>
      </c>
      <c r="R305" s="89">
        <f t="shared" si="2548"/>
        <v>-3.2348612724101278E-2</v>
      </c>
      <c r="S305" s="89">
        <f t="shared" si="2548"/>
        <v>0.77203858613750542</v>
      </c>
      <c r="T305" s="89">
        <f t="shared" si="2548"/>
        <v>0.2209170506840239</v>
      </c>
      <c r="U305" s="89">
        <f t="shared" si="2548"/>
        <v>-0.37716010743066386</v>
      </c>
      <c r="V305" s="89">
        <f t="shared" si="2548"/>
        <v>0.34616704133586862</v>
      </c>
      <c r="W305" s="89">
        <f t="shared" si="2548"/>
        <v>0.94961563496476309</v>
      </c>
      <c r="X305" s="89">
        <f t="shared" si="2548"/>
        <v>0.35223638504112142</v>
      </c>
      <c r="Y305" s="89">
        <f t="shared" si="2548"/>
        <v>-0.30154319473446012</v>
      </c>
      <c r="Z305" s="89">
        <f t="shared" si="2548"/>
        <v>0.47697423108894421</v>
      </c>
      <c r="AA305" s="89">
        <f t="shared" si="2548"/>
        <v>-0.20211897793786526</v>
      </c>
      <c r="AB305" s="47">
        <f t="shared" si="2548"/>
        <v>0.43249225300105421</v>
      </c>
      <c r="AC305" s="47">
        <f t="shared" si="2548"/>
        <v>0.33439714996103453</v>
      </c>
      <c r="AD305" s="47">
        <f t="shared" si="2548"/>
        <v>1.507314088658962E-2</v>
      </c>
      <c r="AE305" s="47">
        <f t="shared" si="2548"/>
        <v>5.917808219178422E-3</v>
      </c>
      <c r="AL305" s="89" t="e">
        <f t="shared" ref="AL305:CW305" si="2549">AL83/AK83-1</f>
        <v>#DIV/0!</v>
      </c>
      <c r="AM305" s="89" t="e">
        <f t="shared" si="2549"/>
        <v>#DIV/0!</v>
      </c>
      <c r="AN305" s="89" t="e">
        <f t="shared" si="2549"/>
        <v>#DIV/0!</v>
      </c>
      <c r="AO305" s="89" t="e">
        <f t="shared" si="2549"/>
        <v>#DIV/0!</v>
      </c>
      <c r="AP305" s="89" t="e">
        <f t="shared" si="2549"/>
        <v>#DIV/0!</v>
      </c>
      <c r="AQ305" s="89" t="e">
        <f t="shared" si="2549"/>
        <v>#DIV/0!</v>
      </c>
      <c r="AR305" s="89" t="e">
        <f t="shared" si="2549"/>
        <v>#DIV/0!</v>
      </c>
      <c r="AS305" s="89" t="e">
        <f t="shared" si="2549"/>
        <v>#DIV/0!</v>
      </c>
      <c r="AT305" s="89" t="e">
        <f t="shared" si="2549"/>
        <v>#DIV/0!</v>
      </c>
      <c r="AU305" s="89" t="e">
        <f t="shared" si="2549"/>
        <v>#DIV/0!</v>
      </c>
      <c r="AV305" s="89" t="e">
        <f t="shared" si="2549"/>
        <v>#DIV/0!</v>
      </c>
      <c r="AW305" s="89" t="e">
        <f t="shared" si="2549"/>
        <v>#DIV/0!</v>
      </c>
      <c r="AX305" s="89" t="e">
        <f t="shared" si="2549"/>
        <v>#DIV/0!</v>
      </c>
      <c r="AY305" s="89" t="e">
        <f t="shared" si="2549"/>
        <v>#DIV/0!</v>
      </c>
      <c r="AZ305" s="89" t="e">
        <f t="shared" si="2549"/>
        <v>#DIV/0!</v>
      </c>
      <c r="BA305" s="89" t="e">
        <f t="shared" si="2549"/>
        <v>#DIV/0!</v>
      </c>
      <c r="BB305" s="89" t="e">
        <f t="shared" si="2549"/>
        <v>#DIV/0!</v>
      </c>
      <c r="BC305" s="89" t="e">
        <f t="shared" si="2549"/>
        <v>#DIV/0!</v>
      </c>
      <c r="BD305" s="89" t="e">
        <f t="shared" si="2549"/>
        <v>#DIV/0!</v>
      </c>
      <c r="BE305" s="89" t="e">
        <f t="shared" si="2549"/>
        <v>#DIV/0!</v>
      </c>
      <c r="BF305" s="89" t="e">
        <f t="shared" si="2549"/>
        <v>#DIV/0!</v>
      </c>
      <c r="BG305" s="89" t="e">
        <f t="shared" si="2549"/>
        <v>#DIV/0!</v>
      </c>
      <c r="BH305" s="89" t="e">
        <f t="shared" si="2549"/>
        <v>#DIV/0!</v>
      </c>
      <c r="BI305" s="89" t="e">
        <f t="shared" si="2549"/>
        <v>#DIV/0!</v>
      </c>
      <c r="BJ305" s="89" t="e">
        <f t="shared" si="2549"/>
        <v>#DIV/0!</v>
      </c>
      <c r="BK305" s="89" t="e">
        <f t="shared" si="2549"/>
        <v>#DIV/0!</v>
      </c>
      <c r="BL305" s="89" t="e">
        <f t="shared" si="2549"/>
        <v>#DIV/0!</v>
      </c>
      <c r="BM305" s="89" t="e">
        <f t="shared" si="2549"/>
        <v>#DIV/0!</v>
      </c>
      <c r="BN305" s="89" t="e">
        <f t="shared" si="2549"/>
        <v>#DIV/0!</v>
      </c>
      <c r="BO305" s="89" t="e">
        <f t="shared" si="2549"/>
        <v>#DIV/0!</v>
      </c>
      <c r="BP305" s="89">
        <f t="shared" si="2549"/>
        <v>0.73371517328414826</v>
      </c>
      <c r="BQ305" s="89">
        <f t="shared" si="2549"/>
        <v>-4.2527577131978411E-2</v>
      </c>
      <c r="BR305" s="89">
        <f t="shared" si="2549"/>
        <v>0.17383549226585604</v>
      </c>
      <c r="BS305" s="89">
        <f t="shared" si="2549"/>
        <v>0.15189069350338746</v>
      </c>
      <c r="BT305" s="89">
        <f t="shared" si="2549"/>
        <v>8.7021398527296734E-2</v>
      </c>
      <c r="BU305" s="89">
        <f t="shared" si="2549"/>
        <v>0.40620306174214904</v>
      </c>
      <c r="BV305" s="89">
        <f t="shared" si="2549"/>
        <v>0.23865541463000572</v>
      </c>
      <c r="BW305" s="89">
        <f t="shared" si="2549"/>
        <v>7.0574797978356418E-2</v>
      </c>
      <c r="BX305" s="89">
        <f t="shared" si="2549"/>
        <v>-3.8242213130058267E-2</v>
      </c>
      <c r="BY305" s="89">
        <f t="shared" si="2549"/>
        <v>-7.6358614263369318E-2</v>
      </c>
      <c r="BZ305" s="89">
        <f t="shared" si="2549"/>
        <v>-7.1243702222462124E-2</v>
      </c>
      <c r="CA305" s="89">
        <f t="shared" si="2549"/>
        <v>-0.38453282297640723</v>
      </c>
      <c r="CB305" s="89">
        <f t="shared" si="2549"/>
        <v>0.13362748187834894</v>
      </c>
      <c r="CC305" s="89">
        <f t="shared" si="2549"/>
        <v>0.13770734871652257</v>
      </c>
      <c r="CD305" s="89">
        <f t="shared" si="2549"/>
        <v>0.26570008959843694</v>
      </c>
      <c r="CE305" s="89">
        <f t="shared" si="2549"/>
        <v>0.13520818585494543</v>
      </c>
      <c r="CF305" s="89">
        <f t="shared" si="2549"/>
        <v>1.1507936507936245E-2</v>
      </c>
      <c r="CG305" s="89">
        <f t="shared" si="2549"/>
        <v>2.2866109959087888E-2</v>
      </c>
      <c r="CH305" s="89">
        <f t="shared" si="2549"/>
        <v>-5.0024656183222937E-2</v>
      </c>
      <c r="CI305" s="89">
        <f t="shared" si="2549"/>
        <v>-5.7619102549313905E-2</v>
      </c>
      <c r="CJ305" s="89">
        <f t="shared" si="2549"/>
        <v>-0.18991370340902125</v>
      </c>
      <c r="CK305" s="89">
        <f t="shared" si="2549"/>
        <v>-0.22378362042913225</v>
      </c>
      <c r="CL305" s="89">
        <f t="shared" si="2549"/>
        <v>0.64084095775744432</v>
      </c>
      <c r="CM305" s="47">
        <f t="shared" si="2549"/>
        <v>3.3571012708746295E-2</v>
      </c>
      <c r="CN305" s="47">
        <f t="shared" si="2549"/>
        <v>0.15086505190311406</v>
      </c>
      <c r="CO305" s="47">
        <f t="shared" si="2549"/>
        <v>6.2687913409500862E-2</v>
      </c>
      <c r="CP305" s="47">
        <f t="shared" si="2549"/>
        <v>5.333144716367233E-2</v>
      </c>
      <c r="CQ305" s="47">
        <f t="shared" si="2549"/>
        <v>0.14182111200644631</v>
      </c>
      <c r="CR305" s="47">
        <f t="shared" si="2549"/>
        <v>7.6452599388379117E-2</v>
      </c>
      <c r="CS305" s="47">
        <f t="shared" si="2549"/>
        <v>0</v>
      </c>
      <c r="CT305" s="47">
        <f t="shared" si="2549"/>
        <v>0</v>
      </c>
      <c r="CU305" s="47">
        <f t="shared" si="2549"/>
        <v>-2.9501748251746784E-3</v>
      </c>
      <c r="CV305" s="47">
        <f t="shared" si="2549"/>
        <v>0</v>
      </c>
      <c r="CW305" s="47">
        <f t="shared" si="2549"/>
        <v>0</v>
      </c>
      <c r="CX305" s="47">
        <f t="shared" ref="CX305:DB305" si="2550">CX83/CW83-1</f>
        <v>0</v>
      </c>
      <c r="CY305" s="47">
        <f t="shared" si="2550"/>
        <v>5.9178082191782E-3</v>
      </c>
      <c r="CZ305" s="47">
        <f t="shared" si="2550"/>
        <v>0</v>
      </c>
      <c r="DA305" s="47">
        <f t="shared" si="2550"/>
        <v>0</v>
      </c>
      <c r="DB305" s="47">
        <f t="shared" si="2550"/>
        <v>0</v>
      </c>
      <c r="DE305" s="130"/>
      <c r="DF305" s="89">
        <v>-0.20211897793786582</v>
      </c>
    </row>
    <row r="306" spans="1:110" s="103" customFormat="1" x14ac:dyDescent="0.2">
      <c r="A306" s="147" t="s">
        <v>105</v>
      </c>
      <c r="C306" s="103" t="e">
        <f>IF(C304&gt;C305,"RF",0)</f>
        <v>#DIV/0!</v>
      </c>
      <c r="D306" s="103" t="e">
        <f t="shared" ref="D306:U306" si="2551">IF(D304&gt;D305,"RF",0)</f>
        <v>#DIV/0!</v>
      </c>
      <c r="F306" s="103" t="e">
        <f t="shared" si="2551"/>
        <v>#DIV/0!</v>
      </c>
      <c r="G306" s="103" t="e">
        <f t="shared" si="2551"/>
        <v>#DIV/0!</v>
      </c>
      <c r="H306" s="103" t="e">
        <f t="shared" si="2551"/>
        <v>#DIV/0!</v>
      </c>
      <c r="I306" s="103" t="e">
        <f t="shared" si="2551"/>
        <v>#DIV/0!</v>
      </c>
      <c r="J306" s="103" t="e">
        <f t="shared" si="2551"/>
        <v>#DIV/0!</v>
      </c>
      <c r="K306" s="103" t="e">
        <f t="shared" si="2551"/>
        <v>#DIV/0!</v>
      </c>
      <c r="L306" s="103">
        <f t="shared" si="2551"/>
        <v>0</v>
      </c>
      <c r="M306" s="103">
        <f t="shared" si="2551"/>
        <v>0</v>
      </c>
      <c r="N306" s="103">
        <f t="shared" si="2551"/>
        <v>0</v>
      </c>
      <c r="O306" s="103">
        <f t="shared" si="2551"/>
        <v>0</v>
      </c>
      <c r="P306" s="103">
        <f t="shared" si="2551"/>
        <v>0</v>
      </c>
      <c r="Q306" s="103">
        <f t="shared" si="2551"/>
        <v>0</v>
      </c>
      <c r="R306" s="103">
        <f t="shared" si="2551"/>
        <v>0</v>
      </c>
      <c r="S306" s="103">
        <f t="shared" si="2551"/>
        <v>0</v>
      </c>
      <c r="T306" s="103" t="str">
        <f t="shared" si="2551"/>
        <v>RF</v>
      </c>
      <c r="U306" s="103" t="str">
        <f t="shared" si="2551"/>
        <v>RF</v>
      </c>
      <c r="V306" s="103">
        <f>IF(V304&gt;V305,"RF",0)</f>
        <v>0</v>
      </c>
      <c r="W306" s="103">
        <f t="shared" ref="W306:AE306" si="2552">IF(W304&gt;W305,"RF",0)</f>
        <v>0</v>
      </c>
      <c r="X306" s="103">
        <f t="shared" si="2552"/>
        <v>0</v>
      </c>
      <c r="Y306" s="103" t="str">
        <f t="shared" si="2552"/>
        <v>RF</v>
      </c>
      <c r="Z306" s="103">
        <f t="shared" si="2552"/>
        <v>0</v>
      </c>
      <c r="AA306" s="103" t="str">
        <f t="shared" ref="AA306" si="2553">IF(AA304&gt;AA305,"RF",0)</f>
        <v>RF</v>
      </c>
      <c r="AB306" s="73">
        <f t="shared" si="2552"/>
        <v>0</v>
      </c>
      <c r="AC306" s="73">
        <f t="shared" si="2552"/>
        <v>0</v>
      </c>
      <c r="AD306" s="73">
        <f t="shared" si="2552"/>
        <v>0</v>
      </c>
      <c r="AE306" s="73">
        <f t="shared" si="2552"/>
        <v>0</v>
      </c>
      <c r="AL306" s="103" t="e">
        <f t="shared" ref="AL306:CW306" si="2554">IF(AL304&gt;AL305,"RF",0)</f>
        <v>#DIV/0!</v>
      </c>
      <c r="AM306" s="103" t="e">
        <f t="shared" si="2554"/>
        <v>#DIV/0!</v>
      </c>
      <c r="AN306" s="103" t="e">
        <f t="shared" si="2554"/>
        <v>#DIV/0!</v>
      </c>
      <c r="AO306" s="103" t="e">
        <f t="shared" si="2554"/>
        <v>#DIV/0!</v>
      </c>
      <c r="AP306" s="103" t="e">
        <f t="shared" si="2554"/>
        <v>#DIV/0!</v>
      </c>
      <c r="AQ306" s="103" t="e">
        <f t="shared" si="2554"/>
        <v>#DIV/0!</v>
      </c>
      <c r="AR306" s="103" t="e">
        <f t="shared" si="2554"/>
        <v>#DIV/0!</v>
      </c>
      <c r="AS306" s="103" t="e">
        <f t="shared" si="2554"/>
        <v>#DIV/0!</v>
      </c>
      <c r="AT306" s="103" t="e">
        <f t="shared" si="2554"/>
        <v>#DIV/0!</v>
      </c>
      <c r="AU306" s="103" t="e">
        <f t="shared" si="2554"/>
        <v>#DIV/0!</v>
      </c>
      <c r="AV306" s="103" t="e">
        <f t="shared" si="2554"/>
        <v>#DIV/0!</v>
      </c>
      <c r="AW306" s="103" t="e">
        <f t="shared" si="2554"/>
        <v>#DIV/0!</v>
      </c>
      <c r="AX306" s="103" t="e">
        <f t="shared" si="2554"/>
        <v>#DIV/0!</v>
      </c>
      <c r="AY306" s="103" t="e">
        <f t="shared" si="2554"/>
        <v>#DIV/0!</v>
      </c>
      <c r="AZ306" s="103" t="e">
        <f t="shared" si="2554"/>
        <v>#DIV/0!</v>
      </c>
      <c r="BA306" s="103" t="e">
        <f t="shared" si="2554"/>
        <v>#DIV/0!</v>
      </c>
      <c r="BB306" s="103" t="e">
        <f t="shared" si="2554"/>
        <v>#DIV/0!</v>
      </c>
      <c r="BC306" s="103" t="e">
        <f t="shared" si="2554"/>
        <v>#DIV/0!</v>
      </c>
      <c r="BD306" s="103" t="e">
        <f t="shared" si="2554"/>
        <v>#DIV/0!</v>
      </c>
      <c r="BE306" s="103" t="e">
        <f t="shared" si="2554"/>
        <v>#DIV/0!</v>
      </c>
      <c r="BF306" s="103" t="e">
        <f t="shared" si="2554"/>
        <v>#DIV/0!</v>
      </c>
      <c r="BG306" s="103" t="e">
        <f t="shared" si="2554"/>
        <v>#DIV/0!</v>
      </c>
      <c r="BH306" s="103" t="e">
        <f t="shared" si="2554"/>
        <v>#DIV/0!</v>
      </c>
      <c r="BI306" s="103" t="e">
        <f t="shared" si="2554"/>
        <v>#DIV/0!</v>
      </c>
      <c r="BJ306" s="103" t="e">
        <f t="shared" si="2554"/>
        <v>#DIV/0!</v>
      </c>
      <c r="BK306" s="103" t="e">
        <f t="shared" si="2554"/>
        <v>#DIV/0!</v>
      </c>
      <c r="BL306" s="103" t="e">
        <f t="shared" si="2554"/>
        <v>#DIV/0!</v>
      </c>
      <c r="BM306" s="103" t="e">
        <f t="shared" si="2554"/>
        <v>#DIV/0!</v>
      </c>
      <c r="BN306" s="103" t="e">
        <f t="shared" si="2554"/>
        <v>#DIV/0!</v>
      </c>
      <c r="BO306" s="103" t="e">
        <f t="shared" si="2554"/>
        <v>#DIV/0!</v>
      </c>
      <c r="BP306" s="103" t="e">
        <f t="shared" si="2554"/>
        <v>#DIV/0!</v>
      </c>
      <c r="BQ306" s="103" t="e">
        <f t="shared" si="2554"/>
        <v>#DIV/0!</v>
      </c>
      <c r="BR306" s="103" t="e">
        <f t="shared" si="2554"/>
        <v>#DIV/0!</v>
      </c>
      <c r="BS306" s="103">
        <f t="shared" si="2554"/>
        <v>0</v>
      </c>
      <c r="BT306" s="103" t="str">
        <f t="shared" si="2554"/>
        <v>RF</v>
      </c>
      <c r="BU306" s="103">
        <f t="shared" si="2554"/>
        <v>0</v>
      </c>
      <c r="BV306" s="103">
        <f t="shared" si="2554"/>
        <v>0</v>
      </c>
      <c r="BW306" s="103">
        <f t="shared" si="2554"/>
        <v>0</v>
      </c>
      <c r="BX306" s="103">
        <f t="shared" si="2554"/>
        <v>0</v>
      </c>
      <c r="BY306" s="103" t="str">
        <f t="shared" si="2554"/>
        <v>RF</v>
      </c>
      <c r="BZ306" s="103" t="str">
        <f t="shared" si="2554"/>
        <v>RF</v>
      </c>
      <c r="CA306" s="103" t="str">
        <f t="shared" si="2554"/>
        <v>RF</v>
      </c>
      <c r="CB306" s="103">
        <f t="shared" si="2554"/>
        <v>0</v>
      </c>
      <c r="CC306" s="103">
        <f t="shared" si="2554"/>
        <v>0</v>
      </c>
      <c r="CD306" s="103">
        <f t="shared" si="2554"/>
        <v>0</v>
      </c>
      <c r="CE306" s="103">
        <f t="shared" si="2554"/>
        <v>0</v>
      </c>
      <c r="CF306" s="103">
        <f t="shared" si="2554"/>
        <v>0</v>
      </c>
      <c r="CG306" s="103">
        <f t="shared" si="2554"/>
        <v>0</v>
      </c>
      <c r="CH306" s="103">
        <f t="shared" si="2554"/>
        <v>0</v>
      </c>
      <c r="CI306" s="103" t="str">
        <f t="shared" si="2554"/>
        <v>RF</v>
      </c>
      <c r="CJ306" s="103" t="str">
        <f t="shared" si="2554"/>
        <v>RF</v>
      </c>
      <c r="CK306" s="103" t="str">
        <f t="shared" si="2554"/>
        <v>RF</v>
      </c>
      <c r="CL306" s="103">
        <f t="shared" ref="CL306" si="2555">IF(CL304&gt;CL305,"RF",0)</f>
        <v>0</v>
      </c>
      <c r="CM306" s="73">
        <f t="shared" si="2554"/>
        <v>0</v>
      </c>
      <c r="CN306" s="73">
        <f t="shared" si="2554"/>
        <v>0</v>
      </c>
      <c r="CO306" s="73">
        <f t="shared" si="2554"/>
        <v>0</v>
      </c>
      <c r="CP306" s="73">
        <f t="shared" si="2554"/>
        <v>0</v>
      </c>
      <c r="CQ306" s="73">
        <f t="shared" si="2554"/>
        <v>0</v>
      </c>
      <c r="CR306" s="73">
        <f t="shared" si="2554"/>
        <v>0</v>
      </c>
      <c r="CS306" s="73">
        <f t="shared" si="2554"/>
        <v>0</v>
      </c>
      <c r="CT306" s="73">
        <f t="shared" si="2554"/>
        <v>0</v>
      </c>
      <c r="CU306" s="73" t="str">
        <f t="shared" si="2554"/>
        <v>RF</v>
      </c>
      <c r="CV306" s="73">
        <f t="shared" si="2554"/>
        <v>0</v>
      </c>
      <c r="CW306" s="73">
        <f t="shared" si="2554"/>
        <v>0</v>
      </c>
      <c r="CX306" s="73">
        <f t="shared" ref="CX306:DB306" si="2556">IF(CX304&gt;CX305,"RF",0)</f>
        <v>0</v>
      </c>
      <c r="CY306" s="73">
        <f t="shared" si="2556"/>
        <v>0</v>
      </c>
      <c r="CZ306" s="73">
        <f t="shared" si="2556"/>
        <v>0</v>
      </c>
      <c r="DA306" s="73">
        <f t="shared" si="2556"/>
        <v>0</v>
      </c>
      <c r="DB306" s="73">
        <f t="shared" si="2556"/>
        <v>0</v>
      </c>
      <c r="DE306" s="142"/>
      <c r="DF306" s="103" t="s">
        <v>607</v>
      </c>
    </row>
    <row r="307" spans="1:110" s="86" customFormat="1" x14ac:dyDescent="0.2">
      <c r="A307" s="86" t="s">
        <v>432</v>
      </c>
      <c r="B307" s="86" t="e">
        <f>B91/B63</f>
        <v>#DIV/0!</v>
      </c>
      <c r="C307" s="86" t="e">
        <f>C91/C63</f>
        <v>#DIV/0!</v>
      </c>
      <c r="D307" s="86" t="e">
        <f>D91/D63</f>
        <v>#DIV/0!</v>
      </c>
      <c r="F307" s="86" t="e">
        <f t="shared" ref="F307:AE307" si="2557">F91/F63</f>
        <v>#DIV/0!</v>
      </c>
      <c r="G307" s="86" t="e">
        <f t="shared" si="2557"/>
        <v>#DIV/0!</v>
      </c>
      <c r="H307" s="86" t="e">
        <f t="shared" si="2557"/>
        <v>#DIV/0!</v>
      </c>
      <c r="I307" s="86" t="e">
        <f t="shared" si="2557"/>
        <v>#DIV/0!</v>
      </c>
      <c r="J307" s="86" t="e">
        <f t="shared" si="2557"/>
        <v>#DIV/0!</v>
      </c>
      <c r="K307" s="86">
        <f t="shared" si="2557"/>
        <v>0.28954476156740144</v>
      </c>
      <c r="L307" s="86">
        <f t="shared" si="2557"/>
        <v>0.1946769979346524</v>
      </c>
      <c r="M307" s="86">
        <f t="shared" si="2557"/>
        <v>0.15428263583182789</v>
      </c>
      <c r="N307" s="86">
        <f t="shared" si="2557"/>
        <v>9.4453149882717274E-2</v>
      </c>
      <c r="O307" s="86">
        <f t="shared" si="2557"/>
        <v>8.6383668265807706E-2</v>
      </c>
      <c r="P307" s="86">
        <f t="shared" si="2557"/>
        <v>6.764372667723309E-2</v>
      </c>
      <c r="Q307" s="86">
        <f t="shared" si="2557"/>
        <v>4.1976514080823979E-2</v>
      </c>
      <c r="R307" s="86">
        <f t="shared" si="2557"/>
        <v>3.2534360313092529E-2</v>
      </c>
      <c r="S307" s="86">
        <f t="shared" si="2557"/>
        <v>1.4587425511381986E-2</v>
      </c>
      <c r="T307" s="86">
        <f t="shared" si="2557"/>
        <v>4.0778931568503672E-2</v>
      </c>
      <c r="U307" s="86">
        <f t="shared" si="2557"/>
        <v>2.7353680255678348E-2</v>
      </c>
      <c r="V307" s="86">
        <f t="shared" si="2557"/>
        <v>4.0146545095844158E-2</v>
      </c>
      <c r="W307" s="86">
        <f t="shared" si="2557"/>
        <v>3.021008965542845E-2</v>
      </c>
      <c r="X307" s="86">
        <f t="shared" si="2557"/>
        <v>2.8824455468580697E-2</v>
      </c>
      <c r="Y307" s="86">
        <f t="shared" si="2557"/>
        <v>3.6674767819625413E-2</v>
      </c>
      <c r="Z307" s="86">
        <f t="shared" si="2557"/>
        <v>1.9783484671234659E-2</v>
      </c>
      <c r="AA307" s="86">
        <f t="shared" ref="AA307" si="2558">AA91/AA63</f>
        <v>2.6934262582859535E-2</v>
      </c>
      <c r="AB307" s="87">
        <f t="shared" si="2557"/>
        <v>2.2368156960404558E-2</v>
      </c>
      <c r="AC307" s="87">
        <f t="shared" si="2557"/>
        <v>6.3964710263053198E-3</v>
      </c>
      <c r="AD307" s="87">
        <f t="shared" si="2557"/>
        <v>-1.5485746271471564E-2</v>
      </c>
      <c r="AE307" s="87">
        <f t="shared" si="2557"/>
        <v>-4.1266524703277907E-2</v>
      </c>
      <c r="AL307" s="86" t="e">
        <f t="shared" ref="AL307:CW307" si="2559">AL91/AL63</f>
        <v>#DIV/0!</v>
      </c>
      <c r="AM307" s="86" t="e">
        <f t="shared" si="2559"/>
        <v>#DIV/0!</v>
      </c>
      <c r="AN307" s="86" t="e">
        <f t="shared" si="2559"/>
        <v>#DIV/0!</v>
      </c>
      <c r="AO307" s="86" t="e">
        <f t="shared" si="2559"/>
        <v>#DIV/0!</v>
      </c>
      <c r="AP307" s="86" t="e">
        <f t="shared" si="2559"/>
        <v>#DIV/0!</v>
      </c>
      <c r="AQ307" s="86" t="e">
        <f t="shared" si="2559"/>
        <v>#DIV/0!</v>
      </c>
      <c r="AR307" s="86" t="e">
        <f t="shared" si="2559"/>
        <v>#DIV/0!</v>
      </c>
      <c r="AS307" s="86" t="e">
        <f t="shared" si="2559"/>
        <v>#DIV/0!</v>
      </c>
      <c r="AT307" s="86" t="e">
        <f t="shared" si="2559"/>
        <v>#DIV/0!</v>
      </c>
      <c r="AU307" s="86" t="e">
        <f t="shared" si="2559"/>
        <v>#DIV/0!</v>
      </c>
      <c r="AV307" s="86" t="e">
        <f t="shared" si="2559"/>
        <v>#DIV/0!</v>
      </c>
      <c r="AW307" s="86" t="e">
        <f t="shared" si="2559"/>
        <v>#DIV/0!</v>
      </c>
      <c r="AX307" s="86" t="e">
        <f t="shared" si="2559"/>
        <v>#DIV/0!</v>
      </c>
      <c r="AY307" s="86" t="e">
        <f t="shared" si="2559"/>
        <v>#DIV/0!</v>
      </c>
      <c r="AZ307" s="86" t="e">
        <f t="shared" si="2559"/>
        <v>#DIV/0!</v>
      </c>
      <c r="BA307" s="86" t="e">
        <f t="shared" si="2559"/>
        <v>#DIV/0!</v>
      </c>
      <c r="BB307" s="86" t="e">
        <f t="shared" si="2559"/>
        <v>#DIV/0!</v>
      </c>
      <c r="BC307" s="86" t="e">
        <f t="shared" si="2559"/>
        <v>#DIV/0!</v>
      </c>
      <c r="BD307" s="86" t="e">
        <f t="shared" si="2559"/>
        <v>#DIV/0!</v>
      </c>
      <c r="BE307" s="86" t="e">
        <f t="shared" si="2559"/>
        <v>#DIV/0!</v>
      </c>
      <c r="BF307" s="86" t="e">
        <f t="shared" si="2559"/>
        <v>#DIV/0!</v>
      </c>
      <c r="BG307" s="86" t="e">
        <f t="shared" si="2559"/>
        <v>#DIV/0!</v>
      </c>
      <c r="BH307" s="86" t="e">
        <f t="shared" si="2559"/>
        <v>#DIV/0!</v>
      </c>
      <c r="BI307" s="86" t="e">
        <f t="shared" si="2559"/>
        <v>#DIV/0!</v>
      </c>
      <c r="BJ307" s="86" t="e">
        <f t="shared" si="2559"/>
        <v>#DIV/0!</v>
      </c>
      <c r="BK307" s="86" t="e">
        <f t="shared" si="2559"/>
        <v>#DIV/0!</v>
      </c>
      <c r="BL307" s="86" t="e">
        <f t="shared" si="2559"/>
        <v>#DIV/0!</v>
      </c>
      <c r="BM307" s="86" t="e">
        <f t="shared" si="2559"/>
        <v>#DIV/0!</v>
      </c>
      <c r="BN307" s="86" t="e">
        <f t="shared" si="2559"/>
        <v>#DIV/0!</v>
      </c>
      <c r="BO307" s="86">
        <f t="shared" si="2559"/>
        <v>2.9674043388204514E-2</v>
      </c>
      <c r="BP307" s="86">
        <f t="shared" si="2559"/>
        <v>4.6370958184602115E-2</v>
      </c>
      <c r="BQ307" s="86">
        <f t="shared" si="2559"/>
        <v>5.0047627861621882E-2</v>
      </c>
      <c r="BR307" s="86">
        <f t="shared" si="2559"/>
        <v>1.6093910151037536E-2</v>
      </c>
      <c r="BS307" s="86">
        <f t="shared" si="2559"/>
        <v>4.2625152835419927E-2</v>
      </c>
      <c r="BT307" s="86">
        <f t="shared" si="2559"/>
        <v>2.8628550228781077E-2</v>
      </c>
      <c r="BU307" s="86">
        <f t="shared" si="2559"/>
        <v>2.4530170024681767E-2</v>
      </c>
      <c r="BV307" s="86">
        <f t="shared" si="2559"/>
        <v>2.3687085876963481E-2</v>
      </c>
      <c r="BW307" s="86">
        <f t="shared" si="2559"/>
        <v>2.0872665853429669E-2</v>
      </c>
      <c r="BX307" s="86">
        <f t="shared" si="2559"/>
        <v>2.5850989145500696E-2</v>
      </c>
      <c r="BY307" s="86">
        <f t="shared" si="2559"/>
        <v>3.9102561718869111E-2</v>
      </c>
      <c r="BZ307" s="86">
        <f t="shared" si="2559"/>
        <v>3.3775839281934332E-2</v>
      </c>
      <c r="CA307" s="86">
        <f t="shared" si="2559"/>
        <v>4.0295456044318403E-2</v>
      </c>
      <c r="CB307" s="86">
        <f t="shared" si="2559"/>
        <v>4.4483948551709715E-2</v>
      </c>
      <c r="CC307" s="86">
        <f t="shared" si="2559"/>
        <v>4.2818968442483889E-2</v>
      </c>
      <c r="CD307" s="86">
        <f t="shared" si="2559"/>
        <v>2.6094580942759658E-2</v>
      </c>
      <c r="CE307" s="86">
        <f t="shared" si="2559"/>
        <v>2.1882678132678132E-2</v>
      </c>
      <c r="CF307" s="86">
        <f t="shared" si="2559"/>
        <v>4.363798996901256E-2</v>
      </c>
      <c r="CG307" s="86">
        <f t="shared" si="2559"/>
        <v>-1.0848676461471702E-4</v>
      </c>
      <c r="CH307" s="86">
        <f t="shared" si="2559"/>
        <v>1.8753087009862498E-2</v>
      </c>
      <c r="CI307" s="86">
        <f t="shared" si="2559"/>
        <v>3.8530022752003172E-2</v>
      </c>
      <c r="CJ307" s="86">
        <f t="shared" si="2559"/>
        <v>3.7183328793244347E-2</v>
      </c>
      <c r="CK307" s="86">
        <f t="shared" si="2559"/>
        <v>1.8338022508038582E-2</v>
      </c>
      <c r="CL307" s="86">
        <f t="shared" ref="CL307" si="2560">CL91/CL63</f>
        <v>2.146272549445773E-2</v>
      </c>
      <c r="CM307" s="87">
        <f t="shared" si="2559"/>
        <v>3.0235802208245528E-2</v>
      </c>
      <c r="CN307" s="87">
        <f t="shared" si="2559"/>
        <v>2.0640293201397052E-2</v>
      </c>
      <c r="CO307" s="87">
        <f t="shared" si="2559"/>
        <v>2.2276446077285784E-2</v>
      </c>
      <c r="CP307" s="87">
        <f t="shared" si="2559"/>
        <v>1.7891533864133235E-2</v>
      </c>
      <c r="CQ307" s="87">
        <f t="shared" si="2559"/>
        <v>1.2314362823164653E-2</v>
      </c>
      <c r="CR307" s="87">
        <f t="shared" si="2559"/>
        <v>9.0641414602331497E-3</v>
      </c>
      <c r="CS307" s="87">
        <f t="shared" si="2559"/>
        <v>5.1289533532914641E-3</v>
      </c>
      <c r="CT307" s="87">
        <f t="shared" si="2559"/>
        <v>-5.0126871635013625E-4</v>
      </c>
      <c r="CU307" s="87">
        <f t="shared" si="2559"/>
        <v>-6.3153433196964075E-3</v>
      </c>
      <c r="CV307" s="87">
        <f t="shared" si="2559"/>
        <v>-1.2343358847262943E-2</v>
      </c>
      <c r="CW307" s="87">
        <f t="shared" si="2559"/>
        <v>-1.8482484268259984E-2</v>
      </c>
      <c r="CX307" s="87">
        <f t="shared" ref="CX307:DB307" si="2561">CX91/CX63</f>
        <v>-2.480179865066692E-2</v>
      </c>
      <c r="CY307" s="87">
        <f t="shared" si="2561"/>
        <v>-3.112242493650037E-2</v>
      </c>
      <c r="CZ307" s="87">
        <f t="shared" si="2561"/>
        <v>-3.7689628230596801E-2</v>
      </c>
      <c r="DA307" s="87">
        <f t="shared" si="2561"/>
        <v>-4.458045892490245E-2</v>
      </c>
      <c r="DB307" s="87">
        <f t="shared" si="2561"/>
        <v>-5.1673586721111997E-2</v>
      </c>
      <c r="DE307" s="141"/>
      <c r="DF307" s="86">
        <v>2.8474426040092118E-2</v>
      </c>
    </row>
    <row r="308" spans="1:110" s="86" customFormat="1" x14ac:dyDescent="0.2">
      <c r="A308" s="86" t="s">
        <v>433</v>
      </c>
      <c r="B308" s="86" t="e">
        <f>B87/B63</f>
        <v>#DIV/0!</v>
      </c>
      <c r="C308" s="86" t="e">
        <f>C87/C63</f>
        <v>#DIV/0!</v>
      </c>
      <c r="D308" s="86" t="e">
        <f>D87/D63</f>
        <v>#DIV/0!</v>
      </c>
      <c r="F308" s="86" t="e">
        <f t="shared" ref="F308:AE308" si="2562">F87/F63</f>
        <v>#DIV/0!</v>
      </c>
      <c r="G308" s="86" t="e">
        <f t="shared" si="2562"/>
        <v>#DIV/0!</v>
      </c>
      <c r="H308" s="86" t="e">
        <f t="shared" si="2562"/>
        <v>#DIV/0!</v>
      </c>
      <c r="I308" s="86" t="e">
        <f t="shared" si="2562"/>
        <v>#DIV/0!</v>
      </c>
      <c r="J308" s="86" t="e">
        <f t="shared" si="2562"/>
        <v>#DIV/0!</v>
      </c>
      <c r="K308" s="86">
        <f t="shared" si="2562"/>
        <v>0.3451408222420046</v>
      </c>
      <c r="L308" s="86">
        <f t="shared" si="2562"/>
        <v>0.23716329883790427</v>
      </c>
      <c r="M308" s="86">
        <f t="shared" si="2562"/>
        <v>0.16925329323409602</v>
      </c>
      <c r="N308" s="86">
        <f t="shared" si="2562"/>
        <v>0.13913589159465553</v>
      </c>
      <c r="O308" s="86">
        <f t="shared" si="2562"/>
        <v>0.15501328199028166</v>
      </c>
      <c r="P308" s="86">
        <f t="shared" si="2562"/>
        <v>0.10658904453150582</v>
      </c>
      <c r="Q308" s="86">
        <f t="shared" si="2562"/>
        <v>9.8244945741250769E-2</v>
      </c>
      <c r="R308" s="86">
        <f t="shared" si="2562"/>
        <v>0.12480762705395765</v>
      </c>
      <c r="S308" s="86">
        <f t="shared" si="2562"/>
        <v>8.9888055247371659E-2</v>
      </c>
      <c r="T308" s="86">
        <f t="shared" si="2562"/>
        <v>7.4661524613869906E-2</v>
      </c>
      <c r="U308" s="86">
        <f t="shared" si="2562"/>
        <v>6.9730746014469644E-2</v>
      </c>
      <c r="V308" s="86">
        <f t="shared" si="2562"/>
        <v>8.5833756210695153E-2</v>
      </c>
      <c r="W308" s="86">
        <f t="shared" si="2562"/>
        <v>5.351070904355501E-2</v>
      </c>
      <c r="X308" s="86">
        <f t="shared" si="2562"/>
        <v>4.7004688376120679E-2</v>
      </c>
      <c r="Y308" s="86">
        <f t="shared" si="2562"/>
        <v>6.1661917428125143E-2</v>
      </c>
      <c r="Z308" s="86">
        <f t="shared" si="2562"/>
        <v>4.9230312146027147E-2</v>
      </c>
      <c r="AA308" s="86">
        <f t="shared" ref="AA308" si="2563">AA87/AA63</f>
        <v>6.2990092413416229E-2</v>
      </c>
      <c r="AB308" s="87">
        <f t="shared" si="2562"/>
        <v>5.4904500699888795E-2</v>
      </c>
      <c r="AC308" s="87">
        <f t="shared" si="2562"/>
        <v>4.5748291365046247E-2</v>
      </c>
      <c r="AD308" s="87">
        <f t="shared" si="2562"/>
        <v>4.4975325549951574E-2</v>
      </c>
      <c r="AE308" s="87">
        <f t="shared" si="2562"/>
        <v>4.4624718735578488E-2</v>
      </c>
      <c r="AL308" s="86" t="e">
        <f t="shared" ref="AL308:CW308" si="2564">AL87/AL63</f>
        <v>#DIV/0!</v>
      </c>
      <c r="AM308" s="86" t="e">
        <f t="shared" si="2564"/>
        <v>#DIV/0!</v>
      </c>
      <c r="AN308" s="86" t="e">
        <f t="shared" si="2564"/>
        <v>#DIV/0!</v>
      </c>
      <c r="AO308" s="86" t="e">
        <f t="shared" si="2564"/>
        <v>#DIV/0!</v>
      </c>
      <c r="AP308" s="86" t="e">
        <f t="shared" si="2564"/>
        <v>#DIV/0!</v>
      </c>
      <c r="AQ308" s="86" t="e">
        <f t="shared" si="2564"/>
        <v>#DIV/0!</v>
      </c>
      <c r="AR308" s="86" t="e">
        <f t="shared" si="2564"/>
        <v>#DIV/0!</v>
      </c>
      <c r="AS308" s="86" t="e">
        <f t="shared" si="2564"/>
        <v>#DIV/0!</v>
      </c>
      <c r="AT308" s="86" t="e">
        <f t="shared" si="2564"/>
        <v>#DIV/0!</v>
      </c>
      <c r="AU308" s="86" t="e">
        <f t="shared" si="2564"/>
        <v>#DIV/0!</v>
      </c>
      <c r="AV308" s="86" t="e">
        <f t="shared" si="2564"/>
        <v>#DIV/0!</v>
      </c>
      <c r="AW308" s="86" t="e">
        <f t="shared" si="2564"/>
        <v>#DIV/0!</v>
      </c>
      <c r="AX308" s="86" t="e">
        <f t="shared" si="2564"/>
        <v>#DIV/0!</v>
      </c>
      <c r="AY308" s="86" t="e">
        <f t="shared" si="2564"/>
        <v>#DIV/0!</v>
      </c>
      <c r="AZ308" s="86" t="e">
        <f t="shared" si="2564"/>
        <v>#DIV/0!</v>
      </c>
      <c r="BA308" s="86" t="e">
        <f t="shared" si="2564"/>
        <v>#DIV/0!</v>
      </c>
      <c r="BB308" s="86" t="e">
        <f t="shared" si="2564"/>
        <v>#DIV/0!</v>
      </c>
      <c r="BC308" s="86" t="e">
        <f t="shared" si="2564"/>
        <v>#DIV/0!</v>
      </c>
      <c r="BD308" s="86" t="e">
        <f t="shared" si="2564"/>
        <v>#DIV/0!</v>
      </c>
      <c r="BE308" s="86" t="e">
        <f t="shared" si="2564"/>
        <v>#DIV/0!</v>
      </c>
      <c r="BF308" s="86" t="e">
        <f t="shared" si="2564"/>
        <v>#DIV/0!</v>
      </c>
      <c r="BG308" s="86" t="e">
        <f t="shared" si="2564"/>
        <v>#DIV/0!</v>
      </c>
      <c r="BH308" s="86" t="e">
        <f t="shared" si="2564"/>
        <v>#DIV/0!</v>
      </c>
      <c r="BI308" s="86" t="e">
        <f t="shared" si="2564"/>
        <v>#DIV/0!</v>
      </c>
      <c r="BJ308" s="86" t="e">
        <f t="shared" si="2564"/>
        <v>#DIV/0!</v>
      </c>
      <c r="BK308" s="86" t="e">
        <f t="shared" si="2564"/>
        <v>#DIV/0!</v>
      </c>
      <c r="BL308" s="86" t="e">
        <f t="shared" si="2564"/>
        <v>#DIV/0!</v>
      </c>
      <c r="BM308" s="86" t="e">
        <f t="shared" si="2564"/>
        <v>#DIV/0!</v>
      </c>
      <c r="BN308" s="86" t="e">
        <f t="shared" si="2564"/>
        <v>#DIV/0!</v>
      </c>
      <c r="BO308" s="86">
        <f t="shared" si="2564"/>
        <v>7.9050837603110588E-2</v>
      </c>
      <c r="BP308" s="86">
        <f t="shared" si="2564"/>
        <v>9.5936971144957833E-2</v>
      </c>
      <c r="BQ308" s="86">
        <f t="shared" si="2564"/>
        <v>9.5932896631739581E-2</v>
      </c>
      <c r="BR308" s="86">
        <f t="shared" si="2564"/>
        <v>8.1919975246088683E-2</v>
      </c>
      <c r="BS308" s="86">
        <f t="shared" si="2564"/>
        <v>7.3350669031669216E-2</v>
      </c>
      <c r="BT308" s="86">
        <f t="shared" si="2564"/>
        <v>6.3982145065454354E-2</v>
      </c>
      <c r="BU308" s="86">
        <f t="shared" si="2564"/>
        <v>5.1673006864468213E-2</v>
      </c>
      <c r="BV308" s="86">
        <f t="shared" si="2564"/>
        <v>4.2229773754748942E-2</v>
      </c>
      <c r="BW308" s="86">
        <f t="shared" si="2564"/>
        <v>4.1360608051046265E-2</v>
      </c>
      <c r="BX308" s="86">
        <f t="shared" si="2564"/>
        <v>4.6704948427627672E-2</v>
      </c>
      <c r="BY308" s="86">
        <f t="shared" si="2564"/>
        <v>5.7338400496800175E-2</v>
      </c>
      <c r="BZ308" s="86">
        <f t="shared" si="2564"/>
        <v>5.3595220010779522E-2</v>
      </c>
      <c r="CA308" s="86">
        <f t="shared" si="2564"/>
        <v>6.7708676822968189E-2</v>
      </c>
      <c r="CB308" s="86">
        <f t="shared" si="2564"/>
        <v>6.5899822231517316E-2</v>
      </c>
      <c r="CC308" s="86">
        <f t="shared" si="2564"/>
        <v>6.5490329148286397E-2</v>
      </c>
      <c r="CD308" s="86">
        <f t="shared" si="2564"/>
        <v>5.7907477650915883E-2</v>
      </c>
      <c r="CE308" s="86">
        <f t="shared" si="2564"/>
        <v>5.136670761670762E-2</v>
      </c>
      <c r="CF308" s="86">
        <f t="shared" si="2564"/>
        <v>5.1512634571766289E-2</v>
      </c>
      <c r="CG308" s="86">
        <f t="shared" si="2564"/>
        <v>5.1004277478147661E-2</v>
      </c>
      <c r="CH308" s="86">
        <f t="shared" si="2564"/>
        <v>5.4092379268040093E-2</v>
      </c>
      <c r="CI308" s="86">
        <f t="shared" si="2564"/>
        <v>6.848682691990636E-2</v>
      </c>
      <c r="CJ308" s="86">
        <f t="shared" si="2564"/>
        <v>7.2034186870062661E-2</v>
      </c>
      <c r="CK308" s="86">
        <f t="shared" si="2564"/>
        <v>7.159364951768489E-2</v>
      </c>
      <c r="CL308" s="86">
        <f t="shared" ref="CL308" si="2565">CL87/CL63</f>
        <v>5.663171049771789E-2</v>
      </c>
      <c r="CM308" s="87">
        <f t="shared" si="2564"/>
        <v>5.7275531836766806E-2</v>
      </c>
      <c r="CN308" s="87">
        <f t="shared" si="2564"/>
        <v>4.8794645297620093E-2</v>
      </c>
      <c r="CO308" s="87">
        <f t="shared" si="2564"/>
        <v>5.8290612048888905E-2</v>
      </c>
      <c r="CP308" s="87">
        <f t="shared" si="2564"/>
        <v>5.5307640243087104E-2</v>
      </c>
      <c r="CQ308" s="87">
        <f t="shared" si="2564"/>
        <v>4.8410920698079521E-2</v>
      </c>
      <c r="CR308" s="87">
        <f t="shared" si="2564"/>
        <v>4.4947893588837731E-2</v>
      </c>
      <c r="CS308" s="87">
        <f t="shared" si="2564"/>
        <v>4.4923625878038581E-2</v>
      </c>
      <c r="CT308" s="87">
        <f t="shared" si="2564"/>
        <v>4.4899832492177529E-2</v>
      </c>
      <c r="CU308" s="87">
        <f t="shared" si="2564"/>
        <v>4.5009289432912741E-2</v>
      </c>
      <c r="CV308" s="87">
        <f t="shared" si="2564"/>
        <v>4.4986349388213068E-2</v>
      </c>
      <c r="CW308" s="87">
        <f t="shared" si="2564"/>
        <v>4.4963857718532042E-2</v>
      </c>
      <c r="CX308" s="87">
        <f t="shared" ref="CX308:DB308" si="2566">CX87/CX63</f>
        <v>4.4941805660148409E-2</v>
      </c>
      <c r="CY308" s="87">
        <f t="shared" si="2566"/>
        <v>4.4655919453455761E-2</v>
      </c>
      <c r="CZ308" s="87">
        <f t="shared" si="2566"/>
        <v>4.4634845718642083E-2</v>
      </c>
      <c r="DA308" s="87">
        <f t="shared" si="2566"/>
        <v>4.4614183880856681E-2</v>
      </c>
      <c r="DB308" s="87">
        <f t="shared" si="2566"/>
        <v>4.459392588935944E-2</v>
      </c>
      <c r="DE308" s="141"/>
      <c r="DF308" s="86">
        <v>6.659201164934829E-2</v>
      </c>
    </row>
    <row r="309" spans="1:110" s="85" customFormat="1" x14ac:dyDescent="0.2">
      <c r="AB309" s="58"/>
      <c r="AC309" s="58"/>
      <c r="AD309" s="58"/>
      <c r="AE309" s="58"/>
      <c r="CM309" s="72"/>
      <c r="CN309" s="72"/>
      <c r="CO309" s="72"/>
      <c r="CP309" s="72"/>
      <c r="CQ309" s="72"/>
      <c r="CR309" s="72"/>
      <c r="CS309" s="72"/>
      <c r="CT309" s="72"/>
      <c r="CU309" s="72"/>
      <c r="CV309" s="72"/>
      <c r="CW309" s="72"/>
      <c r="CX309" s="72"/>
      <c r="CY309" s="72"/>
      <c r="CZ309" s="72"/>
      <c r="DA309" s="72"/>
      <c r="DB309" s="72"/>
      <c r="DE309" s="143"/>
    </row>
  </sheetData>
  <sortState xmlns:xlrd2="http://schemas.microsoft.com/office/spreadsheetml/2017/richdata2" ref="A75:DF80">
    <sortCondition descending="1" ref="Z75:Z8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EF97-C78D-478D-90D0-7B6A6ED2E073}">
  <dimension ref="A1:P44"/>
  <sheetViews>
    <sheetView topLeftCell="B12" zoomScale="130" zoomScaleNormal="130" workbookViewId="0">
      <selection activeCell="I29" sqref="I29"/>
    </sheetView>
  </sheetViews>
  <sheetFormatPr defaultRowHeight="15" x14ac:dyDescent="0.25"/>
  <cols>
    <col min="1" max="1" width="14.42578125" bestFit="1" customWidth="1"/>
    <col min="2" max="2" width="20.5703125" bestFit="1" customWidth="1"/>
    <col min="3" max="3" width="59.28515625" bestFit="1" customWidth="1"/>
    <col min="8" max="10" width="21.85546875" customWidth="1"/>
  </cols>
  <sheetData>
    <row r="1" spans="8:16" ht="15.75" thickBot="1" x14ac:dyDescent="0.3"/>
    <row r="2" spans="8:16" ht="15.75" thickBot="1" x14ac:dyDescent="0.3">
      <c r="H2" s="205" t="s">
        <v>570</v>
      </c>
      <c r="I2" s="205" t="s">
        <v>571</v>
      </c>
      <c r="J2" s="206" t="s">
        <v>572</v>
      </c>
    </row>
    <row r="3" spans="8:16" ht="15.75" thickBot="1" x14ac:dyDescent="0.3">
      <c r="H3" s="205" t="s">
        <v>573</v>
      </c>
      <c r="I3" s="207" t="s">
        <v>574</v>
      </c>
      <c r="J3" s="208" t="s">
        <v>575</v>
      </c>
    </row>
    <row r="4" spans="8:16" ht="15.75" thickBot="1" x14ac:dyDescent="0.3">
      <c r="H4" s="205" t="s">
        <v>576</v>
      </c>
      <c r="I4" s="207" t="s">
        <v>577</v>
      </c>
      <c r="J4" s="208" t="s">
        <v>578</v>
      </c>
      <c r="P4" t="s">
        <v>539</v>
      </c>
    </row>
    <row r="5" spans="8:16" ht="15.75" thickBot="1" x14ac:dyDescent="0.3">
      <c r="H5" s="205" t="s">
        <v>579</v>
      </c>
      <c r="I5" s="207" t="s">
        <v>580</v>
      </c>
      <c r="J5" s="208" t="s">
        <v>581</v>
      </c>
    </row>
    <row r="6" spans="8:16" ht="15.75" thickBot="1" x14ac:dyDescent="0.3">
      <c r="H6" s="205" t="s">
        <v>582</v>
      </c>
      <c r="I6" s="207" t="s">
        <v>583</v>
      </c>
      <c r="J6" s="208" t="s">
        <v>584</v>
      </c>
      <c r="P6" t="s">
        <v>540</v>
      </c>
    </row>
    <row r="7" spans="8:16" ht="15.75" thickBot="1" x14ac:dyDescent="0.3">
      <c r="H7" s="205" t="s">
        <v>585</v>
      </c>
      <c r="I7" s="207" t="s">
        <v>586</v>
      </c>
      <c r="J7" s="208" t="s">
        <v>587</v>
      </c>
    </row>
    <row r="8" spans="8:16" ht="15.75" thickBot="1" x14ac:dyDescent="0.3">
      <c r="H8" s="205" t="s">
        <v>588</v>
      </c>
      <c r="I8" s="207" t="s">
        <v>589</v>
      </c>
      <c r="J8" s="208" t="s">
        <v>590</v>
      </c>
    </row>
    <row r="9" spans="8:16" ht="15.75" thickBot="1" x14ac:dyDescent="0.3">
      <c r="H9" s="205" t="s">
        <v>591</v>
      </c>
      <c r="I9" s="207" t="s">
        <v>592</v>
      </c>
      <c r="J9" s="208" t="s">
        <v>593</v>
      </c>
    </row>
    <row r="11" spans="8:16" x14ac:dyDescent="0.25">
      <c r="P11" t="s">
        <v>553</v>
      </c>
    </row>
    <row r="12" spans="8:16" x14ac:dyDescent="0.25">
      <c r="P12" t="s">
        <v>541</v>
      </c>
    </row>
    <row r="13" spans="8:16" ht="18" x14ac:dyDescent="0.25">
      <c r="H13" s="209" t="s">
        <v>594</v>
      </c>
      <c r="P13" t="s">
        <v>542</v>
      </c>
    </row>
    <row r="14" spans="8:16" x14ac:dyDescent="0.25">
      <c r="H14" s="210"/>
    </row>
    <row r="15" spans="8:16" x14ac:dyDescent="0.25">
      <c r="H15" s="211" t="s">
        <v>595</v>
      </c>
      <c r="P15" t="s">
        <v>543</v>
      </c>
    </row>
    <row r="16" spans="8:16" x14ac:dyDescent="0.25">
      <c r="H16" s="210"/>
    </row>
    <row r="17" spans="8:16" x14ac:dyDescent="0.25">
      <c r="H17" s="211" t="s">
        <v>596</v>
      </c>
      <c r="P17" t="s">
        <v>544</v>
      </c>
    </row>
    <row r="18" spans="8:16" x14ac:dyDescent="0.25">
      <c r="H18" s="210"/>
    </row>
    <row r="19" spans="8:16" x14ac:dyDescent="0.25">
      <c r="H19" s="211" t="s">
        <v>597</v>
      </c>
      <c r="P19" t="s">
        <v>548</v>
      </c>
    </row>
    <row r="20" spans="8:16" x14ac:dyDescent="0.25">
      <c r="H20" s="210"/>
      <c r="P20" t="s">
        <v>549</v>
      </c>
    </row>
    <row r="21" spans="8:16" x14ac:dyDescent="0.25">
      <c r="H21" s="211" t="s">
        <v>598</v>
      </c>
    </row>
    <row r="23" spans="8:16" x14ac:dyDescent="0.25">
      <c r="P23" t="s">
        <v>550</v>
      </c>
    </row>
    <row r="24" spans="8:16" x14ac:dyDescent="0.25">
      <c r="P24" t="s">
        <v>551</v>
      </c>
    </row>
    <row r="25" spans="8:16" x14ac:dyDescent="0.25">
      <c r="P25" t="s">
        <v>552</v>
      </c>
    </row>
    <row r="26" spans="8:16" x14ac:dyDescent="0.25">
      <c r="H26" s="171" t="s">
        <v>603</v>
      </c>
    </row>
    <row r="27" spans="8:16" ht="18" x14ac:dyDescent="0.25">
      <c r="H27" s="209" t="s">
        <v>599</v>
      </c>
    </row>
    <row r="28" spans="8:16" x14ac:dyDescent="0.25">
      <c r="H28" s="210"/>
    </row>
    <row r="29" spans="8:16" x14ac:dyDescent="0.25">
      <c r="H29" s="211" t="s">
        <v>600</v>
      </c>
    </row>
    <row r="30" spans="8:16" x14ac:dyDescent="0.25">
      <c r="H30" s="210"/>
    </row>
    <row r="31" spans="8:16" x14ac:dyDescent="0.25">
      <c r="H31" s="211" t="s">
        <v>601</v>
      </c>
    </row>
    <row r="32" spans="8:16" x14ac:dyDescent="0.25">
      <c r="H32" s="210"/>
    </row>
    <row r="33" spans="1:8" x14ac:dyDescent="0.25">
      <c r="H33" s="211" t="s">
        <v>602</v>
      </c>
    </row>
    <row r="34" spans="1:8" ht="15.75" thickBot="1" x14ac:dyDescent="0.3">
      <c r="A34" s="203" t="s">
        <v>566</v>
      </c>
      <c r="B34" s="199"/>
      <c r="C34" s="199"/>
      <c r="D34" s="199"/>
    </row>
    <row r="35" spans="1:8" ht="30.75" customHeight="1" thickBot="1" x14ac:dyDescent="0.3">
      <c r="A35" s="200" t="s">
        <v>554</v>
      </c>
      <c r="B35" s="200" t="s">
        <v>555</v>
      </c>
      <c r="C35" s="201" t="s">
        <v>556</v>
      </c>
      <c r="D35" s="199"/>
    </row>
    <row r="36" spans="1:8" ht="30.75" customHeight="1" thickBot="1" x14ac:dyDescent="0.3">
      <c r="A36" s="200" t="s">
        <v>557</v>
      </c>
      <c r="B36" s="200" t="s">
        <v>558</v>
      </c>
      <c r="C36" s="202" t="s">
        <v>559</v>
      </c>
      <c r="D36" s="199"/>
    </row>
    <row r="37" spans="1:8" ht="30.75" customHeight="1" thickBot="1" x14ac:dyDescent="0.3">
      <c r="A37" s="200" t="s">
        <v>560</v>
      </c>
      <c r="B37" s="200" t="s">
        <v>561</v>
      </c>
      <c r="C37" s="202" t="s">
        <v>562</v>
      </c>
      <c r="D37" s="199"/>
    </row>
    <row r="38" spans="1:8" ht="30.75" customHeight="1" thickBot="1" x14ac:dyDescent="0.3">
      <c r="A38" s="200" t="s">
        <v>563</v>
      </c>
      <c r="B38" s="200" t="s">
        <v>564</v>
      </c>
      <c r="C38" s="202" t="s">
        <v>565</v>
      </c>
      <c r="D38" s="199"/>
    </row>
    <row r="39" spans="1:8" x14ac:dyDescent="0.25">
      <c r="A39" s="199"/>
      <c r="B39" s="199"/>
      <c r="C39" s="199"/>
      <c r="D39" s="199"/>
    </row>
    <row r="41" spans="1:8" x14ac:dyDescent="0.25">
      <c r="A41" s="204" t="s">
        <v>534</v>
      </c>
    </row>
    <row r="42" spans="1:8" x14ac:dyDescent="0.25">
      <c r="A42" s="204" t="s">
        <v>567</v>
      </c>
    </row>
    <row r="43" spans="1:8" x14ac:dyDescent="0.25">
      <c r="A43" t="s">
        <v>568</v>
      </c>
    </row>
    <row r="44" spans="1:8" x14ac:dyDescent="0.25">
      <c r="A44" t="s">
        <v>569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210481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3"/>
      <c r="BG2" s="183"/>
      <c r="BH2" s="183"/>
      <c r="BI2" s="183"/>
      <c r="BJ2" s="183"/>
      <c r="BK2" s="183"/>
      <c r="BL2" s="183"/>
      <c r="BM2" s="183"/>
      <c r="BN2" s="183"/>
      <c r="BO2" s="183"/>
      <c r="BP2" s="183"/>
      <c r="BQ2" s="183"/>
      <c r="BR2" s="183"/>
      <c r="BS2" s="183"/>
      <c r="BT2" s="183"/>
      <c r="BU2" s="183"/>
      <c r="BV2" s="183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Epigral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137.595</v>
      </c>
      <c r="AJ6">
        <f>_xll.EQNXTDZ($A$1,$B6,AJ$1,$B$1)</f>
        <v>210.95099999999999</v>
      </c>
      <c r="AK6">
        <f>_xll.EQNXTDZ($A$1,$B6,AK$1,$B$1)</f>
        <v>221.50899999999999</v>
      </c>
      <c r="AL6">
        <f>_xll.EQNXTDZ($A$1,$B6,AL$1,$B$1)</f>
        <v>258.54500000000002</v>
      </c>
      <c r="AM6">
        <f>_xll.EQNXTDZ($A$1,$B6,AM$1,$B$1)</f>
        <v>290.34500000000003</v>
      </c>
      <c r="AN6">
        <f>_xll.EQNXTDZ($A$1,$B6,AN$1,$B$1)</f>
        <v>339.62599999999998</v>
      </c>
      <c r="AO6">
        <f>_xll.EQNXTDZ($A$1,$B6,AO$1,$B$1)</f>
        <v>422.17399999999998</v>
      </c>
      <c r="AP6">
        <f>_xll.EQNXTDZ($A$1,$B6,AP$1,$B$1)</f>
        <v>498.79500000000002</v>
      </c>
      <c r="AQ6">
        <f>_xll.EQNXTDZ($A$1,$B6,AQ$1,$B$1)</f>
        <v>532.85</v>
      </c>
      <c r="AR6">
        <f>_xll.EQNXTDZ($A$1,$B6,AR$1,$B$1)</f>
        <v>555.53</v>
      </c>
      <c r="AS6">
        <f>_xll.EQNXTDZ($A$1,$B6,AS$1,$B$1)</f>
        <v>537.84199999999998</v>
      </c>
      <c r="AT6">
        <f>_xll.EQNXTDZ($A$1,$B6,AT$1,$B$1)</f>
        <v>562.17700000000002</v>
      </c>
      <c r="AU6">
        <f>_xll.EQNXTDZ($A$1,$B6,AU$1,$B$1)</f>
        <v>454.89</v>
      </c>
      <c r="AV6">
        <f>_xll.EQNXTDZ($A$1,$B6,AV$1,$B$1)</f>
        <v>478.15</v>
      </c>
      <c r="AW6">
        <f>_xll.EQNXTDZ($A$1,$B6,AW$1,$B$1)</f>
        <v>471.52</v>
      </c>
      <c r="AX6">
        <f>_xll.EQNXTDZ($A$1,$B6,AX$1,$B$1)</f>
        <v>524.63</v>
      </c>
      <c r="AY6">
        <f>_xll.EQNXTDZ($A$1,$B6,AY$1,$B$1)</f>
        <v>651.20000000000005</v>
      </c>
      <c r="AZ6">
        <f>_xll.EQNXTDZ($A$1,$B6,AZ$1,$B$1)</f>
        <v>626.05999999999995</v>
      </c>
      <c r="BA6">
        <f>_xll.EQNXTDZ($A$1,$B6,BA$1,$B$1)</f>
        <v>645.24</v>
      </c>
      <c r="BB6">
        <f>_xll.EQNXTDZ($A$1,$B6,BB$1,$B$1)</f>
        <v>627.63</v>
      </c>
      <c r="BC6">
        <f>_xll.EQNXTDZ($A$1,$B6,BC$1,$B$1)</f>
        <v>606.54</v>
      </c>
      <c r="BD6">
        <f>_xll.EQNXTDZ($A$1,$B6,BD$1,$B$1)</f>
        <v>587.36</v>
      </c>
      <c r="BE6">
        <f>_xll.EQNXTDZ($A$1,$B6,BE$1,$B$1)</f>
        <v>597.12</v>
      </c>
      <c r="BF6">
        <f>_xll.EQNXTDZ($A$1,$B6,BF$1,$B$1)</f>
        <v>736.16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137.595</v>
      </c>
      <c r="AJ9">
        <f>_xll.EQNXTDZ($A$1,$B9,AJ$1,$B$1)</f>
        <v>210.95099999999999</v>
      </c>
      <c r="AK9">
        <f>_xll.EQNXTDZ($A$1,$B9,AK$1,$B$1)</f>
        <v>221.50899999999999</v>
      </c>
      <c r="AL9">
        <f>_xll.EQNXTDZ($A$1,$B9,AL$1,$B$1)</f>
        <v>258.54500000000002</v>
      </c>
      <c r="AM9">
        <f>_xll.EQNXTDZ($A$1,$B9,AM$1,$B$1)</f>
        <v>290.34500000000003</v>
      </c>
      <c r="AN9">
        <f>_xll.EQNXTDZ($A$1,$B9,AN$1,$B$1)</f>
        <v>339.62599999999998</v>
      </c>
      <c r="AO9">
        <f>_xll.EQNXTDZ($A$1,$B9,AO$1,$B$1)</f>
        <v>422.17399999999998</v>
      </c>
      <c r="AP9">
        <f>_xll.EQNXTDZ($A$1,$B9,AP$1,$B$1)</f>
        <v>498.79500000000002</v>
      </c>
      <c r="AQ9">
        <f>_xll.EQNXTDZ($A$1,$B9,AQ$1,$B$1)</f>
        <v>532.85</v>
      </c>
      <c r="AR9">
        <f>_xll.EQNXTDZ($A$1,$B9,AR$1,$B$1)</f>
        <v>555.53</v>
      </c>
      <c r="AS9">
        <f>_xll.EQNXTDZ($A$1,$B9,AS$1,$B$1)</f>
        <v>537.84199999999998</v>
      </c>
      <c r="AT9">
        <f>_xll.EQNXTDZ($A$1,$B9,AT$1,$B$1)</f>
        <v>562.17700000000002</v>
      </c>
      <c r="AU9">
        <f>_xll.EQNXTDZ($A$1,$B9,AU$1,$B$1)</f>
        <v>454.89</v>
      </c>
      <c r="AV9">
        <f>_xll.EQNXTDZ($A$1,$B9,AV$1,$B$1)</f>
        <v>478.15</v>
      </c>
      <c r="AW9">
        <f>_xll.EQNXTDZ($A$1,$B9,AW$1,$B$1)</f>
        <v>471.52</v>
      </c>
      <c r="AX9">
        <f>_xll.EQNXTDZ($A$1,$B9,AX$1,$B$1)</f>
        <v>524.63</v>
      </c>
      <c r="AY9">
        <f>_xll.EQNXTDZ($A$1,$B9,AY$1,$B$1)</f>
        <v>651.20000000000005</v>
      </c>
      <c r="AZ9">
        <f>_xll.EQNXTDZ($A$1,$B9,AZ$1,$B$1)</f>
        <v>626.05999999999995</v>
      </c>
      <c r="BA9">
        <f>_xll.EQNXTDZ($A$1,$B9,BA$1,$B$1)</f>
        <v>645.24</v>
      </c>
      <c r="BB9">
        <f>_xll.EQNXTDZ($A$1,$B9,BB$1,$B$1)</f>
        <v>627.63</v>
      </c>
      <c r="BC9">
        <f>_xll.EQNXTDZ($A$1,$B9,BC$1,$B$1)</f>
        <v>606.54</v>
      </c>
      <c r="BD9">
        <f>_xll.EQNXTDZ($A$1,$B9,BD$1,$B$1)</f>
        <v>587.36</v>
      </c>
      <c r="BE9">
        <f>_xll.EQNXTDZ($A$1,$B9,BE$1,$B$1)</f>
        <v>597.12</v>
      </c>
      <c r="BF9">
        <f>_xll.EQNXTDZ($A$1,$B9,BF$1,$B$1)</f>
        <v>736.16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-3.3839999999999999</v>
      </c>
      <c r="AJ10">
        <f>_xll.EQNXTDZ($A$1,$B10,AJ$1,$B$1)</f>
        <v>0.73699999999999999</v>
      </c>
      <c r="AK10">
        <f>_xll.EQNXTDZ($A$1,$B10,AK$1,$B$1)</f>
        <v>5.2590000000000003</v>
      </c>
      <c r="AL10">
        <f>_xll.EQNXTDZ($A$1,$B10,AL$1,$B$1)</f>
        <v>-3.8170000000000002</v>
      </c>
      <c r="AM10">
        <f>_xll.EQNXTDZ($A$1,$B10,AM$1,$B$1)</f>
        <v>-4.4889999999999999</v>
      </c>
      <c r="AN10">
        <f>_xll.EQNXTDZ($A$1,$B10,AN$1,$B$1)</f>
        <v>9.2840000000000007</v>
      </c>
      <c r="AO10">
        <f>_xll.EQNXTDZ($A$1,$B10,AO$1,$B$1)</f>
        <v>-6.5819999999999999</v>
      </c>
      <c r="AP10">
        <f>_xll.EQNXTDZ($A$1,$B10,AP$1,$B$1)</f>
        <v>3.4630000000000001</v>
      </c>
      <c r="AQ10">
        <f>_xll.EQNXTDZ($A$1,$B10,AQ$1,$B$1)</f>
        <v>-57.494</v>
      </c>
      <c r="AR10">
        <f>_xll.EQNXTDZ($A$1,$B10,AR$1,$B$1)</f>
        <v>-17.963000000000001</v>
      </c>
      <c r="AS10">
        <f>_xll.EQNXTDZ($A$1,$B10,AS$1,$B$1)</f>
        <v>7.16</v>
      </c>
      <c r="AT10">
        <f>_xll.EQNXTDZ($A$1,$B10,AT$1,$B$1)</f>
        <v>-28.677</v>
      </c>
      <c r="AU10">
        <f>_xll.EQNXTDZ($A$1,$B10,AU$1,$B$1)</f>
        <v>-7.19</v>
      </c>
      <c r="AV10">
        <f>_xll.EQNXTDZ($A$1,$B10,AV$1,$B$1)</f>
        <v>31.03</v>
      </c>
      <c r="AW10">
        <f>_xll.EQNXTDZ($A$1,$B10,AW$1,$B$1)</f>
        <v>-28.53</v>
      </c>
      <c r="AX10">
        <f>_xll.EQNXTDZ($A$1,$B10,AX$1,$B$1)</f>
        <v>-6.09</v>
      </c>
      <c r="AY10">
        <f>_xll.EQNXTDZ($A$1,$B10,AY$1,$B$1)</f>
        <v>19.87</v>
      </c>
      <c r="AZ10">
        <f>_xll.EQNXTDZ($A$1,$B10,AZ$1,$B$1)</f>
        <v>1.88</v>
      </c>
      <c r="BA10">
        <f>_xll.EQNXTDZ($A$1,$B10,BA$1,$B$1)</f>
        <v>3.68</v>
      </c>
      <c r="BB10">
        <f>_xll.EQNXTDZ($A$1,$B10,BB$1,$B$1)</f>
        <v>5.66</v>
      </c>
      <c r="BC10">
        <f>_xll.EQNXTDZ($A$1,$B10,BC$1,$B$1)</f>
        <v>0.88</v>
      </c>
      <c r="BD10">
        <f>_xll.EQNXTDZ($A$1,$B10,BD$1,$B$1)</f>
        <v>-21.35</v>
      </c>
      <c r="BE10">
        <f>_xll.EQNXTDZ($A$1,$B10,BE$1,$B$1)</f>
        <v>-55.32</v>
      </c>
      <c r="BF10">
        <f>_xll.EQNXTDZ($A$1,$B10,BF$1,$B$1)</f>
        <v>14.85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69.132000000000005</v>
      </c>
      <c r="AJ11">
        <f>_xll.EQNXTDZ($A$1,$B11,AJ$1,$B$1)</f>
        <v>93.308999999999997</v>
      </c>
      <c r="AK11">
        <f>_xll.EQNXTDZ($A$1,$B11,AK$1,$B$1)</f>
        <v>101.34</v>
      </c>
      <c r="AL11">
        <f>_xll.EQNXTDZ($A$1,$B11,AL$1,$B$1)</f>
        <v>122.319</v>
      </c>
      <c r="AM11">
        <f>_xll.EQNXTDZ($A$1,$B11,AM$1,$B$1)</f>
        <v>149.41300000000001</v>
      </c>
      <c r="AN11">
        <f>_xll.EQNXTDZ($A$1,$B11,AN$1,$B$1)</f>
        <v>175.726</v>
      </c>
      <c r="AO11">
        <f>_xll.EQNXTDZ($A$1,$B11,AO$1,$B$1)</f>
        <v>213.518</v>
      </c>
      <c r="AP11">
        <f>_xll.EQNXTDZ($A$1,$B11,AP$1,$B$1)</f>
        <v>220.75399999999999</v>
      </c>
      <c r="AQ11">
        <f>_xll.EQNXTDZ($A$1,$B11,AQ$1,$B$1)</f>
        <v>306.56299999999999</v>
      </c>
      <c r="AR11">
        <f>_xll.EQNXTDZ($A$1,$B11,AR$1,$B$1)</f>
        <v>296.77800000000002</v>
      </c>
      <c r="AS11">
        <f>_xll.EQNXTDZ($A$1,$B11,AS$1,$B$1)</f>
        <v>271.59100000000001</v>
      </c>
      <c r="AT11">
        <f>_xll.EQNXTDZ($A$1,$B11,AT$1,$B$1)</f>
        <v>336.82499999999999</v>
      </c>
      <c r="AU11">
        <f>_xll.EQNXTDZ($A$1,$B11,AU$1,$B$1)</f>
        <v>281.43</v>
      </c>
      <c r="AV11">
        <f>_xll.EQNXTDZ($A$1,$B11,AV$1,$B$1)</f>
        <v>240.86</v>
      </c>
      <c r="AW11">
        <f>_xll.EQNXTDZ($A$1,$B11,AW$1,$B$1)</f>
        <v>276.43</v>
      </c>
      <c r="AX11">
        <f>_xll.EQNXTDZ($A$1,$B11,AX$1,$B$1)</f>
        <v>272.88</v>
      </c>
      <c r="AY11">
        <f>_xll.EQNXTDZ($A$1,$B11,AY$1,$B$1)</f>
        <v>339.48</v>
      </c>
      <c r="AZ11">
        <f>_xll.EQNXTDZ($A$1,$B11,AZ$1,$B$1)</f>
        <v>330.59</v>
      </c>
      <c r="BA11">
        <f>_xll.EQNXTDZ($A$1,$B11,BA$1,$B$1)</f>
        <v>329.07</v>
      </c>
      <c r="BB11">
        <f>_xll.EQNXTDZ($A$1,$B11,BB$1,$B$1)</f>
        <v>323.26</v>
      </c>
      <c r="BC11">
        <f>_xll.EQNXTDZ($A$1,$B11,BC$1,$B$1)</f>
        <v>318.19</v>
      </c>
      <c r="BD11">
        <f>_xll.EQNXTDZ($A$1,$B11,BD$1,$B$1)</f>
        <v>348.85</v>
      </c>
      <c r="BE11">
        <f>_xll.EQNXTDZ($A$1,$B11,BE$1,$B$1)</f>
        <v>413.45</v>
      </c>
      <c r="BF11">
        <f>_xll.EQNXTDZ($A$1,$B11,BF$1,$B$1)</f>
        <v>410.17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0.42099999999999999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18.693999999999999</v>
      </c>
      <c r="AJ14">
        <f>_xll.EQNXTDZ($A$1,$B14,AJ$1,$B$1)</f>
        <v>30.021999999999998</v>
      </c>
      <c r="AK14">
        <f>_xll.EQNXTDZ($A$1,$B14,AK$1,$B$1)</f>
        <v>35.084000000000003</v>
      </c>
      <c r="AL14">
        <f>_xll.EQNXTDZ($A$1,$B14,AL$1,$B$1)</f>
        <v>44.548999999999999</v>
      </c>
      <c r="AM14">
        <f>_xll.EQNXTDZ($A$1,$B14,AM$1,$B$1)</f>
        <v>28.52</v>
      </c>
      <c r="AN14">
        <f>_xll.EQNXTDZ($A$1,$B14,AN$1,$B$1)</f>
        <v>27.733000000000001</v>
      </c>
      <c r="AO14">
        <f>_xll.EQNXTDZ($A$1,$B14,AO$1,$B$1)</f>
        <v>32.985999999999997</v>
      </c>
      <c r="AP14">
        <f>_xll.EQNXTDZ($A$1,$B14,AP$1,$B$1)</f>
        <v>40.802</v>
      </c>
      <c r="AQ14">
        <f>_xll.EQNXTDZ($A$1,$B14,AQ$1,$B$1)</f>
        <v>39.773000000000003</v>
      </c>
      <c r="AR14">
        <f>_xll.EQNXTDZ($A$1,$B14,AR$1,$B$1)</f>
        <v>45.531999999999996</v>
      </c>
      <c r="AS14">
        <f>_xll.EQNXTDZ($A$1,$B14,AS$1,$B$1)</f>
        <v>43.2</v>
      </c>
      <c r="AT14">
        <f>_xll.EQNXTDZ($A$1,$B14,AT$1,$B$1)</f>
        <v>46.667999999999999</v>
      </c>
      <c r="AU14">
        <f>_xll.EQNXTDZ($A$1,$B14,AU$1,$B$1)</f>
        <v>47.03</v>
      </c>
      <c r="AV14">
        <f>_xll.EQNXTDZ($A$1,$B14,AV$1,$B$1)</f>
        <v>47.43</v>
      </c>
      <c r="AW14">
        <f>_xll.EQNXTDZ($A$1,$B14,AW$1,$B$1)</f>
        <v>48.29</v>
      </c>
      <c r="AX14">
        <f>_xll.EQNXTDZ($A$1,$B14,AX$1,$B$1)</f>
        <v>48.97</v>
      </c>
      <c r="AY14">
        <f>_xll.EQNXTDZ($A$1,$B14,AY$1,$B$1)</f>
        <v>57.74</v>
      </c>
      <c r="AZ14">
        <f>_xll.EQNXTDZ($A$1,$B14,AZ$1,$B$1)</f>
        <v>56.88</v>
      </c>
      <c r="BA14">
        <f>_xll.EQNXTDZ($A$1,$B14,BA$1,$B$1)</f>
        <v>70.11</v>
      </c>
      <c r="BB14">
        <f>_xll.EQNXTDZ($A$1,$B14,BB$1,$B$1)</f>
        <v>56.63</v>
      </c>
      <c r="BC14">
        <f>_xll.EQNXTDZ($A$1,$B14,BC$1,$B$1)</f>
        <v>58.63</v>
      </c>
      <c r="BD14">
        <f>_xll.EQNXTDZ($A$1,$B14,BD$1,$B$1)</f>
        <v>56.1</v>
      </c>
      <c r="BE14">
        <f>_xll.EQNXTDZ($A$1,$B14,BE$1,$B$1)</f>
        <v>62.27</v>
      </c>
      <c r="BF14">
        <f>_xll.EQNXTDZ($A$1,$B14,BF$1,$B$1)</f>
        <v>67.33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9.5389999999999997</v>
      </c>
      <c r="AN15">
        <f>_xll.EQNXTDZ($A$1,$B15,AN$1,$B$1)</f>
        <v>10.768000000000001</v>
      </c>
      <c r="AO15">
        <f>_xll.EQNXTDZ($A$1,$B15,AO$1,$B$1)</f>
        <v>22.855</v>
      </c>
      <c r="AP15">
        <f>_xll.EQNXTDZ($A$1,$B15,AP$1,$B$1)</f>
        <v>30.369</v>
      </c>
      <c r="AQ15">
        <f>_xll.EQNXTDZ($A$1,$B15,AQ$1,$B$1)</f>
        <v>33.718000000000004</v>
      </c>
      <c r="AR15">
        <f>_xll.EQNXTDZ($A$1,$B15,AR$1,$B$1)</f>
        <v>30.597999999999999</v>
      </c>
      <c r="AS15">
        <f>_xll.EQNXTDZ($A$1,$B15,AS$1,$B$1)</f>
        <v>28.466999999999999</v>
      </c>
      <c r="AT15">
        <f>_xll.EQNXTDZ($A$1,$B15,AT$1,$B$1)</f>
        <v>30.111999999999998</v>
      </c>
      <c r="AU15">
        <f>_xll.EQNXTDZ($A$1,$B15,AU$1,$B$1)</f>
        <v>17.62</v>
      </c>
      <c r="AV15">
        <f>_xll.EQNXTDZ($A$1,$B15,AV$1,$B$1)</f>
        <v>30.09</v>
      </c>
      <c r="AW15">
        <f>_xll.EQNXTDZ($A$1,$B15,AW$1,$B$1)</f>
        <v>30.06</v>
      </c>
      <c r="AX15">
        <f>_xll.EQNXTDZ($A$1,$B15,AX$1,$B$1)</f>
        <v>27.96</v>
      </c>
      <c r="AY15">
        <f>_xll.EQNXTDZ($A$1,$B15,AY$1,$B$1)</f>
        <v>30.31</v>
      </c>
      <c r="AZ15">
        <f>_xll.EQNXTDZ($A$1,$B15,AZ$1,$B$1)</f>
        <v>31.29</v>
      </c>
      <c r="BA15">
        <f>_xll.EQNXTDZ($A$1,$B15,BA$1,$B$1)</f>
        <v>30.78</v>
      </c>
      <c r="BB15">
        <f>_xll.EQNXTDZ($A$1,$B15,BB$1,$B$1)</f>
        <v>37.700000000000003</v>
      </c>
      <c r="BC15">
        <f>_xll.EQNXTDZ($A$1,$B15,BC$1,$B$1)</f>
        <v>35.409999999999997</v>
      </c>
      <c r="BD15">
        <f>_xll.EQNXTDZ($A$1,$B15,BD$1,$B$1)</f>
        <v>39.93</v>
      </c>
      <c r="BE15">
        <f>_xll.EQNXTDZ($A$1,$B15,BE$1,$B$1)</f>
        <v>42.37</v>
      </c>
      <c r="BF15">
        <f>_xll.EQNXTDZ($A$1,$B15,BF$1,$B$1)</f>
        <v>38.69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11.949</v>
      </c>
      <c r="AJ16">
        <f>_xll.EQNXTDZ($A$1,$B16,AJ$1,$B$1)</f>
        <v>15.446999999999999</v>
      </c>
      <c r="AK16">
        <f>_xll.EQNXTDZ($A$1,$B16,AK$1,$B$1)</f>
        <v>11.428000000000001</v>
      </c>
      <c r="AL16">
        <f>_xll.EQNXTDZ($A$1,$B16,AL$1,$B$1)</f>
        <v>14.785</v>
      </c>
      <c r="AM16">
        <f>_xll.EQNXTDZ($A$1,$B16,AM$1,$B$1)</f>
        <v>14.879</v>
      </c>
      <c r="AN16">
        <f>_xll.EQNXTDZ($A$1,$B16,AN$1,$B$1)</f>
        <v>15.584</v>
      </c>
      <c r="AO16">
        <f>_xll.EQNXTDZ($A$1,$B16,AO$1,$B$1)</f>
        <v>18.03</v>
      </c>
      <c r="AP16">
        <f>_xll.EQNXTDZ($A$1,$B16,AP$1,$B$1)</f>
        <v>28.302</v>
      </c>
      <c r="AQ16">
        <f>_xll.EQNXTDZ($A$1,$B16,AQ$1,$B$1)</f>
        <v>22.827000000000002</v>
      </c>
      <c r="AR16">
        <f>_xll.EQNXTDZ($A$1,$B16,AR$1,$B$1)</f>
        <v>20.291</v>
      </c>
      <c r="AS16">
        <f>_xll.EQNXTDZ($A$1,$B16,AS$1,$B$1)</f>
        <v>20.896999999999998</v>
      </c>
      <c r="AT16">
        <f>_xll.EQNXTDZ($A$1,$B16,AT$1,$B$1)</f>
        <v>22.585999999999999</v>
      </c>
      <c r="AU16">
        <f>_xll.EQNXTDZ($A$1,$B16,AU$1,$B$1)</f>
        <v>20.81</v>
      </c>
      <c r="AV16">
        <f>_xll.EQNXTDZ($A$1,$B16,AV$1,$B$1)</f>
        <v>20.83</v>
      </c>
      <c r="AW16">
        <f>_xll.EQNXTDZ($A$1,$B16,AW$1,$B$1)</f>
        <v>22.5</v>
      </c>
      <c r="AX16">
        <f>_xll.EQNXTDZ($A$1,$B16,AX$1,$B$1)</f>
        <v>25.52</v>
      </c>
      <c r="AY16">
        <f>_xll.EQNXTDZ($A$1,$B16,AY$1,$B$1)</f>
        <v>27.4</v>
      </c>
      <c r="AZ16">
        <f>_xll.EQNXTDZ($A$1,$B16,AZ$1,$B$1)</f>
        <v>26.99</v>
      </c>
      <c r="BA16">
        <f>_xll.EQNXTDZ($A$1,$B16,BA$1,$B$1)</f>
        <v>29.09</v>
      </c>
      <c r="BB16">
        <f>_xll.EQNXTDZ($A$1,$B16,BB$1,$B$1)</f>
        <v>31</v>
      </c>
      <c r="BC16">
        <f>_xll.EQNXTDZ($A$1,$B16,BC$1,$B$1)</f>
        <v>30.04</v>
      </c>
      <c r="BD16">
        <f>_xll.EQNXTDZ($A$1,$B16,BD$1,$B$1)</f>
        <v>31.47</v>
      </c>
      <c r="BE16">
        <f>_xll.EQNXTDZ($A$1,$B16,BE$1,$B$1)</f>
        <v>31.61</v>
      </c>
      <c r="BF16">
        <f>_xll.EQNXTDZ($A$1,$B16,BF$1,$B$1)</f>
        <v>36.54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41.204000000000001</v>
      </c>
      <c r="AJ22">
        <f>_xll.EQNXTDZ($A$1,$B22,AJ$1,$B$1)</f>
        <v>71.436000000000007</v>
      </c>
      <c r="AK22">
        <f>_xll.EQNXTDZ($A$1,$B22,AK$1,$B$1)</f>
        <v>68.397999999999996</v>
      </c>
      <c r="AL22">
        <f>_xll.EQNXTDZ($A$1,$B22,AL$1,$B$1)</f>
        <v>80.287999999999997</v>
      </c>
      <c r="AM22">
        <f>_xll.EQNXTDZ($A$1,$B22,AM$1,$B$1)</f>
        <v>92.483000000000004</v>
      </c>
      <c r="AN22">
        <f>_xll.EQNXTDZ($A$1,$B22,AN$1,$B$1)</f>
        <v>100.53100000000001</v>
      </c>
      <c r="AO22">
        <f>_xll.EQNXTDZ($A$1,$B22,AO$1,$B$1)</f>
        <v>141.36699999999999</v>
      </c>
      <c r="AP22">
        <f>_xll.EQNXTDZ($A$1,$B22,AP$1,$B$1)</f>
        <v>175.10499999999999</v>
      </c>
      <c r="AQ22">
        <f>_xll.EQNXTDZ($A$1,$B22,AQ$1,$B$1)</f>
        <v>187.46299999999999</v>
      </c>
      <c r="AR22">
        <f>_xll.EQNXTDZ($A$1,$B22,AR$1,$B$1)</f>
        <v>180.29400000000001</v>
      </c>
      <c r="AS22">
        <f>_xll.EQNXTDZ($A$1,$B22,AS$1,$B$1)</f>
        <v>166.52699999999999</v>
      </c>
      <c r="AT22">
        <f>_xll.EQNXTDZ($A$1,$B22,AT$1,$B$1)</f>
        <v>154.66300000000001</v>
      </c>
      <c r="AU22">
        <f>_xll.EQNXTDZ($A$1,$B22,AU$1,$B$1)</f>
        <v>95.19</v>
      </c>
      <c r="AV22">
        <f>_xll.EQNXTDZ($A$1,$B22,AV$1,$B$1)</f>
        <v>107.91</v>
      </c>
      <c r="AW22">
        <f>_xll.EQNXTDZ($A$1,$B22,AW$1,$B$1)</f>
        <v>122.77</v>
      </c>
      <c r="AX22">
        <f>_xll.EQNXTDZ($A$1,$B22,AX$1,$B$1)</f>
        <v>155.38999999999999</v>
      </c>
      <c r="AY22">
        <f>_xll.EQNXTDZ($A$1,$B22,AY$1,$B$1)</f>
        <v>176.4</v>
      </c>
      <c r="AZ22">
        <f>_xll.EQNXTDZ($A$1,$B22,AZ$1,$B$1)</f>
        <v>178.43</v>
      </c>
      <c r="BA22">
        <f>_xll.EQNXTDZ($A$1,$B22,BA$1,$B$1)</f>
        <v>182.51</v>
      </c>
      <c r="BB22">
        <f>_xll.EQNXTDZ($A$1,$B22,BB$1,$B$1)</f>
        <v>173.38</v>
      </c>
      <c r="BC22">
        <f>_xll.EQNXTDZ($A$1,$B22,BC$1,$B$1)</f>
        <v>163.38999999999999</v>
      </c>
      <c r="BD22">
        <f>_xll.EQNXTDZ($A$1,$B22,BD$1,$B$1)</f>
        <v>132.36000000000001</v>
      </c>
      <c r="BE22">
        <f>_xll.EQNXTDZ($A$1,$B22,BE$1,$B$1)</f>
        <v>102.74</v>
      </c>
      <c r="BF22">
        <f>_xll.EQNXTDZ($A$1,$B22,BF$1,$B$1)</f>
        <v>168.58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1.2609999999999999</v>
      </c>
      <c r="AJ23">
        <f>_xll.EQNXTDZ($A$1,$B23,AJ$1,$B$1)</f>
        <v>0.30399999999999999</v>
      </c>
      <c r="AK23">
        <f>_xll.EQNXTDZ($A$1,$B23,AK$1,$B$1)</f>
        <v>0.64900000000000002</v>
      </c>
      <c r="AL23">
        <f>_xll.EQNXTDZ($A$1,$B23,AL$1,$B$1)</f>
        <v>-2.5000000000000001E-2</v>
      </c>
      <c r="AM23">
        <f>_xll.EQNXTDZ($A$1,$B23,AM$1,$B$1)</f>
        <v>0.17299999999999999</v>
      </c>
      <c r="AN23">
        <f>_xll.EQNXTDZ($A$1,$B23,AN$1,$B$1)</f>
        <v>2.2629999999999999</v>
      </c>
      <c r="AO23">
        <f>_xll.EQNXTDZ($A$1,$B23,AO$1,$B$1)</f>
        <v>-0.29599999999999999</v>
      </c>
      <c r="AP23">
        <f>_xll.EQNXTDZ($A$1,$B23,AP$1,$B$1)</f>
        <v>1.9710000000000001</v>
      </c>
      <c r="AQ23">
        <f>_xll.EQNXTDZ($A$1,$B23,AQ$1,$B$1)</f>
        <v>2.0299999999999998</v>
      </c>
      <c r="AR23">
        <f>_xll.EQNXTDZ($A$1,$B23,AR$1,$B$1)</f>
        <v>1.6759999999999999</v>
      </c>
      <c r="AS23">
        <f>_xll.EQNXTDZ($A$1,$B23,AS$1,$B$1)</f>
        <v>-0.26100000000000001</v>
      </c>
      <c r="AT23">
        <f>_xll.EQNXTDZ($A$1,$B23,AT$1,$B$1)</f>
        <v>4.5380000000000003</v>
      </c>
      <c r="AU23">
        <f>_xll.EQNXTDZ($A$1,$B23,AU$1,$B$1)</f>
        <v>1.52</v>
      </c>
      <c r="AV23">
        <f>_xll.EQNXTDZ($A$1,$B23,AV$1,$B$1)</f>
        <v>1</v>
      </c>
      <c r="AW23">
        <f>_xll.EQNXTDZ($A$1,$B23,AW$1,$B$1)</f>
        <v>2.46</v>
      </c>
      <c r="AX23">
        <f>_xll.EQNXTDZ($A$1,$B23,AX$1,$B$1)</f>
        <v>1.52</v>
      </c>
      <c r="AY23">
        <f>_xll.EQNXTDZ($A$1,$B23,AY$1,$B$1)</f>
        <v>2.4</v>
      </c>
      <c r="AZ23">
        <f>_xll.EQNXTDZ($A$1,$B23,AZ$1,$B$1)</f>
        <v>5.55</v>
      </c>
      <c r="BA23">
        <f>_xll.EQNXTDZ($A$1,$B23,BA$1,$B$1)</f>
        <v>3.86</v>
      </c>
      <c r="BB23">
        <f>_xll.EQNXTDZ($A$1,$B23,BB$1,$B$1)</f>
        <v>3.4</v>
      </c>
      <c r="BC23">
        <f>_xll.EQNXTDZ($A$1,$B23,BC$1,$B$1)</f>
        <v>8.25</v>
      </c>
      <c r="BD23">
        <f>_xll.EQNXTDZ($A$1,$B23,BD$1,$B$1)</f>
        <v>1.74</v>
      </c>
      <c r="BE23">
        <f>_xll.EQNXTDZ($A$1,$B23,BE$1,$B$1)</f>
        <v>5.56</v>
      </c>
      <c r="BF23">
        <f>_xll.EQNXTDZ($A$1,$B23,BF$1,$B$1)</f>
        <v>-0.56999999999999995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42.465000000000003</v>
      </c>
      <c r="AJ24">
        <f>_xll.EQNXTDZ($A$1,$B24,AJ$1,$B$1)</f>
        <v>71.739999999999995</v>
      </c>
      <c r="AK24">
        <f>_xll.EQNXTDZ($A$1,$B24,AK$1,$B$1)</f>
        <v>69.046999999999997</v>
      </c>
      <c r="AL24">
        <f>_xll.EQNXTDZ($A$1,$B24,AL$1,$B$1)</f>
        <v>80.263000000000005</v>
      </c>
      <c r="AM24">
        <f>_xll.EQNXTDZ($A$1,$B24,AM$1,$B$1)</f>
        <v>92.656000000000006</v>
      </c>
      <c r="AN24">
        <f>_xll.EQNXTDZ($A$1,$B24,AN$1,$B$1)</f>
        <v>102.794</v>
      </c>
      <c r="AO24">
        <f>_xll.EQNXTDZ($A$1,$B24,AO$1,$B$1)</f>
        <v>141.071</v>
      </c>
      <c r="AP24">
        <f>_xll.EQNXTDZ($A$1,$B24,AP$1,$B$1)</f>
        <v>177.077</v>
      </c>
      <c r="AQ24">
        <f>_xll.EQNXTDZ($A$1,$B24,AQ$1,$B$1)</f>
        <v>189.49299999999999</v>
      </c>
      <c r="AR24">
        <f>_xll.EQNXTDZ($A$1,$B24,AR$1,$B$1)</f>
        <v>181.971</v>
      </c>
      <c r="AS24">
        <f>_xll.EQNXTDZ($A$1,$B24,AS$1,$B$1)</f>
        <v>166.267</v>
      </c>
      <c r="AT24">
        <f>_xll.EQNXTDZ($A$1,$B24,AT$1,$B$1)</f>
        <v>159.20099999999999</v>
      </c>
      <c r="AU24">
        <f>_xll.EQNXTDZ($A$1,$B24,AU$1,$B$1)</f>
        <v>96.71</v>
      </c>
      <c r="AV24">
        <f>_xll.EQNXTDZ($A$1,$B24,AV$1,$B$1)</f>
        <v>108.91</v>
      </c>
      <c r="AW24">
        <f>_xll.EQNXTDZ($A$1,$B24,AW$1,$B$1)</f>
        <v>125.23</v>
      </c>
      <c r="AX24">
        <f>_xll.EQNXTDZ($A$1,$B24,AX$1,$B$1)</f>
        <v>156.91</v>
      </c>
      <c r="AY24">
        <f>_xll.EQNXTDZ($A$1,$B24,AY$1,$B$1)</f>
        <v>178.8</v>
      </c>
      <c r="AZ24">
        <f>_xll.EQNXTDZ($A$1,$B24,AZ$1,$B$1)</f>
        <v>183.98</v>
      </c>
      <c r="BA24">
        <f>_xll.EQNXTDZ($A$1,$B24,BA$1,$B$1)</f>
        <v>186.37</v>
      </c>
      <c r="BB24">
        <f>_xll.EQNXTDZ($A$1,$B24,BB$1,$B$1)</f>
        <v>176.78</v>
      </c>
      <c r="BC24">
        <f>_xll.EQNXTDZ($A$1,$B24,BC$1,$B$1)</f>
        <v>171.64</v>
      </c>
      <c r="BD24">
        <f>_xll.EQNXTDZ($A$1,$B24,BD$1,$B$1)</f>
        <v>134.1</v>
      </c>
      <c r="BE24">
        <f>_xll.EQNXTDZ($A$1,$B24,BE$1,$B$1)</f>
        <v>108.3</v>
      </c>
      <c r="BF24">
        <f>_xll.EQNXTDZ($A$1,$B24,BF$1,$B$1)</f>
        <v>168.01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4.0830000000000002</v>
      </c>
      <c r="AJ25">
        <f>_xll.EQNXTDZ($A$1,$B25,AJ$1,$B$1)</f>
        <v>9.782</v>
      </c>
      <c r="AK25">
        <f>_xll.EQNXTDZ($A$1,$B25,AK$1,$B$1)</f>
        <v>11.086</v>
      </c>
      <c r="AL25">
        <f>_xll.EQNXTDZ($A$1,$B25,AL$1,$B$1)</f>
        <v>4.1609999999999996</v>
      </c>
      <c r="AM25">
        <f>_xll.EQNXTDZ($A$1,$B25,AM$1,$B$1)</f>
        <v>12.375999999999999</v>
      </c>
      <c r="AN25">
        <f>_xll.EQNXTDZ($A$1,$B25,AN$1,$B$1)</f>
        <v>9.7230000000000008</v>
      </c>
      <c r="AO25">
        <f>_xll.EQNXTDZ($A$1,$B25,AO$1,$B$1)</f>
        <v>10.356</v>
      </c>
      <c r="AP25">
        <f>_xll.EQNXTDZ($A$1,$B25,AP$1,$B$1)</f>
        <v>11.815</v>
      </c>
      <c r="AQ25">
        <f>_xll.EQNXTDZ($A$1,$B25,AQ$1,$B$1)</f>
        <v>11.122</v>
      </c>
      <c r="AR25">
        <f>_xll.EQNXTDZ($A$1,$B25,AR$1,$B$1)</f>
        <v>14.361000000000001</v>
      </c>
      <c r="AS25">
        <f>_xll.EQNXTDZ($A$1,$B25,AS$1,$B$1)</f>
        <v>21.030999999999999</v>
      </c>
      <c r="AT25">
        <f>_xll.EQNXTDZ($A$1,$B25,AT$1,$B$1)</f>
        <v>18.988</v>
      </c>
      <c r="AU25">
        <f>_xll.EQNXTDZ($A$1,$B25,AU$1,$B$1)</f>
        <v>18.329999999999998</v>
      </c>
      <c r="AV25">
        <f>_xll.EQNXTDZ($A$1,$B25,AV$1,$B$1)</f>
        <v>21.27</v>
      </c>
      <c r="AW25">
        <f>_xll.EQNXTDZ($A$1,$B25,AW$1,$B$1)</f>
        <v>20.190000000000001</v>
      </c>
      <c r="AX25">
        <f>_xll.EQNXTDZ($A$1,$B25,AX$1,$B$1)</f>
        <v>13.69</v>
      </c>
      <c r="AY25">
        <f>_xll.EQNXTDZ($A$1,$B25,AY$1,$B$1)</f>
        <v>14.25</v>
      </c>
      <c r="AZ25">
        <f>_xll.EQNXTDZ($A$1,$B25,AZ$1,$B$1)</f>
        <v>27.32</v>
      </c>
      <c r="BA25">
        <f>_xll.EQNXTDZ($A$1,$B25,BA$1,$B$1)</f>
        <v>-7.0000000000000007E-2</v>
      </c>
      <c r="BB25">
        <f>_xll.EQNXTDZ($A$1,$B25,BB$1,$B$1)</f>
        <v>11.77</v>
      </c>
      <c r="BC25">
        <f>_xll.EQNXTDZ($A$1,$B25,BC$1,$B$1)</f>
        <v>23.37</v>
      </c>
      <c r="BD25">
        <f>_xll.EQNXTDZ($A$1,$B25,BD$1,$B$1)</f>
        <v>21.84</v>
      </c>
      <c r="BE25">
        <f>_xll.EQNXTDZ($A$1,$B25,BE$1,$B$1)</f>
        <v>10.95</v>
      </c>
      <c r="BF25">
        <f>_xll.EQNXTDZ($A$1,$B25,BF$1,$B$1)</f>
        <v>15.8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38.381999999999998</v>
      </c>
      <c r="AJ27">
        <f>_xll.EQNXTDZ($A$1,$B27,AJ$1,$B$1)</f>
        <v>61.957999999999998</v>
      </c>
      <c r="AK27">
        <f>_xll.EQNXTDZ($A$1,$B27,AK$1,$B$1)</f>
        <v>57.960999999999999</v>
      </c>
      <c r="AL27">
        <f>_xll.EQNXTDZ($A$1,$B27,AL$1,$B$1)</f>
        <v>76.102000000000004</v>
      </c>
      <c r="AM27">
        <f>_xll.EQNXTDZ($A$1,$B27,AM$1,$B$1)</f>
        <v>80.28</v>
      </c>
      <c r="AN27">
        <f>_xll.EQNXTDZ($A$1,$B27,AN$1,$B$1)</f>
        <v>93.070999999999998</v>
      </c>
      <c r="AO27">
        <f>_xll.EQNXTDZ($A$1,$B27,AO$1,$B$1)</f>
        <v>130.715</v>
      </c>
      <c r="AP27">
        <f>_xll.EQNXTDZ($A$1,$B27,AP$1,$B$1)</f>
        <v>165.262</v>
      </c>
      <c r="AQ27">
        <f>_xll.EQNXTDZ($A$1,$B27,AQ$1,$B$1)</f>
        <v>178.37100000000001</v>
      </c>
      <c r="AR27">
        <f>_xll.EQNXTDZ($A$1,$B27,AR$1,$B$1)</f>
        <v>167.61</v>
      </c>
      <c r="AS27">
        <f>_xll.EQNXTDZ($A$1,$B27,AS$1,$B$1)</f>
        <v>145.23599999999999</v>
      </c>
      <c r="AT27">
        <f>_xll.EQNXTDZ($A$1,$B27,AT$1,$B$1)</f>
        <v>140.21299999999999</v>
      </c>
      <c r="AU27">
        <f>_xll.EQNXTDZ($A$1,$B27,AU$1,$B$1)</f>
        <v>78.38</v>
      </c>
      <c r="AV27">
        <f>_xll.EQNXTDZ($A$1,$B27,AV$1,$B$1)</f>
        <v>87.639999999999901</v>
      </c>
      <c r="AW27">
        <f>_xll.EQNXTDZ($A$1,$B27,AW$1,$B$1)</f>
        <v>105.04</v>
      </c>
      <c r="AX27">
        <f>_xll.EQNXTDZ($A$1,$B27,AX$1,$B$1)</f>
        <v>143.22</v>
      </c>
      <c r="AY27">
        <f>_xll.EQNXTDZ($A$1,$B27,AY$1,$B$1)</f>
        <v>164.55</v>
      </c>
      <c r="AZ27">
        <f>_xll.EQNXTDZ($A$1,$B27,AZ$1,$B$1)</f>
        <v>156.66</v>
      </c>
      <c r="BA27">
        <f>_xll.EQNXTDZ($A$1,$B27,BA$1,$B$1)</f>
        <v>186.44</v>
      </c>
      <c r="BB27">
        <f>_xll.EQNXTDZ($A$1,$B27,BB$1,$B$1)</f>
        <v>165.01</v>
      </c>
      <c r="BC27">
        <f>_xll.EQNXTDZ($A$1,$B27,BC$1,$B$1)</f>
        <v>148.27000000000001</v>
      </c>
      <c r="BD27">
        <f>_xll.EQNXTDZ($A$1,$B27,BD$1,$B$1)</f>
        <v>112.26</v>
      </c>
      <c r="BE27">
        <f>_xll.EQNXTDZ($A$1,$B27,BE$1,$B$1)</f>
        <v>97.35</v>
      </c>
      <c r="BF27">
        <f>_xll.EQNXTDZ($A$1,$B27,BF$1,$B$1)</f>
        <v>152.21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10.877000000000001</v>
      </c>
      <c r="AJ28">
        <f>_xll.EQNXTDZ($A$1,$B28,AJ$1,$B$1)</f>
        <v>20.238</v>
      </c>
      <c r="AK28">
        <f>_xll.EQNXTDZ($A$1,$B28,AK$1,$B$1)</f>
        <v>21.25</v>
      </c>
      <c r="AL28">
        <f>_xll.EQNXTDZ($A$1,$B28,AL$1,$B$1)</f>
        <v>21.18</v>
      </c>
      <c r="AM28">
        <f>_xll.EQNXTDZ($A$1,$B28,AM$1,$B$1)</f>
        <v>21.297000000000001</v>
      </c>
      <c r="AN28">
        <f>_xll.EQNXTDZ($A$1,$B28,AN$1,$B$1)</f>
        <v>21.73</v>
      </c>
      <c r="AO28">
        <f>_xll.EQNXTDZ($A$1,$B28,AO$1,$B$1)</f>
        <v>21.815000000000001</v>
      </c>
      <c r="AP28">
        <f>_xll.EQNXTDZ($A$1,$B28,AP$1,$B$1)</f>
        <v>21.064</v>
      </c>
      <c r="AQ28">
        <f>_xll.EQNXTDZ($A$1,$B28,AQ$1,$B$1)</f>
        <v>22.039000000000001</v>
      </c>
      <c r="AR28">
        <f>_xll.EQNXTDZ($A$1,$B28,AR$1,$B$1)</f>
        <v>25.946000000000002</v>
      </c>
      <c r="AS28">
        <f>_xll.EQNXTDZ($A$1,$B28,AS$1,$B$1)</f>
        <v>30.838999999999999</v>
      </c>
      <c r="AT28">
        <f>_xll.EQNXTDZ($A$1,$B28,AT$1,$B$1)</f>
        <v>30.13</v>
      </c>
      <c r="AU28">
        <f>_xll.EQNXTDZ($A$1,$B28,AU$1,$B$1)</f>
        <v>30.8</v>
      </c>
      <c r="AV28">
        <f>_xll.EQNXTDZ($A$1,$B28,AV$1,$B$1)</f>
        <v>31.51</v>
      </c>
      <c r="AW28">
        <f>_xll.EQNXTDZ($A$1,$B28,AW$1,$B$1)</f>
        <v>30.88</v>
      </c>
      <c r="AX28">
        <f>_xll.EQNXTDZ($A$1,$B28,AX$1,$B$1)</f>
        <v>30.38</v>
      </c>
      <c r="AY28">
        <f>_xll.EQNXTDZ($A$1,$B28,AY$1,$B$1)</f>
        <v>33.450000000000003</v>
      </c>
      <c r="AZ28">
        <f>_xll.EQNXTDZ($A$1,$B28,AZ$1,$B$1)</f>
        <v>32.25</v>
      </c>
      <c r="BA28">
        <f>_xll.EQNXTDZ($A$1,$B28,BA$1,$B$1)</f>
        <v>32.909999999999997</v>
      </c>
      <c r="BB28">
        <f>_xll.EQNXTDZ($A$1,$B28,BB$1,$B$1)</f>
        <v>33.950000000000003</v>
      </c>
      <c r="BC28">
        <f>_xll.EQNXTDZ($A$1,$B28,BC$1,$B$1)</f>
        <v>41.54</v>
      </c>
      <c r="BD28">
        <f>_xll.EQNXTDZ($A$1,$B28,BD$1,$B$1)</f>
        <v>42.31</v>
      </c>
      <c r="BE28">
        <f>_xll.EQNXTDZ($A$1,$B28,BE$1,$B$1)</f>
        <v>42.75</v>
      </c>
      <c r="BF28">
        <f>_xll.EQNXTDZ($A$1,$B28,BF$1,$B$1)</f>
        <v>41.69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9.6340000000000003</v>
      </c>
      <c r="AJ29">
        <f>_xll.EQNXTDZ($A$1,$B29,AJ$1,$B$1)</f>
        <v>16.088999999999999</v>
      </c>
      <c r="AK29">
        <f>_xll.EQNXTDZ($A$1,$B29,AK$1,$B$1)</f>
        <v>12.137</v>
      </c>
      <c r="AL29">
        <f>_xll.EQNXTDZ($A$1,$B29,AL$1,$B$1)</f>
        <v>22.158000000000001</v>
      </c>
      <c r="AM29">
        <f>_xll.EQNXTDZ($A$1,$B29,AM$1,$B$1)</f>
        <v>22.027000000000001</v>
      </c>
      <c r="AN29">
        <f>_xll.EQNXTDZ($A$1,$B29,AN$1,$B$1)</f>
        <v>24.332999999999998</v>
      </c>
      <c r="AO29">
        <f>_xll.EQNXTDZ($A$1,$B29,AO$1,$B$1)</f>
        <v>39.167000000000002</v>
      </c>
      <c r="AP29">
        <f>_xll.EQNXTDZ($A$1,$B29,AP$1,$B$1)</f>
        <v>45.11</v>
      </c>
      <c r="AQ29">
        <f>_xll.EQNXTDZ($A$1,$B29,AQ$1,$B$1)</f>
        <v>48.54</v>
      </c>
      <c r="AR29">
        <f>_xll.EQNXTDZ($A$1,$B29,AR$1,$B$1)</f>
        <v>50.094000000000001</v>
      </c>
      <c r="AS29">
        <f>_xll.EQNXTDZ($A$1,$B29,AS$1,$B$1)</f>
        <v>37.200000000000003</v>
      </c>
      <c r="AT29">
        <f>_xll.EQNXTDZ($A$1,$B29,AT$1,$B$1)</f>
        <v>33.334000000000003</v>
      </c>
      <c r="AU29">
        <f>_xll.EQNXTDZ($A$1,$B29,AU$1,$B$1)</f>
        <v>15.9</v>
      </c>
      <c r="AV29">
        <f>_xll.EQNXTDZ($A$1,$B29,AV$1,$B$1)</f>
        <v>17.95</v>
      </c>
      <c r="AW29">
        <f>_xll.EQNXTDZ($A$1,$B29,AW$1,$B$1)</f>
        <v>24.85</v>
      </c>
      <c r="AX29">
        <f>_xll.EQNXTDZ($A$1,$B29,AX$1,$B$1)</f>
        <v>36.18</v>
      </c>
      <c r="AY29">
        <f>_xll.EQNXTDZ($A$1,$B29,AY$1,$B$1)</f>
        <v>45.09</v>
      </c>
      <c r="AZ29">
        <f>_xll.EQNXTDZ($A$1,$B29,AZ$1,$B$1)</f>
        <v>43.88</v>
      </c>
      <c r="BA29">
        <f>_xll.EQNXTDZ($A$1,$B29,BA$1,$B$1)</f>
        <v>49.99</v>
      </c>
      <c r="BB29">
        <f>_xll.EQNXTDZ($A$1,$B29,BB$1,$B$1)</f>
        <v>44.44</v>
      </c>
      <c r="BC29">
        <f>_xll.EQNXTDZ($A$1,$B29,BC$1,$B$1)</f>
        <v>-53.68</v>
      </c>
      <c r="BD29">
        <f>_xll.EQNXTDZ($A$1,$B29,BD$1,$B$1)</f>
        <v>18.43</v>
      </c>
      <c r="BE29">
        <f>_xll.EQNXTDZ($A$1,$B29,BE$1,$B$1)</f>
        <v>15.45</v>
      </c>
      <c r="BF29">
        <f>_xll.EQNXTDZ($A$1,$B29,BF$1,$B$1)</f>
        <v>28.59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17.870999999999999</v>
      </c>
      <c r="AJ30">
        <f>_xll.EQNXTDZ($A$1,$B30,AJ$1,$B$1)</f>
        <v>25.631</v>
      </c>
      <c r="AK30">
        <f>_xll.EQNXTDZ($A$1,$B30,AK$1,$B$1)</f>
        <v>24.574000000000002</v>
      </c>
      <c r="AL30">
        <f>_xll.EQNXTDZ($A$1,$B30,AL$1,$B$1)</f>
        <v>32.764000000000003</v>
      </c>
      <c r="AM30">
        <f>_xll.EQNXTDZ($A$1,$B30,AM$1,$B$1)</f>
        <v>36.956000000000003</v>
      </c>
      <c r="AN30">
        <f>_xll.EQNXTDZ($A$1,$B30,AN$1,$B$1)</f>
        <v>47.008000000000003</v>
      </c>
      <c r="AO30">
        <f>_xll.EQNXTDZ($A$1,$B30,AO$1,$B$1)</f>
        <v>69.732999999999905</v>
      </c>
      <c r="AP30">
        <f>_xll.EQNXTDZ($A$1,$B30,AP$1,$B$1)</f>
        <v>99.087999999999994</v>
      </c>
      <c r="AQ30">
        <f>_xll.EQNXTDZ($A$1,$B30,AQ$1,$B$1)</f>
        <v>107.792</v>
      </c>
      <c r="AR30">
        <f>_xll.EQNXTDZ($A$1,$B30,AR$1,$B$1)</f>
        <v>91.569999999999894</v>
      </c>
      <c r="AS30">
        <f>_xll.EQNXTDZ($A$1,$B30,AS$1,$B$1)</f>
        <v>77.197000000000003</v>
      </c>
      <c r="AT30">
        <f>_xll.EQNXTDZ($A$1,$B30,AT$1,$B$1)</f>
        <v>76.748999999999995</v>
      </c>
      <c r="AU30">
        <f>_xll.EQNXTDZ($A$1,$B30,AU$1,$B$1)</f>
        <v>31.68</v>
      </c>
      <c r="AV30">
        <f>_xll.EQNXTDZ($A$1,$B30,AV$1,$B$1)</f>
        <v>38.1799999999999</v>
      </c>
      <c r="AW30">
        <f>_xll.EQNXTDZ($A$1,$B30,AW$1,$B$1)</f>
        <v>49.31</v>
      </c>
      <c r="AX30">
        <f>_xll.EQNXTDZ($A$1,$B30,AX$1,$B$1)</f>
        <v>76.66</v>
      </c>
      <c r="AY30">
        <f>_xll.EQNXTDZ($A$1,$B30,AY$1,$B$1)</f>
        <v>86.01</v>
      </c>
      <c r="AZ30">
        <f>_xll.EQNXTDZ($A$1,$B30,AZ$1,$B$1)</f>
        <v>80.530000000000101</v>
      </c>
      <c r="BA30">
        <f>_xll.EQNXTDZ($A$1,$B30,BA$1,$B$1)</f>
        <v>103.54</v>
      </c>
      <c r="BB30">
        <f>_xll.EQNXTDZ($A$1,$B30,BB$1,$B$1)</f>
        <v>86.62</v>
      </c>
      <c r="BC30">
        <f>_xll.EQNXTDZ($A$1,$B30,BC$1,$B$1)</f>
        <v>160.41</v>
      </c>
      <c r="BD30">
        <f>_xll.EQNXTDZ($A$1,$B30,BD$1,$B$1)</f>
        <v>51.52</v>
      </c>
      <c r="BE30">
        <f>_xll.EQNXTDZ($A$1,$B30,BE$1,$B$1)</f>
        <v>39.15</v>
      </c>
      <c r="BF30">
        <f>_xll.EQNXTDZ($A$1,$B30,BF$1,$B$1)</f>
        <v>81.93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-1.7000000000000001E-2</v>
      </c>
      <c r="AU35">
        <f>_xll.EQNXTDZ($A$1,$B35,AU$1,$B$1)</f>
        <v>-0.17</v>
      </c>
      <c r="AV35">
        <f>_xll.EQNXTDZ($A$1,$B35,AV$1,$B$1)</f>
        <v>-0.19</v>
      </c>
      <c r="AW35">
        <f>_xll.EQNXTDZ($A$1,$B35,AW$1,$B$1)</f>
        <v>-0.23</v>
      </c>
      <c r="AX35">
        <f>_xll.EQNXTDZ($A$1,$B35,AX$1,$B$1)</f>
        <v>0.61</v>
      </c>
      <c r="AY35">
        <f>_xll.EQNXTDZ($A$1,$B35,AY$1,$B$1)</f>
        <v>-0.14000000000000001</v>
      </c>
      <c r="AZ35">
        <f>_xll.EQNXTDZ($A$1,$B35,AZ$1,$B$1)</f>
        <v>0.77</v>
      </c>
      <c r="BA35">
        <f>_xll.EQNXTDZ($A$1,$B35,BA$1,$B$1)</f>
        <v>0.09</v>
      </c>
      <c r="BB35">
        <f>_xll.EQNXTDZ($A$1,$B35,BB$1,$B$1)</f>
        <v>0.27</v>
      </c>
      <c r="BC35">
        <f>_xll.EQNXTDZ($A$1,$B35,BC$1,$B$1)</f>
        <v>0.28000000000000003</v>
      </c>
      <c r="BD35">
        <f>_xll.EQNXTDZ($A$1,$B35,BD$1,$B$1)</f>
        <v>-0.3</v>
      </c>
      <c r="BE35">
        <f>_xll.EQNXTDZ($A$1,$B35,BE$1,$B$1)</f>
        <v>-0.04</v>
      </c>
      <c r="BF35">
        <f>_xll.EQNXTDZ($A$1,$B35,BF$1,$B$1)</f>
        <v>-0.98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17.870999999999999</v>
      </c>
      <c r="AJ38">
        <f>_xll.EQNXTDZ($A$1,$B38,AJ$1,$B$1)</f>
        <v>25.631</v>
      </c>
      <c r="AK38">
        <f>_xll.EQNXTDZ($A$1,$B38,AK$1,$B$1)</f>
        <v>24.574000000000002</v>
      </c>
      <c r="AL38">
        <f>_xll.EQNXTDZ($A$1,$B38,AL$1,$B$1)</f>
        <v>32.764000000000003</v>
      </c>
      <c r="AM38">
        <f>_xll.EQNXTDZ($A$1,$B38,AM$1,$B$1)</f>
        <v>36.956000000000003</v>
      </c>
      <c r="AN38">
        <f>_xll.EQNXTDZ($A$1,$B38,AN$1,$B$1)</f>
        <v>47.009</v>
      </c>
      <c r="AO38">
        <f>_xll.EQNXTDZ($A$1,$B38,AO$1,$B$1)</f>
        <v>69.733000000000004</v>
      </c>
      <c r="AP38">
        <f>_xll.EQNXTDZ($A$1,$B38,AP$1,$B$1)</f>
        <v>99.087999999999994</v>
      </c>
      <c r="AQ38">
        <f>_xll.EQNXTDZ($A$1,$B38,AQ$1,$B$1)</f>
        <v>107.79300000000001</v>
      </c>
      <c r="AR38">
        <f>_xll.EQNXTDZ($A$1,$B38,AR$1,$B$1)</f>
        <v>91.569000000000003</v>
      </c>
      <c r="AS38">
        <f>_xll.EQNXTDZ($A$1,$B38,AS$1,$B$1)</f>
        <v>77.195999999999998</v>
      </c>
      <c r="AT38">
        <f>_xll.EQNXTDZ($A$1,$B38,AT$1,$B$1)</f>
        <v>76.733000000000004</v>
      </c>
      <c r="AU38">
        <f>_xll.EQNXTDZ($A$1,$B38,AU$1,$B$1)</f>
        <v>31.51</v>
      </c>
      <c r="AV38">
        <f>_xll.EQNXTDZ($A$1,$B38,AV$1,$B$1)</f>
        <v>37.99</v>
      </c>
      <c r="AW38">
        <f>_xll.EQNXTDZ($A$1,$B38,AW$1,$B$1)</f>
        <v>49.08</v>
      </c>
      <c r="AX38">
        <f>_xll.EQNXTDZ($A$1,$B38,AX$1,$B$1)</f>
        <v>77.27</v>
      </c>
      <c r="AY38">
        <f>_xll.EQNXTDZ($A$1,$B38,AY$1,$B$1)</f>
        <v>85.87</v>
      </c>
      <c r="AZ38">
        <f>_xll.EQNXTDZ($A$1,$B38,AZ$1,$B$1)</f>
        <v>81.3</v>
      </c>
      <c r="BA38">
        <f>_xll.EQNXTDZ($A$1,$B38,BA$1,$B$1)</f>
        <v>103.63</v>
      </c>
      <c r="BB38">
        <f>_xll.EQNXTDZ($A$1,$B38,BB$1,$B$1)</f>
        <v>86.89</v>
      </c>
      <c r="BC38">
        <f>_xll.EQNXTDZ($A$1,$B38,BC$1,$B$1)</f>
        <v>160.69</v>
      </c>
      <c r="BD38">
        <f>_xll.EQNXTDZ($A$1,$B38,BD$1,$B$1)</f>
        <v>51.22</v>
      </c>
      <c r="BE38">
        <f>_xll.EQNXTDZ($A$1,$B38,BE$1,$B$1)</f>
        <v>39.11</v>
      </c>
      <c r="BF38">
        <f>_xll.EQNXTDZ($A$1,$B38,BF$1,$B$1)</f>
        <v>80.95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-6.8000000000000005E-2</v>
      </c>
      <c r="AJ40">
        <f>_xll.EQNXTDZ($A$1,$B40,AJ$1,$B$1)</f>
        <v>-6.8000000000000005E-2</v>
      </c>
      <c r="AK40">
        <f>_xll.EQNXTDZ($A$1,$B40,AK$1,$B$1)</f>
        <v>-6.8000000000000005E-2</v>
      </c>
      <c r="AL40">
        <f>_xll.EQNXTDZ($A$1,$B40,AL$1,$B$1)</f>
        <v>2.7E-2</v>
      </c>
      <c r="AM40">
        <f>_xll.EQNXTDZ($A$1,$B40,AM$1,$B$1)</f>
        <v>-4.2999999999999997E-2</v>
      </c>
      <c r="AN40">
        <f>_xll.EQNXTDZ($A$1,$B40,AN$1,$B$1)</f>
        <v>-4.3999999999999997E-2</v>
      </c>
      <c r="AO40">
        <f>_xll.EQNXTDZ($A$1,$B40,AO$1,$B$1)</f>
        <v>-4.2999999999999997E-2</v>
      </c>
      <c r="AP40">
        <f>_xll.EQNXTDZ($A$1,$B40,AP$1,$B$1)</f>
        <v>0.1</v>
      </c>
      <c r="AQ40">
        <f>_xll.EQNXTDZ($A$1,$B40,AQ$1,$B$1)</f>
        <v>-8.0000000000000002E-3</v>
      </c>
      <c r="AR40">
        <f>_xll.EQNXTDZ($A$1,$B40,AR$1,$B$1)</f>
        <v>-8.0000000000000002E-3</v>
      </c>
      <c r="AS40">
        <f>_xll.EQNXTDZ($A$1,$B40,AS$1,$B$1)</f>
        <v>-8.0000000000000002E-3</v>
      </c>
      <c r="AT40">
        <f>_xll.EQNXTDZ($A$1,$B40,AT$1,$B$1)</f>
        <v>0.251</v>
      </c>
      <c r="AU40">
        <f>_xll.EQNXTDZ($A$1,$B40,AU$1,$B$1)</f>
        <v>0.06</v>
      </c>
      <c r="AV40">
        <f>_xll.EQNXTDZ($A$1,$B40,AV$1,$B$1)</f>
        <v>0.06</v>
      </c>
      <c r="AW40">
        <f>_xll.EQNXTDZ($A$1,$B40,AW$1,$B$1)</f>
        <v>0.06</v>
      </c>
      <c r="AX40">
        <f>_xll.EQNXTDZ($A$1,$B40,AX$1,$B$1)</f>
        <v>-0.65</v>
      </c>
      <c r="AY40">
        <f>_xll.EQNXTDZ($A$1,$B40,AY$1,$B$1)</f>
        <v>-0.12</v>
      </c>
      <c r="AZ40">
        <f>_xll.EQNXTDZ($A$1,$B40,AZ$1,$B$1)</f>
        <v>-0.12</v>
      </c>
      <c r="BA40">
        <f>_xll.EQNXTDZ($A$1,$B40,BA$1,$B$1)</f>
        <v>-0.12</v>
      </c>
      <c r="BB40">
        <f>_xll.EQNXTDZ($A$1,$B40,BB$1,$B$1)</f>
        <v>-0.06</v>
      </c>
      <c r="BC40">
        <f>_xll.EQNXTDZ($A$1,$B40,BC$1,$B$1)</f>
        <v>-0.12</v>
      </c>
      <c r="BD40">
        <f>_xll.EQNXTDZ($A$1,$B40,BD$1,$B$1)</f>
        <v>-0.12</v>
      </c>
      <c r="BE40">
        <f>_xll.EQNXTDZ($A$1,$B40,BE$1,$B$1)</f>
        <v>-0.32</v>
      </c>
      <c r="BF40">
        <f>_xll.EQNXTDZ($A$1,$B40,BF$1,$B$1)</f>
        <v>0.59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17.802</v>
      </c>
      <c r="AJ41">
        <f>_xll.EQNXTDZ($A$1,$B41,AJ$1,$B$1)</f>
        <v>25.564</v>
      </c>
      <c r="AK41">
        <f>_xll.EQNXTDZ($A$1,$B41,AK$1,$B$1)</f>
        <v>24.506</v>
      </c>
      <c r="AL41">
        <f>_xll.EQNXTDZ($A$1,$B41,AL$1,$B$1)</f>
        <v>32.790999999999997</v>
      </c>
      <c r="AM41">
        <f>_xll.EQNXTDZ($A$1,$B41,AM$1,$B$1)</f>
        <v>36.911999999999999</v>
      </c>
      <c r="AN41">
        <f>_xll.EQNXTDZ($A$1,$B41,AN$1,$B$1)</f>
        <v>46.965000000000003</v>
      </c>
      <c r="AO41">
        <f>_xll.EQNXTDZ($A$1,$B41,AO$1,$B$1)</f>
        <v>69.69</v>
      </c>
      <c r="AP41">
        <f>_xll.EQNXTDZ($A$1,$B41,AP$1,$B$1)</f>
        <v>99.188000000000002</v>
      </c>
      <c r="AQ41">
        <f>_xll.EQNXTDZ($A$1,$B41,AQ$1,$B$1)</f>
        <v>107.785</v>
      </c>
      <c r="AR41">
        <f>_xll.EQNXTDZ($A$1,$B41,AR$1,$B$1)</f>
        <v>91.561000000000007</v>
      </c>
      <c r="AS41">
        <f>_xll.EQNXTDZ($A$1,$B41,AS$1,$B$1)</f>
        <v>77.188000000000002</v>
      </c>
      <c r="AT41">
        <f>_xll.EQNXTDZ($A$1,$B41,AT$1,$B$1)</f>
        <v>76.983999999999995</v>
      </c>
      <c r="AU41">
        <f>_xll.EQNXTDZ($A$1,$B41,AU$1,$B$1)</f>
        <v>31.57</v>
      </c>
      <c r="AV41">
        <f>_xll.EQNXTDZ($A$1,$B41,AV$1,$B$1)</f>
        <v>38.049999999999997</v>
      </c>
      <c r="AW41">
        <f>_xll.EQNXTDZ($A$1,$B41,AW$1,$B$1)</f>
        <v>49.14</v>
      </c>
      <c r="AX41">
        <f>_xll.EQNXTDZ($A$1,$B41,AX$1,$B$1)</f>
        <v>76.62</v>
      </c>
      <c r="AY41">
        <f>_xll.EQNXTDZ($A$1,$B41,AY$1,$B$1)</f>
        <v>85.75</v>
      </c>
      <c r="AZ41">
        <f>_xll.EQNXTDZ($A$1,$B41,AZ$1,$B$1)</f>
        <v>81.180000000000007</v>
      </c>
      <c r="BA41">
        <f>_xll.EQNXTDZ($A$1,$B41,BA$1,$B$1)</f>
        <v>103.51</v>
      </c>
      <c r="BB41">
        <f>_xll.EQNXTDZ($A$1,$B41,BB$1,$B$1)</f>
        <v>86.83</v>
      </c>
      <c r="BC41">
        <f>_xll.EQNXTDZ($A$1,$B41,BC$1,$B$1)</f>
        <v>160.57</v>
      </c>
      <c r="BD41">
        <f>_xll.EQNXTDZ($A$1,$B41,BD$1,$B$1)</f>
        <v>51.1</v>
      </c>
      <c r="BE41">
        <f>_xll.EQNXTDZ($A$1,$B41,BE$1,$B$1)</f>
        <v>38.79</v>
      </c>
      <c r="BF41">
        <f>_xll.EQNXTDZ($A$1,$B41,BF$1,$B$1)</f>
        <v>81.540000000000006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17.870999999999999</v>
      </c>
      <c r="AJ42">
        <f>_xll.EQNXTDZ($A$1,$B42,AJ$1,$B$1)</f>
        <v>25.631</v>
      </c>
      <c r="AK42">
        <f>_xll.EQNXTDZ($A$1,$B42,AK$1,$B$1)</f>
        <v>24.574000000000002</v>
      </c>
      <c r="AL42">
        <f>_xll.EQNXTDZ($A$1,$B42,AL$1,$B$1)</f>
        <v>32.764000000000003</v>
      </c>
      <c r="AM42">
        <f>_xll.EQNXTDZ($A$1,$B42,AM$1,$B$1)</f>
        <v>36.956000000000003</v>
      </c>
      <c r="AN42">
        <f>_xll.EQNXTDZ($A$1,$B42,AN$1,$B$1)</f>
        <v>47.009</v>
      </c>
      <c r="AO42">
        <f>_xll.EQNXTDZ($A$1,$B42,AO$1,$B$1)</f>
        <v>69.733000000000004</v>
      </c>
      <c r="AP42">
        <f>_xll.EQNXTDZ($A$1,$B42,AP$1,$B$1)</f>
        <v>99.087999999999994</v>
      </c>
      <c r="AQ42">
        <f>_xll.EQNXTDZ($A$1,$B42,AQ$1,$B$1)</f>
        <v>107.79300000000001</v>
      </c>
      <c r="AR42">
        <f>_xll.EQNXTDZ($A$1,$B42,AR$1,$B$1)</f>
        <v>91.569000000000003</v>
      </c>
      <c r="AS42">
        <f>_xll.EQNXTDZ($A$1,$B42,AS$1,$B$1)</f>
        <v>77.195999999999998</v>
      </c>
      <c r="AT42">
        <f>_xll.EQNXTDZ($A$1,$B42,AT$1,$B$1)</f>
        <v>76.733000000000004</v>
      </c>
      <c r="AU42">
        <f>_xll.EQNXTDZ($A$1,$B42,AU$1,$B$1)</f>
        <v>31.51</v>
      </c>
      <c r="AV42">
        <f>_xll.EQNXTDZ($A$1,$B42,AV$1,$B$1)</f>
        <v>37.99</v>
      </c>
      <c r="AW42">
        <f>_xll.EQNXTDZ($A$1,$B42,AW$1,$B$1)</f>
        <v>49.08</v>
      </c>
      <c r="AX42">
        <f>_xll.EQNXTDZ($A$1,$B42,AX$1,$B$1)</f>
        <v>77.27</v>
      </c>
      <c r="AY42">
        <f>_xll.EQNXTDZ($A$1,$B42,AY$1,$B$1)</f>
        <v>85.87</v>
      </c>
      <c r="AZ42">
        <f>_xll.EQNXTDZ($A$1,$B42,AZ$1,$B$1)</f>
        <v>81.3</v>
      </c>
      <c r="BA42">
        <f>_xll.EQNXTDZ($A$1,$B42,BA$1,$B$1)</f>
        <v>103.63</v>
      </c>
      <c r="BB42">
        <f>_xll.EQNXTDZ($A$1,$B42,BB$1,$B$1)</f>
        <v>86.89</v>
      </c>
      <c r="BC42">
        <f>_xll.EQNXTDZ($A$1,$B42,BC$1,$B$1)</f>
        <v>160.69</v>
      </c>
      <c r="BD42">
        <f>_xll.EQNXTDZ($A$1,$B42,BD$1,$B$1)</f>
        <v>51.22</v>
      </c>
      <c r="BE42">
        <f>_xll.EQNXTDZ($A$1,$B42,BE$1,$B$1)</f>
        <v>39.11</v>
      </c>
      <c r="BF42">
        <f>_xll.EQNXTDZ($A$1,$B42,BF$1,$B$1)</f>
        <v>80.95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41.552999999999997</v>
      </c>
      <c r="AJ45">
        <f>_xll.EQNXTDZ($A$1,$B45,AJ$1,$B$1)</f>
        <v>41.552999999999997</v>
      </c>
      <c r="AK45">
        <f>_xll.EQNXTDZ($A$1,$B45,AK$1,$B$1)</f>
        <v>41.552999999999997</v>
      </c>
      <c r="AL45">
        <f>_xll.EQNXTDZ($A$1,$B45,AL$1,$B$1)</f>
        <v>41.552999999999997</v>
      </c>
      <c r="AM45">
        <f>_xll.EQNXTDZ($A$1,$B45,AM$1,$B$1)</f>
        <v>41.552999999999997</v>
      </c>
      <c r="AN45">
        <f>_xll.EQNXTDZ($A$1,$B45,AN$1,$B$1)</f>
        <v>41.55</v>
      </c>
      <c r="AO45">
        <f>_xll.EQNXTDZ($A$1,$B45,AO$1,$B$1)</f>
        <v>41.55</v>
      </c>
      <c r="AP45">
        <f>_xll.EQNXTDZ($A$1,$B45,AP$1,$B$1)</f>
        <v>41.55</v>
      </c>
      <c r="AQ45">
        <f>_xll.EQNXTDZ($A$1,$B45,AQ$1,$B$1)</f>
        <v>41.55</v>
      </c>
      <c r="AR45">
        <f>_xll.EQNXTDZ($A$1,$B45,AR$1,$B$1)</f>
        <v>41.55</v>
      </c>
      <c r="AS45">
        <f>_xll.EQNXTDZ($A$1,$B45,AS$1,$B$1)</f>
        <v>41.55</v>
      </c>
      <c r="AT45">
        <f>_xll.EQNXTDZ($A$1,$B45,AT$1,$B$1)</f>
        <v>41.55</v>
      </c>
      <c r="AU45">
        <f>_xll.EQNXTDZ($A$1,$B45,AU$1,$B$1)</f>
        <v>41.55</v>
      </c>
      <c r="AV45">
        <f>_xll.EQNXTDZ($A$1,$B45,AV$1,$B$1)</f>
        <v>41.55</v>
      </c>
      <c r="AW45">
        <f>_xll.EQNXTDZ($A$1,$B45,AW$1,$B$1)</f>
        <v>41.55</v>
      </c>
      <c r="AX45">
        <f>_xll.EQNXTDZ($A$1,$B45,AX$1,$B$1)</f>
        <v>41.55</v>
      </c>
      <c r="AY45">
        <f>_xll.EQNXTDZ($A$1,$B45,AY$1,$B$1)</f>
        <v>41.55</v>
      </c>
      <c r="AZ45">
        <f>_xll.EQNXTDZ($A$1,$B45,AZ$1,$B$1)</f>
        <v>41.55</v>
      </c>
      <c r="BA45">
        <f>_xll.EQNXTDZ($A$1,$B45,BA$1,$B$1)</f>
        <v>43.14</v>
      </c>
      <c r="BB45">
        <f>_xll.EQNXTDZ($A$1,$B45,BB$1,$B$1)</f>
        <v>43.14</v>
      </c>
      <c r="BC45">
        <f>_xll.EQNXTDZ($A$1,$B45,BC$1,$B$1)</f>
        <v>43.14</v>
      </c>
      <c r="BD45">
        <f>_xll.EQNXTDZ($A$1,$B45,BD$1,$B$1)</f>
        <v>43.14</v>
      </c>
      <c r="BE45">
        <f>_xll.EQNXTDZ($A$1,$B45,BE$1,$B$1)</f>
        <v>43.14</v>
      </c>
      <c r="BF45">
        <f>_xll.EQNXTDZ($A$1,$B45,BF$1,$B$1)</f>
        <v>43.14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779.65</v>
      </c>
      <c r="AO48" s="55">
        <f>_xll.EQNXTDZ($A$1,$B48,AO$5)</f>
        <v>755.1</v>
      </c>
      <c r="AP48" s="55">
        <f>_xll.EQNXTDZ($A$1,$B48,AP$5)</f>
        <v>973.75</v>
      </c>
      <c r="AQ48" s="55">
        <f>_xll.EQNXTDZ($A$1,$B48,AQ$5)</f>
        <v>1268.9000000000001</v>
      </c>
      <c r="AR48" s="55">
        <f>_xll.EQNXTDZ($A$1,$B48,AR$5)</f>
        <v>1419.45</v>
      </c>
      <c r="AS48" s="55">
        <f>_xll.EQNXTDZ($A$1,$B48,AS$5)</f>
        <v>1245.8</v>
      </c>
      <c r="AT48" s="55">
        <f>_xll.EQNXTDZ($A$1,$B48,AT$5)</f>
        <v>943.3</v>
      </c>
      <c r="AU48" s="55">
        <f>_xll.EQNXTDZ($A$1,$B48,AU$5)</f>
        <v>1113.5999999999999</v>
      </c>
      <c r="AV48" s="55">
        <f>_xll.EQNXTDZ($A$1,$B48,AV$5)</f>
        <v>990.25</v>
      </c>
      <c r="AW48" s="55">
        <f>_xll.EQNXTDZ($A$1,$B48,AW$5)</f>
        <v>976.1</v>
      </c>
      <c r="AX48" s="55">
        <f>_xll.EQNXTDZ($A$1,$B48,AX$5)</f>
        <v>1095.95</v>
      </c>
      <c r="AY48" s="55">
        <f>_xll.EQNXTDZ($A$1,$B48,AY$5)</f>
        <v>1325.45</v>
      </c>
      <c r="AZ48" s="55">
        <f>_xll.EQNXTDZ($A$1,$B48,AZ$5)</f>
        <v>2284.6</v>
      </c>
      <c r="BA48" s="55">
        <f>_xll.EQNXTDZ($A$1,$B48,BA$5)</f>
        <v>1897.1</v>
      </c>
      <c r="BB48" s="55">
        <f>_xll.EQNXTDZ($A$1,$B48,BB$5)</f>
        <v>1898.8</v>
      </c>
      <c r="BC48" s="55">
        <f>_xll.EQNXTDZ($A$1,$B48,BC$5)</f>
        <v>1808.65</v>
      </c>
      <c r="BD48" s="55">
        <f>_xll.EQNXTDZ($A$1,$B48,BD$5)</f>
        <v>1693.25</v>
      </c>
      <c r="BE48" s="55">
        <f>_xll.EQNXTDZ($A$1,$B48,BE$5)</f>
        <v>1219.3</v>
      </c>
      <c r="BF48" s="55">
        <f>_xll.EQNXTDZ($A$1,$B48,BF$5)</f>
        <v>809.55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72.62</v>
      </c>
      <c r="AO49" s="55">
        <f>_xll.EQNXTDZ($A$1,$B49,AO$5)</f>
        <v>71.19</v>
      </c>
      <c r="AP49" s="55">
        <f>_xll.EQNXTDZ($A$1,$B49,AP$5)</f>
        <v>71.180000000000007</v>
      </c>
      <c r="AQ49" s="55">
        <f>_xll.EQNXTDZ($A$1,$B49,AQ$5)</f>
        <v>71.11</v>
      </c>
      <c r="AR49" s="55">
        <f>_xll.EQNXTDZ($A$1,$B49,AR$5)</f>
        <v>71.12</v>
      </c>
      <c r="AS49" s="55">
        <f>_xll.EQNXTDZ($A$1,$B49,AS$5)</f>
        <v>71.209999999999994</v>
      </c>
      <c r="AT49" s="55">
        <f>_xll.EQNXTDZ($A$1,$B49,AT$5)</f>
        <v>71.34</v>
      </c>
      <c r="AU49" s="55">
        <f>_xll.EQNXTDZ($A$1,$B49,AU$5)</f>
        <v>71.37</v>
      </c>
      <c r="AV49" s="55">
        <f>_xll.EQNXTDZ($A$1,$B49,AV$5)</f>
        <v>71.38</v>
      </c>
      <c r="AW49" s="55">
        <f>_xll.EQNXTDZ($A$1,$B49,AW$5)</f>
        <v>71.38</v>
      </c>
      <c r="AX49" s="55">
        <f>_xll.EQNXTDZ($A$1,$B49,AX$5)</f>
        <v>71.489999999999995</v>
      </c>
      <c r="AY49" s="55">
        <f>_xll.EQNXTDZ($A$1,$B49,AY$5)</f>
        <v>71.58</v>
      </c>
      <c r="AZ49" s="55">
        <f>_xll.EQNXTDZ($A$1,$B49,AZ$5)</f>
        <v>71.58</v>
      </c>
      <c r="BA49" s="55">
        <f>_xll.EQNXTDZ($A$1,$B49,BA$5)</f>
        <v>68.94</v>
      </c>
      <c r="BB49" s="55">
        <f>_xll.EQNXTDZ($A$1,$B49,BB$5)</f>
        <v>68.95</v>
      </c>
      <c r="BC49" s="55">
        <f>_xll.EQNXTDZ($A$1,$B49,BC$5)</f>
        <v>68.83</v>
      </c>
      <c r="BD49" s="55">
        <f>_xll.EQNXTDZ($A$1,$B49,BD$5)</f>
        <v>68.83</v>
      </c>
      <c r="BE49" s="55">
        <f>_xll.EQNXTDZ($A$1,$B49,BE$5)</f>
        <v>68.83</v>
      </c>
      <c r="BF49" s="55">
        <f>_xll.EQNXTDZ($A$1,$B49,BF$5)</f>
        <v>68.83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252.47300000000001</v>
      </c>
      <c r="AM56" s="55">
        <f>_xll.EQNXTDZ($A$1,$B56,AM$5,$B$1)</f>
        <v>0</v>
      </c>
      <c r="AN56" s="55">
        <f>_xll.EQNXTDZ($A$1,$B56,AN$5,$B$1)</f>
        <v>41.55</v>
      </c>
      <c r="AO56" s="55">
        <f>_xll.EQNXTDZ($A$1,$B56,AO$5,$B$1)</f>
        <v>0</v>
      </c>
      <c r="AP56" s="55">
        <f>_xll.EQNXTDZ($A$1,$B56,AP$5,$B$1)</f>
        <v>41.55</v>
      </c>
      <c r="AQ56" s="55">
        <f>_xll.EQNXTDZ($A$1,$B56,AQ$5,$B$1)</f>
        <v>0</v>
      </c>
      <c r="AR56" s="55">
        <f>_xll.EQNXTDZ($A$1,$B56,AR$5,$B$1)</f>
        <v>41.55</v>
      </c>
      <c r="AS56" s="55">
        <f>_xll.EQNXTDZ($A$1,$B56,AS$5,$B$1)</f>
        <v>0</v>
      </c>
      <c r="AT56" s="55">
        <f>_xll.EQNXTDZ($A$1,$B56,AT$5,$B$1)</f>
        <v>41.55</v>
      </c>
      <c r="AU56" s="55">
        <f>_xll.EQNXTDZ($A$1,$B56,AU$5,$B$1)</f>
        <v>0</v>
      </c>
      <c r="AV56" s="55">
        <f>_xll.EQNXTDZ($A$1,$B56,AV$5,$B$1)</f>
        <v>41.55</v>
      </c>
      <c r="AW56" s="55">
        <f>_xll.EQNXTDZ($A$1,$B56,AW$5,$B$1)</f>
        <v>0</v>
      </c>
      <c r="AX56" s="55">
        <f>_xll.EQNXTDZ($A$1,$B56,AX$5,$B$1)</f>
        <v>41.55</v>
      </c>
      <c r="AY56" s="55">
        <f>_xll.EQNXTDZ($A$1,$B56,AY$5,$B$1)</f>
        <v>0</v>
      </c>
      <c r="AZ56" s="55">
        <f>_xll.EQNXTDZ($A$1,$B56,AZ$5,$B$1)</f>
        <v>41.55</v>
      </c>
      <c r="BA56" s="55">
        <f>_xll.EQNXTDZ($A$1,$B56,BA$5,$B$1)</f>
        <v>0</v>
      </c>
      <c r="BB56" s="55">
        <f>_xll.EQNXTDZ($A$1,$B56,BB$5,$B$1)</f>
        <v>43.14</v>
      </c>
      <c r="BC56" s="55">
        <f>_xll.EQNXTDZ($A$1,$B56,BC$5,$B$1)</f>
        <v>0</v>
      </c>
      <c r="BD56" s="55">
        <f>_xll.EQNXTDZ($A$1,$B56,BD$5,$B$1)</f>
        <v>43.14</v>
      </c>
      <c r="BE56" s="55">
        <f>_xll.EQNXTDZ($A$1,$B56,BE$5,$B$1)</f>
        <v>0</v>
      </c>
      <c r="BF56" s="55">
        <f>_xll.EQNXTDZ($A$1,$B56,BF$5,$B$1)</f>
        <v>43.14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0</v>
      </c>
      <c r="AM58" s="55">
        <f>_xll.EQNXTDZ($A$1,$B58,AM$5,$B$1)</f>
        <v>0</v>
      </c>
      <c r="AN58" s="55">
        <f>_xll.EQNXTDZ($A$1,$B58,AN$5,$B$1)</f>
        <v>515.54200000000003</v>
      </c>
      <c r="AO58" s="55">
        <f>_xll.EQNXTDZ($A$1,$B58,AO$5,$B$1)</f>
        <v>0</v>
      </c>
      <c r="AP58" s="55">
        <f>_xll.EQNXTDZ($A$1,$B58,AP$5,$B$1)</f>
        <v>684.41899999999998</v>
      </c>
      <c r="AQ58" s="55">
        <f>_xll.EQNXTDZ($A$1,$B58,AQ$5,$B$1)</f>
        <v>0</v>
      </c>
      <c r="AR58" s="55">
        <f>_xll.EQNXTDZ($A$1,$B58,AR$5,$B$1)</f>
        <v>883.76499999999999</v>
      </c>
      <c r="AS58" s="55">
        <f>_xll.EQNXTDZ($A$1,$B58,AS$5,$B$1)</f>
        <v>0</v>
      </c>
      <c r="AT58" s="55">
        <f>_xll.EQNXTDZ($A$1,$B58,AT$5,$B$1)</f>
        <v>1027.55</v>
      </c>
      <c r="AU58" s="55">
        <f>_xll.EQNXTDZ($A$1,$B58,AU$5,$B$1)</f>
        <v>0</v>
      </c>
      <c r="AV58" s="55">
        <f>_xll.EQNXTDZ($A$1,$B58,AV$5,$B$1)</f>
        <v>1086.779</v>
      </c>
      <c r="AW58" s="55">
        <f>_xll.EQNXTDZ($A$1,$B58,AW$5,$B$1)</f>
        <v>0</v>
      </c>
      <c r="AX58" s="55">
        <f>_xll.EQNXTDZ($A$1,$B58,AX$5,$B$1)</f>
        <v>1212.55</v>
      </c>
      <c r="AY58" s="55">
        <f>_xll.EQNXTDZ($A$1,$B58,AY$5,$B$1)</f>
        <v>0</v>
      </c>
      <c r="AZ58" s="55">
        <f>_xll.EQNXTDZ($A$1,$B58,AZ$5,$B$1)</f>
        <v>1358.71</v>
      </c>
      <c r="BA58" s="55">
        <f>_xll.EQNXTDZ($A$1,$B58,BA$5,$B$1)</f>
        <v>0</v>
      </c>
      <c r="BB58" s="55">
        <f>_xll.EQNXTDZ($A$1,$B58,BB$5,$B$1)</f>
        <v>1861.39</v>
      </c>
      <c r="BC58" s="55">
        <f>_xll.EQNXTDZ($A$1,$B58,BC$5,$B$1)</f>
        <v>0</v>
      </c>
      <c r="BD58" s="55">
        <f>_xll.EQNXTDZ($A$1,$B58,BD$5,$B$1)</f>
        <v>2057.96</v>
      </c>
      <c r="BE58" s="55">
        <f>_xll.EQNXTDZ($A$1,$B58,BE$5,$B$1)</f>
        <v>0</v>
      </c>
      <c r="BF58" s="55">
        <f>_xll.EQNXTDZ($A$1,$B58,BF$5,$B$1)</f>
        <v>2178.29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252.47300000000001</v>
      </c>
      <c r="AM59" s="55">
        <f>_xll.EQNXTDZ($A$1,$B59,AM$5,$B$1)</f>
        <v>0</v>
      </c>
      <c r="AN59" s="55">
        <f>_xll.EQNXTDZ($A$1,$B59,AN$5,$B$1)</f>
        <v>557.09199999999998</v>
      </c>
      <c r="AO59" s="55">
        <f>_xll.EQNXTDZ($A$1,$B59,AO$5,$B$1)</f>
        <v>0</v>
      </c>
      <c r="AP59" s="55">
        <f>_xll.EQNXTDZ($A$1,$B59,AP$5,$B$1)</f>
        <v>725.96900000000005</v>
      </c>
      <c r="AQ59" s="55">
        <f>_xll.EQNXTDZ($A$1,$B59,AQ$5,$B$1)</f>
        <v>0</v>
      </c>
      <c r="AR59" s="55">
        <f>_xll.EQNXTDZ($A$1,$B59,AR$5,$B$1)</f>
        <v>925.31500000000005</v>
      </c>
      <c r="AS59" s="55">
        <f>_xll.EQNXTDZ($A$1,$B59,AS$5,$B$1)</f>
        <v>0</v>
      </c>
      <c r="AT59" s="55">
        <f>_xll.EQNXTDZ($A$1,$B59,AT$5,$B$1)</f>
        <v>1069.0999999999999</v>
      </c>
      <c r="AU59" s="55">
        <f>_xll.EQNXTDZ($A$1,$B59,AU$5,$B$1)</f>
        <v>0</v>
      </c>
      <c r="AV59" s="55">
        <f>_xll.EQNXTDZ($A$1,$B59,AV$5,$B$1)</f>
        <v>1128.329</v>
      </c>
      <c r="AW59" s="55">
        <f>_xll.EQNXTDZ($A$1,$B59,AW$5,$B$1)</f>
        <v>0</v>
      </c>
      <c r="AX59" s="55">
        <f>_xll.EQNXTDZ($A$1,$B59,AX$5,$B$1)</f>
        <v>1254.0999999999999</v>
      </c>
      <c r="AY59" s="55">
        <f>_xll.EQNXTDZ($A$1,$B59,AY$5,$B$1)</f>
        <v>0</v>
      </c>
      <c r="AZ59" s="55">
        <f>_xll.EQNXTDZ($A$1,$B59,AZ$5,$B$1)</f>
        <v>1400.26</v>
      </c>
      <c r="BA59" s="55">
        <f>_xll.EQNXTDZ($A$1,$B59,BA$5,$B$1)</f>
        <v>0</v>
      </c>
      <c r="BB59" s="55">
        <f>_xll.EQNXTDZ($A$1,$B59,BB$5,$B$1)</f>
        <v>1904.53</v>
      </c>
      <c r="BC59" s="55">
        <f>_xll.EQNXTDZ($A$1,$B59,BC$5,$B$1)</f>
        <v>0</v>
      </c>
      <c r="BD59" s="55">
        <f>_xll.EQNXTDZ($A$1,$B59,BD$5,$B$1)</f>
        <v>2101.1</v>
      </c>
      <c r="BE59" s="55">
        <f>_xll.EQNXTDZ($A$1,$B59,BE$5,$B$1)</f>
        <v>0</v>
      </c>
      <c r="BF59" s="55">
        <f>_xll.EQNXTDZ($A$1,$B59,BF$5,$B$1)</f>
        <v>2221.4299999999998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431.661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340.46699999999998</v>
      </c>
      <c r="AM61" s="55">
        <f>_xll.EQNXTDZ($A$1,$B61,AM$5,$B$1)</f>
        <v>0</v>
      </c>
      <c r="AN61" s="55">
        <f>_xll.EQNXTDZ($A$1,$B61,AN$5,$B$1)</f>
        <v>688.09</v>
      </c>
      <c r="AO61" s="55">
        <f>_xll.EQNXTDZ($A$1,$B61,AO$5,$B$1)</f>
        <v>0</v>
      </c>
      <c r="AP61" s="55">
        <f>_xll.EQNXTDZ($A$1,$B61,AP$5,$B$1)</f>
        <v>768.14400000000001</v>
      </c>
      <c r="AQ61" s="55">
        <f>_xll.EQNXTDZ($A$1,$B61,AQ$5,$B$1)</f>
        <v>0</v>
      </c>
      <c r="AR61" s="55">
        <f>_xll.EQNXTDZ($A$1,$B61,AR$5,$B$1)</f>
        <v>646.45799999999997</v>
      </c>
      <c r="AS61" s="55">
        <f>_xll.EQNXTDZ($A$1,$B61,AS$5,$B$1)</f>
        <v>0</v>
      </c>
      <c r="AT61" s="55">
        <f>_xll.EQNXTDZ($A$1,$B61,AT$5,$B$1)</f>
        <v>544.64</v>
      </c>
      <c r="AU61" s="55">
        <f>_xll.EQNXTDZ($A$1,$B61,AU$5,$B$1)</f>
        <v>0</v>
      </c>
      <c r="AV61" s="55">
        <f>_xll.EQNXTDZ($A$1,$B61,AV$5,$B$1)</f>
        <v>542.34100000000001</v>
      </c>
      <c r="AW61" s="55">
        <f>_xll.EQNXTDZ($A$1,$B61,AW$5,$B$1)</f>
        <v>0</v>
      </c>
      <c r="AX61" s="55">
        <f>_xll.EQNXTDZ($A$1,$B61,AX$5,$B$1)</f>
        <v>547.04</v>
      </c>
      <c r="AY61" s="55">
        <f>_xll.EQNXTDZ($A$1,$B61,AY$5,$B$1)</f>
        <v>0</v>
      </c>
      <c r="AZ61" s="55">
        <f>_xll.EQNXTDZ($A$1,$B61,AZ$5,$B$1)</f>
        <v>466.66</v>
      </c>
      <c r="BA61" s="55">
        <f>_xll.EQNXTDZ($A$1,$B61,BA$5,$B$1)</f>
        <v>0</v>
      </c>
      <c r="BB61" s="55">
        <f>_xll.EQNXTDZ($A$1,$B61,BB$5,$B$1)</f>
        <v>448.97</v>
      </c>
      <c r="BC61" s="55">
        <f>_xll.EQNXTDZ($A$1,$B61,BC$5,$B$1)</f>
        <v>0</v>
      </c>
      <c r="BD61" s="55">
        <f>_xll.EQNXTDZ($A$1,$B61,BD$5,$B$1)</f>
        <v>391.33</v>
      </c>
      <c r="BE61" s="55">
        <f>_xll.EQNXTDZ($A$1,$B61,BE$5,$B$1)</f>
        <v>0</v>
      </c>
      <c r="BF61" s="55">
        <f>_xll.EQNXTDZ($A$1,$B61,BF$5,$B$1)</f>
        <v>333.69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340.46699999999998</v>
      </c>
      <c r="AM63" s="55">
        <f>_xll.EQNXTDZ($A$1,$B63,AM$5,$B$1)</f>
        <v>0</v>
      </c>
      <c r="AN63" s="55">
        <f>_xll.EQNXTDZ($A$1,$B63,AN$5,$B$1)</f>
        <v>688.09</v>
      </c>
      <c r="AO63" s="55">
        <f>_xll.EQNXTDZ($A$1,$B63,AO$5,$B$1)</f>
        <v>0</v>
      </c>
      <c r="AP63" s="55">
        <f>_xll.EQNXTDZ($A$1,$B63,AP$5,$B$1)</f>
        <v>768.14400000000001</v>
      </c>
      <c r="AQ63" s="55">
        <f>_xll.EQNXTDZ($A$1,$B63,AQ$5,$B$1)</f>
        <v>0</v>
      </c>
      <c r="AR63" s="55">
        <f>_xll.EQNXTDZ($A$1,$B63,AR$5,$B$1)</f>
        <v>646.45799999999997</v>
      </c>
      <c r="AS63" s="55">
        <f>_xll.EQNXTDZ($A$1,$B63,AS$5,$B$1)</f>
        <v>0</v>
      </c>
      <c r="AT63" s="55">
        <f>_xll.EQNXTDZ($A$1,$B63,AT$5,$B$1)</f>
        <v>544.64</v>
      </c>
      <c r="AU63" s="55">
        <f>_xll.EQNXTDZ($A$1,$B63,AU$5,$B$1)</f>
        <v>0</v>
      </c>
      <c r="AV63" s="55">
        <f>_xll.EQNXTDZ($A$1,$B63,AV$5,$B$1)</f>
        <v>542.34100000000001</v>
      </c>
      <c r="AW63" s="55">
        <f>_xll.EQNXTDZ($A$1,$B63,AW$5,$B$1)</f>
        <v>0</v>
      </c>
      <c r="AX63" s="55">
        <f>_xll.EQNXTDZ($A$1,$B63,AX$5,$B$1)</f>
        <v>547.04</v>
      </c>
      <c r="AY63" s="55">
        <f>_xll.EQNXTDZ($A$1,$B63,AY$5,$B$1)</f>
        <v>0</v>
      </c>
      <c r="AZ63" s="55">
        <f>_xll.EQNXTDZ($A$1,$B63,AZ$5,$B$1)</f>
        <v>466.66</v>
      </c>
      <c r="BA63" s="55">
        <f>_xll.EQNXTDZ($A$1,$B63,BA$5,$B$1)</f>
        <v>0</v>
      </c>
      <c r="BB63" s="55">
        <f>_xll.EQNXTDZ($A$1,$B63,BB$5,$B$1)</f>
        <v>448.97</v>
      </c>
      <c r="BC63" s="55">
        <f>_xll.EQNXTDZ($A$1,$B63,BC$5,$B$1)</f>
        <v>0</v>
      </c>
      <c r="BD63" s="55">
        <f>_xll.EQNXTDZ($A$1,$B63,BD$5,$B$1)</f>
        <v>391.33</v>
      </c>
      <c r="BE63" s="55">
        <f>_xll.EQNXTDZ($A$1,$B63,BE$5,$B$1)</f>
        <v>0</v>
      </c>
      <c r="BF63" s="55">
        <f>_xll.EQNXTDZ($A$1,$B63,BF$5,$B$1)</f>
        <v>333.69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3.06</v>
      </c>
      <c r="AM64" s="55">
        <f>_xll.EQNXTDZ($A$1,$B64,AM$5,$B$1)</f>
        <v>0</v>
      </c>
      <c r="AN64" s="55">
        <f>_xll.EQNXTDZ($A$1,$B64,AN$5,$B$1)</f>
        <v>2.6269999999999998</v>
      </c>
      <c r="AO64" s="55">
        <f>_xll.EQNXTDZ($A$1,$B64,AO$5,$B$1)</f>
        <v>0</v>
      </c>
      <c r="AP64" s="55">
        <f>_xll.EQNXTDZ($A$1,$B64,AP$5,$B$1)</f>
        <v>2.6179999999999999</v>
      </c>
      <c r="AQ64" s="55">
        <f>_xll.EQNXTDZ($A$1,$B64,AQ$5,$B$1)</f>
        <v>0</v>
      </c>
      <c r="AR64" s="55">
        <f>_xll.EQNXTDZ($A$1,$B64,AR$5,$B$1)</f>
        <v>2</v>
      </c>
      <c r="AS64" s="55">
        <f>_xll.EQNXTDZ($A$1,$B64,AS$5,$B$1)</f>
        <v>0</v>
      </c>
      <c r="AT64" s="55">
        <f>_xll.EQNXTDZ($A$1,$B64,AT$5,$B$1)</f>
        <v>1.349</v>
      </c>
      <c r="AU64" s="55">
        <f>_xll.EQNXTDZ($A$1,$B64,AU$5,$B$1)</f>
        <v>0</v>
      </c>
      <c r="AV64" s="55">
        <f>_xll.EQNXTDZ($A$1,$B64,AV$5,$B$1)</f>
        <v>0.67</v>
      </c>
      <c r="AW64" s="55">
        <f>_xll.EQNXTDZ($A$1,$B64,AW$5,$B$1)</f>
        <v>0</v>
      </c>
      <c r="AX64" s="55">
        <f>_xll.EQNXTDZ($A$1,$B64,AX$5,$B$1)</f>
        <v>0.09</v>
      </c>
      <c r="AY64" s="55">
        <f>_xll.EQNXTDZ($A$1,$B64,AY$5,$B$1)</f>
        <v>0</v>
      </c>
      <c r="AZ64" s="55">
        <f>_xll.EQNXTDZ($A$1,$B64,AZ$5,$B$1)</f>
        <v>7.24</v>
      </c>
      <c r="BA64" s="55">
        <f>_xll.EQNXTDZ($A$1,$B64,BA$5,$B$1)</f>
        <v>0</v>
      </c>
      <c r="BB64" s="55">
        <f>_xll.EQNXTDZ($A$1,$B64,BB$5,$B$1)</f>
        <v>6.75</v>
      </c>
      <c r="BC64" s="55">
        <f>_xll.EQNXTDZ($A$1,$B64,BC$5,$B$1)</f>
        <v>0</v>
      </c>
      <c r="BD64" s="55">
        <f>_xll.EQNXTDZ($A$1,$B64,BD$5,$B$1)</f>
        <v>17.57</v>
      </c>
      <c r="BE64" s="55">
        <f>_xll.EQNXTDZ($A$1,$B64,BE$5,$B$1)</f>
        <v>0</v>
      </c>
      <c r="BF64" s="55">
        <f>_xll.EQNXTDZ($A$1,$B64,BF$5,$B$1)</f>
        <v>17.920000000000002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1.6279999999999999</v>
      </c>
      <c r="AM66" s="55">
        <f>_xll.EQNXTDZ($A$1,$B66,AM$5,$B$1)</f>
        <v>0</v>
      </c>
      <c r="AN66" s="55">
        <f>_xll.EQNXTDZ($A$1,$B66,AN$5,$B$1)</f>
        <v>2.137</v>
      </c>
      <c r="AO66" s="55">
        <f>_xll.EQNXTDZ($A$1,$B66,AO$5,$B$1)</f>
        <v>0</v>
      </c>
      <c r="AP66" s="55">
        <f>_xll.EQNXTDZ($A$1,$B66,AP$5,$B$1)</f>
        <v>2.8929999999999998</v>
      </c>
      <c r="AQ66" s="55">
        <f>_xll.EQNXTDZ($A$1,$B66,AQ$5,$B$1)</f>
        <v>0</v>
      </c>
      <c r="AR66" s="55">
        <f>_xll.EQNXTDZ($A$1,$B66,AR$5,$B$1)</f>
        <v>3.3220000000000001</v>
      </c>
      <c r="AS66" s="55">
        <f>_xll.EQNXTDZ($A$1,$B66,AS$5,$B$1)</f>
        <v>0</v>
      </c>
      <c r="AT66" s="55">
        <f>_xll.EQNXTDZ($A$1,$B66,AT$5,$B$1)</f>
        <v>2.7210000000000001</v>
      </c>
      <c r="AU66" s="55">
        <f>_xll.EQNXTDZ($A$1,$B66,AU$5,$B$1)</f>
        <v>0</v>
      </c>
      <c r="AV66" s="55">
        <f>_xll.EQNXTDZ($A$1,$B66,AV$5,$B$1)</f>
        <v>3.323</v>
      </c>
      <c r="AW66" s="55">
        <f>_xll.EQNXTDZ($A$1,$B66,AW$5,$B$1)</f>
        <v>0</v>
      </c>
      <c r="AX66" s="55">
        <f>_xll.EQNXTDZ($A$1,$B66,AX$5,$B$1)</f>
        <v>4.88</v>
      </c>
      <c r="AY66" s="55">
        <f>_xll.EQNXTDZ($A$1,$B66,AY$5,$B$1)</f>
        <v>0</v>
      </c>
      <c r="AZ66" s="55">
        <f>_xll.EQNXTDZ($A$1,$B66,AZ$5,$B$1)</f>
        <v>5.14</v>
      </c>
      <c r="BA66" s="55">
        <f>_xll.EQNXTDZ($A$1,$B66,BA$5,$B$1)</f>
        <v>0</v>
      </c>
      <c r="BB66" s="55">
        <f>_xll.EQNXTDZ($A$1,$B66,BB$5,$B$1)</f>
        <v>2.95</v>
      </c>
      <c r="BC66" s="55">
        <f>_xll.EQNXTDZ($A$1,$B66,BC$5,$B$1)</f>
        <v>0</v>
      </c>
      <c r="BD66" s="55">
        <f>_xll.EQNXTDZ($A$1,$B66,BD$5,$B$1)</f>
        <v>7.48</v>
      </c>
      <c r="BE66" s="55">
        <f>_xll.EQNXTDZ($A$1,$B66,BE$5,$B$1)</f>
        <v>0</v>
      </c>
      <c r="BF66" s="55">
        <f>_xll.EQNXTDZ($A$1,$B66,BF$5,$B$1)</f>
        <v>4.05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1029.289</v>
      </c>
      <c r="AM67" s="55">
        <f>_xll.EQNXTDZ($A$1,$B67,AM$5,$B$1)</f>
        <v>0</v>
      </c>
      <c r="AN67" s="55">
        <f>_xll.EQNXTDZ($A$1,$B67,AN$5,$B$1)</f>
        <v>1249.9459999999999</v>
      </c>
      <c r="AO67" s="55">
        <f>_xll.EQNXTDZ($A$1,$B67,AO$5,$B$1)</f>
        <v>0</v>
      </c>
      <c r="AP67" s="55">
        <f>_xll.EQNXTDZ($A$1,$B67,AP$5,$B$1)</f>
        <v>1499.624</v>
      </c>
      <c r="AQ67" s="55">
        <f>_xll.EQNXTDZ($A$1,$B67,AQ$5,$B$1)</f>
        <v>0</v>
      </c>
      <c r="AR67" s="55">
        <f>_xll.EQNXTDZ($A$1,$B67,AR$5,$B$1)</f>
        <v>1577.095</v>
      </c>
      <c r="AS67" s="55">
        <f>_xll.EQNXTDZ($A$1,$B67,AS$5,$B$1)</f>
        <v>0</v>
      </c>
      <c r="AT67" s="55">
        <f>_xll.EQNXTDZ($A$1,$B67,AT$5,$B$1)</f>
        <v>1617.81</v>
      </c>
      <c r="AU67" s="55">
        <f>_xll.EQNXTDZ($A$1,$B67,AU$5,$B$1)</f>
        <v>0</v>
      </c>
      <c r="AV67" s="55">
        <f>_xll.EQNXTDZ($A$1,$B67,AV$5,$B$1)</f>
        <v>1674.663</v>
      </c>
      <c r="AW67" s="55">
        <f>_xll.EQNXTDZ($A$1,$B67,AW$5,$B$1)</f>
        <v>0</v>
      </c>
      <c r="AX67" s="55">
        <f>_xll.EQNXTDZ($A$1,$B67,AX$5,$B$1)</f>
        <v>1806.11</v>
      </c>
      <c r="AY67" s="55">
        <f>_xll.EQNXTDZ($A$1,$B67,AY$5,$B$1)</f>
        <v>0</v>
      </c>
      <c r="AZ67" s="55">
        <f>_xll.EQNXTDZ($A$1,$B67,AZ$5,$B$1)</f>
        <v>1879.3</v>
      </c>
      <c r="BA67" s="55">
        <f>_xll.EQNXTDZ($A$1,$B67,BA$5,$B$1)</f>
        <v>0</v>
      </c>
      <c r="BB67" s="55">
        <f>_xll.EQNXTDZ($A$1,$B67,BB$5,$B$1)</f>
        <v>2363.1999999999998</v>
      </c>
      <c r="BC67" s="55">
        <f>_xll.EQNXTDZ($A$1,$B67,BC$5,$B$1)</f>
        <v>0</v>
      </c>
      <c r="BD67" s="55">
        <f>_xll.EQNXTDZ($A$1,$B67,BD$5,$B$1)</f>
        <v>2517.48</v>
      </c>
      <c r="BE67" s="55">
        <f>_xll.EQNXTDZ($A$1,$B67,BE$5,$B$1)</f>
        <v>0</v>
      </c>
      <c r="BF67" s="55">
        <f>_xll.EQNXTDZ($A$1,$B67,BF$5,$B$1)</f>
        <v>2577.09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1102.3109999999999</v>
      </c>
      <c r="AM68" s="55">
        <f>_xll.EQNXTDZ($A$1,$B68,AM$5,$B$1)</f>
        <v>0</v>
      </c>
      <c r="AN68" s="55">
        <f>_xll.EQNXTDZ($A$1,$B68,AN$5,$B$1)</f>
        <v>1097.6949999999999</v>
      </c>
      <c r="AO68" s="55">
        <f>_xll.EQNXTDZ($A$1,$B68,AO$5,$B$1)</f>
        <v>0</v>
      </c>
      <c r="AP68" s="55">
        <f>_xll.EQNXTDZ($A$1,$B68,AP$5,$B$1)</f>
        <v>1067.83</v>
      </c>
      <c r="AQ68" s="55">
        <f>_xll.EQNXTDZ($A$1,$B68,AQ$5,$B$1)</f>
        <v>0</v>
      </c>
      <c r="AR68" s="55">
        <f>_xll.EQNXTDZ($A$1,$B68,AR$5,$B$1)</f>
        <v>1806.819</v>
      </c>
      <c r="AS68" s="55">
        <f>_xll.EQNXTDZ($A$1,$B68,AS$5,$B$1)</f>
        <v>0</v>
      </c>
      <c r="AT68" s="55">
        <f>_xll.EQNXTDZ($A$1,$B68,AT$5,$B$1)</f>
        <v>1804.049</v>
      </c>
      <c r="AU68" s="55">
        <f>_xll.EQNXTDZ($A$1,$B68,AU$5,$B$1)</f>
        <v>0</v>
      </c>
      <c r="AV68" s="55">
        <f>_xll.EQNXTDZ($A$1,$B68,AV$5,$B$1)</f>
        <v>1802.884</v>
      </c>
      <c r="AW68" s="55">
        <f>_xll.EQNXTDZ($A$1,$B68,AW$5,$B$1)</f>
        <v>0</v>
      </c>
      <c r="AX68" s="55">
        <f>_xll.EQNXTDZ($A$1,$B68,AX$5,$B$1)</f>
        <v>1766.64</v>
      </c>
      <c r="AY68" s="55">
        <f>_xll.EQNXTDZ($A$1,$B68,AY$5,$B$1)</f>
        <v>0</v>
      </c>
      <c r="AZ68" s="55">
        <f>_xll.EQNXTDZ($A$1,$B68,AZ$5,$B$1)</f>
        <v>1912.5</v>
      </c>
      <c r="BA68" s="55">
        <f>_xll.EQNXTDZ($A$1,$B68,BA$5,$B$1)</f>
        <v>0</v>
      </c>
      <c r="BB68" s="55">
        <f>_xll.EQNXTDZ($A$1,$B68,BB$5,$B$1)</f>
        <v>2238.02</v>
      </c>
      <c r="BC68" s="55">
        <f>_xll.EQNXTDZ($A$1,$B68,BC$5,$B$1)</f>
        <v>0</v>
      </c>
      <c r="BD68" s="55">
        <f>_xll.EQNXTDZ($A$1,$B68,BD$5,$B$1)</f>
        <v>2175.7199999999998</v>
      </c>
      <c r="BE68" s="55">
        <f>_xll.EQNXTDZ($A$1,$B68,BE$5,$B$1)</f>
        <v>0</v>
      </c>
      <c r="BF68" s="55">
        <f>_xll.EQNXTDZ($A$1,$B68,BF$5,$B$1)</f>
        <v>2117.19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1102.3109999999999</v>
      </c>
      <c r="AM71" s="55">
        <f>_xll.EQNXTDZ($A$1,$B71,AM$5,$B$1)</f>
        <v>0</v>
      </c>
      <c r="AN71" s="55">
        <f>_xll.EQNXTDZ($A$1,$B71,AN$5,$B$1)</f>
        <v>1097.6949999999999</v>
      </c>
      <c r="AO71" s="55">
        <f>_xll.EQNXTDZ($A$1,$B71,AO$5,$B$1)</f>
        <v>0</v>
      </c>
      <c r="AP71" s="55">
        <f>_xll.EQNXTDZ($A$1,$B71,AP$5,$B$1)</f>
        <v>1067.83</v>
      </c>
      <c r="AQ71" s="55">
        <f>_xll.EQNXTDZ($A$1,$B71,AQ$5,$B$1)</f>
        <v>0</v>
      </c>
      <c r="AR71" s="55">
        <f>_xll.EQNXTDZ($A$1,$B71,AR$5,$B$1)</f>
        <v>1806.819</v>
      </c>
      <c r="AS71" s="55">
        <f>_xll.EQNXTDZ($A$1,$B71,AS$5,$B$1)</f>
        <v>0</v>
      </c>
      <c r="AT71" s="55">
        <f>_xll.EQNXTDZ($A$1,$B71,AT$5,$B$1)</f>
        <v>1804.049</v>
      </c>
      <c r="AU71" s="55">
        <f>_xll.EQNXTDZ($A$1,$B71,AU$5,$B$1)</f>
        <v>0</v>
      </c>
      <c r="AV71" s="55">
        <f>_xll.EQNXTDZ($A$1,$B71,AV$5,$B$1)</f>
        <v>1802.884</v>
      </c>
      <c r="AW71" s="55">
        <f>_xll.EQNXTDZ($A$1,$B71,AW$5,$B$1)</f>
        <v>0</v>
      </c>
      <c r="AX71" s="55">
        <f>_xll.EQNXTDZ($A$1,$B71,AX$5,$B$1)</f>
        <v>1766.64</v>
      </c>
      <c r="AY71" s="55">
        <f>_xll.EQNXTDZ($A$1,$B71,AY$5,$B$1)</f>
        <v>0</v>
      </c>
      <c r="AZ71" s="55">
        <f>_xll.EQNXTDZ($A$1,$B71,AZ$5,$B$1)</f>
        <v>1912.5</v>
      </c>
      <c r="BA71" s="55">
        <f>_xll.EQNXTDZ($A$1,$B71,BA$5,$B$1)</f>
        <v>0</v>
      </c>
      <c r="BB71" s="55">
        <f>_xll.EQNXTDZ($A$1,$B71,BB$5,$B$1)</f>
        <v>2238.02</v>
      </c>
      <c r="BC71" s="55">
        <f>_xll.EQNXTDZ($A$1,$B71,BC$5,$B$1)</f>
        <v>0</v>
      </c>
      <c r="BD71" s="55">
        <f>_xll.EQNXTDZ($A$1,$B71,BD$5,$B$1)</f>
        <v>2175.7199999999998</v>
      </c>
      <c r="BE71" s="55">
        <f>_xll.EQNXTDZ($A$1,$B71,BE$5,$B$1)</f>
        <v>0</v>
      </c>
      <c r="BF71" s="55">
        <f>_xll.EQNXTDZ($A$1,$B71,BF$5,$B$1)</f>
        <v>2117.19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125.837</v>
      </c>
      <c r="AM74" s="55">
        <f>_xll.EQNXTDZ($A$1,$B74,AM$5,$B$1)</f>
        <v>0</v>
      </c>
      <c r="AN74" s="55">
        <f>_xll.EQNXTDZ($A$1,$B74,AN$5,$B$1)</f>
        <v>319.048</v>
      </c>
      <c r="AO74" s="55">
        <f>_xll.EQNXTDZ($A$1,$B74,AO$5,$B$1)</f>
        <v>0</v>
      </c>
      <c r="AP74" s="55">
        <f>_xll.EQNXTDZ($A$1,$B74,AP$5,$B$1)</f>
        <v>589.25400000000002</v>
      </c>
      <c r="AQ74" s="55">
        <f>_xll.EQNXTDZ($A$1,$B74,AQ$5,$B$1)</f>
        <v>0</v>
      </c>
      <c r="AR74" s="55">
        <f>_xll.EQNXTDZ($A$1,$B74,AR$5,$B$1)</f>
        <v>83.394000000000005</v>
      </c>
      <c r="AS74" s="55">
        <f>_xll.EQNXTDZ($A$1,$B74,AS$5,$B$1)</f>
        <v>0</v>
      </c>
      <c r="AT74" s="55">
        <f>_xll.EQNXTDZ($A$1,$B74,AT$5,$B$1)</f>
        <v>158.102</v>
      </c>
      <c r="AU74" s="55">
        <f>_xll.EQNXTDZ($A$1,$B74,AU$5,$B$1)</f>
        <v>0</v>
      </c>
      <c r="AV74" s="55">
        <f>_xll.EQNXTDZ($A$1,$B74,AV$5,$B$1)</f>
        <v>353.24400000000003</v>
      </c>
      <c r="AW74" s="55">
        <f>_xll.EQNXTDZ($A$1,$B74,AW$5,$B$1)</f>
        <v>0</v>
      </c>
      <c r="AX74" s="55">
        <f>_xll.EQNXTDZ($A$1,$B74,AX$5,$B$1)</f>
        <v>482.84</v>
      </c>
      <c r="AY74" s="55">
        <f>_xll.EQNXTDZ($A$1,$B74,AY$5,$B$1)</f>
        <v>0</v>
      </c>
      <c r="AZ74" s="55">
        <f>_xll.EQNXTDZ($A$1,$B74,AZ$5,$B$1)</f>
        <v>349.62</v>
      </c>
      <c r="BA74" s="55">
        <f>_xll.EQNXTDZ($A$1,$B74,BA$5,$B$1)</f>
        <v>0</v>
      </c>
      <c r="BB74" s="55">
        <f>_xll.EQNXTDZ($A$1,$B74,BB$5,$B$1)</f>
        <v>63.89</v>
      </c>
      <c r="BC74" s="55">
        <f>_xll.EQNXTDZ($A$1,$B74,BC$5,$B$1)</f>
        <v>0</v>
      </c>
      <c r="BD74" s="55">
        <f>_xll.EQNXTDZ($A$1,$B74,BD$5,$B$1)</f>
        <v>308.91000000000003</v>
      </c>
      <c r="BE74" s="55">
        <f>_xll.EQNXTDZ($A$1,$B74,BE$5,$B$1)</f>
        <v>0</v>
      </c>
      <c r="BF74" s="55">
        <f>_xll.EQNXTDZ($A$1,$B74,BF$5,$B$1)</f>
        <v>450.83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20.547999999999998</v>
      </c>
      <c r="AU77" s="55">
        <f>_xll.EQNXTDZ($A$1,$B77,AU$5,$B$1)</f>
        <v>0</v>
      </c>
      <c r="AV77" s="55">
        <f>_xll.EQNXTDZ($A$1,$B77,AV$5,$B$1)</f>
        <v>20.192</v>
      </c>
      <c r="AW77" s="55">
        <f>_xll.EQNXTDZ($A$1,$B77,AW$5,$B$1)</f>
        <v>0</v>
      </c>
      <c r="AX77" s="55">
        <f>_xll.EQNXTDZ($A$1,$B77,AX$5,$B$1)</f>
        <v>20.58</v>
      </c>
      <c r="AY77" s="55">
        <f>_xll.EQNXTDZ($A$1,$B77,AY$5,$B$1)</f>
        <v>0</v>
      </c>
      <c r="AZ77" s="55">
        <f>_xll.EQNXTDZ($A$1,$B77,AZ$5,$B$1)</f>
        <v>21.21</v>
      </c>
      <c r="BA77" s="55">
        <f>_xll.EQNXTDZ($A$1,$B77,BA$5,$B$1)</f>
        <v>0</v>
      </c>
      <c r="BB77" s="55">
        <f>_xll.EQNXTDZ($A$1,$B77,BB$5,$B$1)</f>
        <v>21.54</v>
      </c>
      <c r="BC77" s="55">
        <f>_xll.EQNXTDZ($A$1,$B77,BC$5,$B$1)</f>
        <v>0</v>
      </c>
      <c r="BD77" s="55">
        <f>_xll.EQNXTDZ($A$1,$B77,BD$5,$B$1)</f>
        <v>23.78</v>
      </c>
      <c r="BE77" s="55">
        <f>_xll.EQNXTDZ($A$1,$B77,BE$5,$B$1)</f>
        <v>0</v>
      </c>
      <c r="BF77" s="55">
        <f>_xll.EQNXTDZ($A$1,$B77,BF$5,$B$1)</f>
        <v>22.76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39.262999999999998</v>
      </c>
      <c r="AM79" s="55">
        <f>_xll.EQNXTDZ($A$1,$B79,AM$5,$B$1)</f>
        <v>0</v>
      </c>
      <c r="AN79" s="55">
        <f>_xll.EQNXTDZ($A$1,$B79,AN$5,$B$1)</f>
        <v>67.653000000000006</v>
      </c>
      <c r="AO79" s="55">
        <f>_xll.EQNXTDZ($A$1,$B79,AO$5,$B$1)</f>
        <v>0</v>
      </c>
      <c r="AP79" s="55">
        <f>_xll.EQNXTDZ($A$1,$B79,AP$5,$B$1)</f>
        <v>19.638000000000002</v>
      </c>
      <c r="AQ79" s="55">
        <f>_xll.EQNXTDZ($A$1,$B79,AQ$5,$B$1)</f>
        <v>0</v>
      </c>
      <c r="AR79" s="55">
        <f>_xll.EQNXTDZ($A$1,$B79,AR$5,$B$1)</f>
        <v>21.091999999999999</v>
      </c>
      <c r="AS79" s="55">
        <f>_xll.EQNXTDZ($A$1,$B79,AS$5,$B$1)</f>
        <v>0</v>
      </c>
      <c r="AT79" s="55">
        <f>_xll.EQNXTDZ($A$1,$B79,AT$5,$B$1)</f>
        <v>30.036000000000001</v>
      </c>
      <c r="AU79" s="55">
        <f>_xll.EQNXTDZ($A$1,$B79,AU$5,$B$1)</f>
        <v>0</v>
      </c>
      <c r="AV79" s="55">
        <f>_xll.EQNXTDZ($A$1,$B79,AV$5,$B$1)</f>
        <v>33.302</v>
      </c>
      <c r="AW79" s="55">
        <f>_xll.EQNXTDZ($A$1,$B79,AW$5,$B$1)</f>
        <v>0</v>
      </c>
      <c r="AX79" s="55">
        <f>_xll.EQNXTDZ($A$1,$B79,AX$5,$B$1)</f>
        <v>22.35</v>
      </c>
      <c r="AY79" s="55">
        <f>_xll.EQNXTDZ($A$1,$B79,AY$5,$B$1)</f>
        <v>0</v>
      </c>
      <c r="AZ79" s="55">
        <f>_xll.EQNXTDZ($A$1,$B79,AZ$5,$B$1)</f>
        <v>22.77</v>
      </c>
      <c r="BA79" s="55">
        <f>_xll.EQNXTDZ($A$1,$B79,BA$5,$B$1)</f>
        <v>0</v>
      </c>
      <c r="BB79" s="55">
        <f>_xll.EQNXTDZ($A$1,$B79,BB$5,$B$1)</f>
        <v>53.75</v>
      </c>
      <c r="BC79" s="55">
        <f>_xll.EQNXTDZ($A$1,$B79,BC$5,$B$1)</f>
        <v>0</v>
      </c>
      <c r="BD79" s="55">
        <f>_xll.EQNXTDZ($A$1,$B79,BD$5,$B$1)</f>
        <v>65.95</v>
      </c>
      <c r="BE79" s="55">
        <f>_xll.EQNXTDZ($A$1,$B79,BE$5,$B$1)</f>
        <v>0</v>
      </c>
      <c r="BF79" s="55">
        <f>_xll.EQNXTDZ($A$1,$B79,BF$5,$B$1)</f>
        <v>87.83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76.599999999999994</v>
      </c>
      <c r="BC80" s="55">
        <f>_xll.EQNXTDZ($A$1,$B80,BC$5,$B$1)</f>
        <v>0</v>
      </c>
      <c r="BD80" s="55">
        <f>_xll.EQNXTDZ($A$1,$B80,BD$5,$B$1)</f>
        <v>21.34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53.96</v>
      </c>
      <c r="AM81" s="55">
        <f>_xll.EQNXTDZ($A$1,$B81,AM$5,$B$1)</f>
        <v>0</v>
      </c>
      <c r="AN81" s="55">
        <f>_xll.EQNXTDZ($A$1,$B81,AN$5,$B$1)</f>
        <v>65.242999999999995</v>
      </c>
      <c r="AO81" s="55">
        <f>_xll.EQNXTDZ($A$1,$B81,AO$5,$B$1)</f>
        <v>0</v>
      </c>
      <c r="AP81" s="55">
        <f>_xll.EQNXTDZ($A$1,$B81,AP$5,$B$1)</f>
        <v>154.13900000000001</v>
      </c>
      <c r="AQ81" s="55">
        <f>_xll.EQNXTDZ($A$1,$B81,AQ$5,$B$1)</f>
        <v>0</v>
      </c>
      <c r="AR81" s="55">
        <f>_xll.EQNXTDZ($A$1,$B81,AR$5,$B$1)</f>
        <v>266.45499999999998</v>
      </c>
      <c r="AS81" s="55">
        <f>_xll.EQNXTDZ($A$1,$B81,AS$5,$B$1)</f>
        <v>0</v>
      </c>
      <c r="AT81" s="55">
        <f>_xll.EQNXTDZ($A$1,$B81,AT$5,$B$1)</f>
        <v>211.828</v>
      </c>
      <c r="AU81" s="55">
        <f>_xll.EQNXTDZ($A$1,$B81,AU$5,$B$1)</f>
        <v>0</v>
      </c>
      <c r="AV81" s="55">
        <f>_xll.EQNXTDZ($A$1,$B81,AV$5,$B$1)</f>
        <v>197.476</v>
      </c>
      <c r="AW81" s="55">
        <f>_xll.EQNXTDZ($A$1,$B81,AW$5,$B$1)</f>
        <v>0</v>
      </c>
      <c r="AX81" s="55">
        <f>_xll.EQNXTDZ($A$1,$B81,AX$5,$B$1)</f>
        <v>262.99</v>
      </c>
      <c r="AY81" s="55">
        <f>_xll.EQNXTDZ($A$1,$B81,AY$5,$B$1)</f>
        <v>0</v>
      </c>
      <c r="AZ81" s="55">
        <f>_xll.EQNXTDZ($A$1,$B81,AZ$5,$B$1)</f>
        <v>336.65</v>
      </c>
      <c r="BA81" s="55">
        <f>_xll.EQNXTDZ($A$1,$B81,BA$5,$B$1)</f>
        <v>0</v>
      </c>
      <c r="BB81" s="55">
        <f>_xll.EQNXTDZ($A$1,$B81,BB$5,$B$1)</f>
        <v>387.99</v>
      </c>
      <c r="BC81" s="55">
        <f>_xll.EQNXTDZ($A$1,$B81,BC$5,$B$1)</f>
        <v>0</v>
      </c>
      <c r="BD81" s="55">
        <f>_xll.EQNXTDZ($A$1,$B81,BD$5,$B$1)</f>
        <v>344.18</v>
      </c>
      <c r="BE81" s="55">
        <f>_xll.EQNXTDZ($A$1,$B81,BE$5,$B$1)</f>
        <v>0</v>
      </c>
      <c r="BF81" s="55">
        <f>_xll.EQNXTDZ($A$1,$B81,BF$5,$B$1)</f>
        <v>348.63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118.837</v>
      </c>
      <c r="AM82" s="55">
        <f>_xll.EQNXTDZ($A$1,$B82,AM$5,$B$1)</f>
        <v>0</v>
      </c>
      <c r="AN82" s="55">
        <f>_xll.EQNXTDZ($A$1,$B82,AN$5,$B$1)</f>
        <v>151.24700000000001</v>
      </c>
      <c r="AO82" s="55">
        <f>_xll.EQNXTDZ($A$1,$B82,AO$5,$B$1)</f>
        <v>0</v>
      </c>
      <c r="AP82" s="55">
        <f>_xll.EQNXTDZ($A$1,$B82,AP$5,$B$1)</f>
        <v>256.32400000000001</v>
      </c>
      <c r="AQ82" s="55">
        <f>_xll.EQNXTDZ($A$1,$B82,AQ$5,$B$1)</f>
        <v>0</v>
      </c>
      <c r="AR82" s="55">
        <f>_xll.EQNXTDZ($A$1,$B82,AR$5,$B$1)</f>
        <v>216.03800000000001</v>
      </c>
      <c r="AS82" s="55">
        <f>_xll.EQNXTDZ($A$1,$B82,AS$5,$B$1)</f>
        <v>0</v>
      </c>
      <c r="AT82" s="55">
        <f>_xll.EQNXTDZ($A$1,$B82,AT$5,$B$1)</f>
        <v>166.322</v>
      </c>
      <c r="AU82" s="55">
        <f>_xll.EQNXTDZ($A$1,$B82,AU$5,$B$1)</f>
        <v>0</v>
      </c>
      <c r="AV82" s="55">
        <f>_xll.EQNXTDZ($A$1,$B82,AV$5,$B$1)</f>
        <v>191.09899999999999</v>
      </c>
      <c r="AW82" s="55">
        <f>_xll.EQNXTDZ($A$1,$B82,AW$5,$B$1)</f>
        <v>0</v>
      </c>
      <c r="AX82" s="55">
        <f>_xll.EQNXTDZ($A$1,$B82,AX$5,$B$1)</f>
        <v>178.75</v>
      </c>
      <c r="AY82" s="55">
        <f>_xll.EQNXTDZ($A$1,$B82,AY$5,$B$1)</f>
        <v>0</v>
      </c>
      <c r="AZ82" s="55">
        <f>_xll.EQNXTDZ($A$1,$B82,AZ$5,$B$1)</f>
        <v>251.54</v>
      </c>
      <c r="BA82" s="55">
        <f>_xll.EQNXTDZ($A$1,$B82,BA$5,$B$1)</f>
        <v>0</v>
      </c>
      <c r="BB82" s="55">
        <f>_xll.EQNXTDZ($A$1,$B82,BB$5,$B$1)</f>
        <v>232.32</v>
      </c>
      <c r="BC82" s="55">
        <f>_xll.EQNXTDZ($A$1,$B82,BC$5,$B$1)</f>
        <v>0</v>
      </c>
      <c r="BD82" s="55">
        <f>_xll.EQNXTDZ($A$1,$B82,BD$5,$B$1)</f>
        <v>226.67</v>
      </c>
      <c r="BE82" s="55">
        <f>_xll.EQNXTDZ($A$1,$B82,BE$5,$B$1)</f>
        <v>0</v>
      </c>
      <c r="BF82" s="55">
        <f>_xll.EQNXTDZ($A$1,$B82,BF$5,$B$1)</f>
        <v>416.53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0.68</v>
      </c>
      <c r="AM83" s="55">
        <f>_xll.EQNXTDZ($A$1,$B83,AM$5,$B$1)</f>
        <v>0</v>
      </c>
      <c r="AN83" s="55">
        <f>_xll.EQNXTDZ($A$1,$B83,AN$5,$B$1)</f>
        <v>1.1299999999999999</v>
      </c>
      <c r="AO83" s="55">
        <f>_xll.EQNXTDZ($A$1,$B83,AO$5,$B$1)</f>
        <v>0</v>
      </c>
      <c r="AP83" s="55">
        <f>_xll.EQNXTDZ($A$1,$B83,AP$5,$B$1)</f>
        <v>25.085000000000001</v>
      </c>
      <c r="AQ83" s="55">
        <f>_xll.EQNXTDZ($A$1,$B83,AQ$5,$B$1)</f>
        <v>0</v>
      </c>
      <c r="AR83" s="55">
        <f>_xll.EQNXTDZ($A$1,$B83,AR$5,$B$1)</f>
        <v>23.29</v>
      </c>
      <c r="AS83" s="55">
        <f>_xll.EQNXTDZ($A$1,$B83,AS$5,$B$1)</f>
        <v>0</v>
      </c>
      <c r="AT83" s="55">
        <f>_xll.EQNXTDZ($A$1,$B83,AT$5,$B$1)</f>
        <v>15.108000000000001</v>
      </c>
      <c r="AU83" s="55">
        <f>_xll.EQNXTDZ($A$1,$B83,AU$5,$B$1)</f>
        <v>0</v>
      </c>
      <c r="AV83" s="55">
        <f>_xll.EQNXTDZ($A$1,$B83,AV$5,$B$1)</f>
        <v>12.067</v>
      </c>
      <c r="AW83" s="55">
        <f>_xll.EQNXTDZ($A$1,$B83,AW$5,$B$1)</f>
        <v>0</v>
      </c>
      <c r="AX83" s="55">
        <f>_xll.EQNXTDZ($A$1,$B83,AX$5,$B$1)</f>
        <v>6.79</v>
      </c>
      <c r="AY83" s="55">
        <f>_xll.EQNXTDZ($A$1,$B83,AY$5,$B$1)</f>
        <v>0</v>
      </c>
      <c r="AZ83" s="55">
        <f>_xll.EQNXTDZ($A$1,$B83,AZ$5,$B$1)</f>
        <v>6.08</v>
      </c>
      <c r="BA83" s="55">
        <f>_xll.EQNXTDZ($A$1,$B83,BA$5,$B$1)</f>
        <v>0</v>
      </c>
      <c r="BB83" s="55">
        <f>_xll.EQNXTDZ($A$1,$B83,BB$5,$B$1)</f>
        <v>22.19</v>
      </c>
      <c r="BC83" s="55">
        <f>_xll.EQNXTDZ($A$1,$B83,BC$5,$B$1)</f>
        <v>0</v>
      </c>
      <c r="BD83" s="55">
        <f>_xll.EQNXTDZ($A$1,$B83,BD$5,$B$1)</f>
        <v>15.65</v>
      </c>
      <c r="BE83" s="55">
        <f>_xll.EQNXTDZ($A$1,$B83,BE$5,$B$1)</f>
        <v>0</v>
      </c>
      <c r="BF83" s="55">
        <f>_xll.EQNXTDZ($A$1,$B83,BF$5,$B$1)</f>
        <v>5.46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7.7</v>
      </c>
      <c r="AM84" s="55">
        <f>_xll.EQNXTDZ($A$1,$B84,AM$5,$B$1)</f>
        <v>0</v>
      </c>
      <c r="AN84" s="55">
        <f>_xll.EQNXTDZ($A$1,$B84,AN$5,$B$1)</f>
        <v>14.962</v>
      </c>
      <c r="AO84" s="55">
        <f>_xll.EQNXTDZ($A$1,$B84,AO$5,$B$1)</f>
        <v>0</v>
      </c>
      <c r="AP84" s="55">
        <f>_xll.EQNXTDZ($A$1,$B84,AP$5,$B$1)</f>
        <v>11.169</v>
      </c>
      <c r="AQ84" s="55">
        <f>_xll.EQNXTDZ($A$1,$B84,AQ$5,$B$1)</f>
        <v>0</v>
      </c>
      <c r="AR84" s="55">
        <f>_xll.EQNXTDZ($A$1,$B84,AR$5,$B$1)</f>
        <v>31.902999999999999</v>
      </c>
      <c r="AS84" s="55">
        <f>_xll.EQNXTDZ($A$1,$B84,AS$5,$B$1)</f>
        <v>0</v>
      </c>
      <c r="AT84" s="55">
        <f>_xll.EQNXTDZ($A$1,$B84,AT$5,$B$1)</f>
        <v>26.096</v>
      </c>
      <c r="AU84" s="55">
        <f>_xll.EQNXTDZ($A$1,$B84,AU$5,$B$1)</f>
        <v>0</v>
      </c>
      <c r="AV84" s="55">
        <f>_xll.EQNXTDZ($A$1,$B84,AV$5,$B$1)</f>
        <v>37.710999999999999</v>
      </c>
      <c r="AW84" s="55">
        <f>_xll.EQNXTDZ($A$1,$B84,AW$5,$B$1)</f>
        <v>0</v>
      </c>
      <c r="AX84" s="55">
        <f>_xll.EQNXTDZ($A$1,$B84,AX$5,$B$1)</f>
        <v>52.91</v>
      </c>
      <c r="AY84" s="55">
        <f>_xll.EQNXTDZ($A$1,$B84,AY$5,$B$1)</f>
        <v>0</v>
      </c>
      <c r="AZ84" s="55">
        <f>_xll.EQNXTDZ($A$1,$B84,AZ$5,$B$1)</f>
        <v>78.63</v>
      </c>
      <c r="BA84" s="55">
        <f>_xll.EQNXTDZ($A$1,$B84,BA$5,$B$1)</f>
        <v>0</v>
      </c>
      <c r="BB84" s="55">
        <f>_xll.EQNXTDZ($A$1,$B84,BB$5,$B$1)</f>
        <v>55.75</v>
      </c>
      <c r="BC84" s="55">
        <f>_xll.EQNXTDZ($A$1,$B84,BC$5,$B$1)</f>
        <v>0</v>
      </c>
      <c r="BD84" s="55">
        <f>_xll.EQNXTDZ($A$1,$B84,BD$5,$B$1)</f>
        <v>53.86</v>
      </c>
      <c r="BE84" s="55">
        <f>_xll.EQNXTDZ($A$1,$B84,BE$5,$B$1)</f>
        <v>0</v>
      </c>
      <c r="BF84" s="55">
        <f>_xll.EQNXTDZ($A$1,$B84,BF$5,$B$1)</f>
        <v>55.72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0.114</v>
      </c>
      <c r="AM85" s="55">
        <f>_xll.EQNXTDZ($A$1,$B85,AM$5,$B$1)</f>
        <v>0</v>
      </c>
      <c r="AN85" s="55">
        <f>_xll.EQNXTDZ($A$1,$B85,AN$5,$B$1)</f>
        <v>0.17599999999999999</v>
      </c>
      <c r="AO85" s="55">
        <f>_xll.EQNXTDZ($A$1,$B85,AO$5,$B$1)</f>
        <v>0</v>
      </c>
      <c r="AP85" s="55">
        <f>_xll.EQNXTDZ($A$1,$B85,AP$5,$B$1)</f>
        <v>0.22700000000000001</v>
      </c>
      <c r="AQ85" s="55">
        <f>_xll.EQNXTDZ($A$1,$B85,AQ$5,$B$1)</f>
        <v>0</v>
      </c>
      <c r="AR85" s="55">
        <f>_xll.EQNXTDZ($A$1,$B85,AR$5,$B$1)</f>
        <v>0.19</v>
      </c>
      <c r="AS85" s="55">
        <f>_xll.EQNXTDZ($A$1,$B85,AS$5,$B$1)</f>
        <v>0</v>
      </c>
      <c r="AT85" s="55">
        <f>_xll.EQNXTDZ($A$1,$B85,AT$5,$B$1)</f>
        <v>0.14499999999999999</v>
      </c>
      <c r="AU85" s="55">
        <f>_xll.EQNXTDZ($A$1,$B85,AU$5,$B$1)</f>
        <v>0</v>
      </c>
      <c r="AV85" s="55">
        <f>_xll.EQNXTDZ($A$1,$B85,AV$5,$B$1)</f>
        <v>0.23899999999999999</v>
      </c>
      <c r="AW85" s="55">
        <f>_xll.EQNXTDZ($A$1,$B85,AW$5,$B$1)</f>
        <v>0</v>
      </c>
      <c r="AX85" s="55">
        <f>_xll.EQNXTDZ($A$1,$B85,AX$5,$B$1)</f>
        <v>0.49</v>
      </c>
      <c r="AY85" s="55">
        <f>_xll.EQNXTDZ($A$1,$B85,AY$5,$B$1)</f>
        <v>0</v>
      </c>
      <c r="AZ85" s="55">
        <f>_xll.EQNXTDZ($A$1,$B85,AZ$5,$B$1)</f>
        <v>0.45</v>
      </c>
      <c r="BA85" s="55">
        <f>_xll.EQNXTDZ($A$1,$B85,BA$5,$B$1)</f>
        <v>0</v>
      </c>
      <c r="BB85" s="55">
        <f>_xll.EQNXTDZ($A$1,$B85,BB$5,$B$1)</f>
        <v>0.39</v>
      </c>
      <c r="BC85" s="55">
        <f>_xll.EQNXTDZ($A$1,$B85,BC$5,$B$1)</f>
        <v>0</v>
      </c>
      <c r="BD85" s="55">
        <f>_xll.EQNXTDZ($A$1,$B85,BD$5,$B$1)</f>
        <v>0.38</v>
      </c>
      <c r="BE85" s="55">
        <f>_xll.EQNXTDZ($A$1,$B85,BE$5,$B$1)</f>
        <v>0</v>
      </c>
      <c r="BF85" s="55">
        <f>_xll.EQNXTDZ($A$1,$B85,BF$5,$B$1)</f>
        <v>0.35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181.291</v>
      </c>
      <c r="AM86" s="55">
        <f>_xll.EQNXTDZ($A$1,$B86,AM$5,$B$1)</f>
        <v>0</v>
      </c>
      <c r="AN86" s="55">
        <f>_xll.EQNXTDZ($A$1,$B86,AN$5,$B$1)</f>
        <v>232.75800000000001</v>
      </c>
      <c r="AO86" s="55">
        <f>_xll.EQNXTDZ($A$1,$B86,AO$5,$B$1)</f>
        <v>0</v>
      </c>
      <c r="AP86" s="55">
        <f>_xll.EQNXTDZ($A$1,$B86,AP$5,$B$1)</f>
        <v>446.94400000000002</v>
      </c>
      <c r="AQ86" s="55">
        <f>_xll.EQNXTDZ($A$1,$B86,AQ$5,$B$1)</f>
        <v>0</v>
      </c>
      <c r="AR86" s="55">
        <f>_xll.EQNXTDZ($A$1,$B86,AR$5,$B$1)</f>
        <v>537.87599999999998</v>
      </c>
      <c r="AS86" s="55">
        <f>_xll.EQNXTDZ($A$1,$B86,AS$5,$B$1)</f>
        <v>0</v>
      </c>
      <c r="AT86" s="55">
        <f>_xll.EQNXTDZ($A$1,$B86,AT$5,$B$1)</f>
        <v>419.49900000000002</v>
      </c>
      <c r="AU86" s="55">
        <f>_xll.EQNXTDZ($A$1,$B86,AU$5,$B$1)</f>
        <v>0</v>
      </c>
      <c r="AV86" s="55">
        <f>_xll.EQNXTDZ($A$1,$B86,AV$5,$B$1)</f>
        <v>438.59199999999998</v>
      </c>
      <c r="AW86" s="55">
        <f>_xll.EQNXTDZ($A$1,$B86,AW$5,$B$1)</f>
        <v>0</v>
      </c>
      <c r="AX86" s="55">
        <f>_xll.EQNXTDZ($A$1,$B86,AX$5,$B$1)</f>
        <v>501.93</v>
      </c>
      <c r="AY86" s="55">
        <f>_xll.EQNXTDZ($A$1,$B86,AY$5,$B$1)</f>
        <v>0</v>
      </c>
      <c r="AZ86" s="55">
        <f>_xll.EQNXTDZ($A$1,$B86,AZ$5,$B$1)</f>
        <v>673.35</v>
      </c>
      <c r="BA86" s="55">
        <f>_xll.EQNXTDZ($A$1,$B86,BA$5,$B$1)</f>
        <v>0</v>
      </c>
      <c r="BB86" s="55">
        <f>_xll.EQNXTDZ($A$1,$B86,BB$5,$B$1)</f>
        <v>775.24</v>
      </c>
      <c r="BC86" s="55">
        <f>_xll.EQNXTDZ($A$1,$B86,BC$5,$B$1)</f>
        <v>0</v>
      </c>
      <c r="BD86" s="55">
        <f>_xll.EQNXTDZ($A$1,$B86,BD$5,$B$1)</f>
        <v>662.08</v>
      </c>
      <c r="BE86" s="55">
        <f>_xll.EQNXTDZ($A$1,$B86,BE$5,$B$1)</f>
        <v>0</v>
      </c>
      <c r="BF86" s="55">
        <f>_xll.EQNXTDZ($A$1,$B86,BF$5,$B$1)</f>
        <v>826.69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197.84399999999999</v>
      </c>
      <c r="AM88" s="55">
        <f>_xll.EQNXTDZ($A$1,$B88,AM$5,$B$1)</f>
        <v>0</v>
      </c>
      <c r="AN88" s="55">
        <f>_xll.EQNXTDZ($A$1,$B88,AN$5,$B$1)</f>
        <v>167.953</v>
      </c>
      <c r="AO88" s="55">
        <f>_xll.EQNXTDZ($A$1,$B88,AO$5,$B$1)</f>
        <v>0</v>
      </c>
      <c r="AP88" s="55">
        <f>_xll.EQNXTDZ($A$1,$B88,AP$5,$B$1)</f>
        <v>221.21799999999999</v>
      </c>
      <c r="AQ88" s="55">
        <f>_xll.EQNXTDZ($A$1,$B88,AQ$5,$B$1)</f>
        <v>0</v>
      </c>
      <c r="AR88" s="55">
        <f>_xll.EQNXTDZ($A$1,$B88,AR$5,$B$1)</f>
        <v>292.58800000000002</v>
      </c>
      <c r="AS88" s="55">
        <f>_xll.EQNXTDZ($A$1,$B88,AS$5,$B$1)</f>
        <v>0</v>
      </c>
      <c r="AT88" s="55">
        <f>_xll.EQNXTDZ($A$1,$B88,AT$5,$B$1)</f>
        <v>331.50299999999999</v>
      </c>
      <c r="AU88" s="55">
        <f>_xll.EQNXTDZ($A$1,$B88,AU$5,$B$1)</f>
        <v>0</v>
      </c>
      <c r="AV88" s="55">
        <f>_xll.EQNXTDZ($A$1,$B88,AV$5,$B$1)</f>
        <v>426.84100000000001</v>
      </c>
      <c r="AW88" s="55">
        <f>_xll.EQNXTDZ($A$1,$B88,AW$5,$B$1)</f>
        <v>0</v>
      </c>
      <c r="AX88" s="55">
        <f>_xll.EQNXTDZ($A$1,$B88,AX$5,$B$1)</f>
        <v>415.65</v>
      </c>
      <c r="AY88" s="55">
        <f>_xll.EQNXTDZ($A$1,$B88,AY$5,$B$1)</f>
        <v>0</v>
      </c>
      <c r="AZ88" s="55">
        <f>_xll.EQNXTDZ($A$1,$B88,AZ$5,$B$1)</f>
        <v>428.53</v>
      </c>
      <c r="BA88" s="55">
        <f>_xll.EQNXTDZ($A$1,$B88,BA$5,$B$1)</f>
        <v>0</v>
      </c>
      <c r="BB88" s="55">
        <f>_xll.EQNXTDZ($A$1,$B88,BB$5,$B$1)</f>
        <v>135.61000000000001</v>
      </c>
      <c r="BC88" s="55">
        <f>_xll.EQNXTDZ($A$1,$B88,BC$5,$B$1)</f>
        <v>0</v>
      </c>
      <c r="BD88" s="55">
        <f>_xll.EQNXTDZ($A$1,$B88,BD$5,$B$1)</f>
        <v>140.28</v>
      </c>
      <c r="BE88" s="55">
        <f>_xll.EQNXTDZ($A$1,$B88,BE$5,$B$1)</f>
        <v>0</v>
      </c>
      <c r="BF88" s="55">
        <f>_xll.EQNXTDZ($A$1,$B88,BF$5,$B$1)</f>
        <v>229.3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73.049000000000007</v>
      </c>
      <c r="AM89" s="55">
        <f>_xll.EQNXTDZ($A$1,$B89,AM$5,$B$1)</f>
        <v>0</v>
      </c>
      <c r="AN89" s="55">
        <f>_xll.EQNXTDZ($A$1,$B89,AN$5,$B$1)</f>
        <v>82.21</v>
      </c>
      <c r="AO89" s="55">
        <f>_xll.EQNXTDZ($A$1,$B89,AO$5,$B$1)</f>
        <v>0</v>
      </c>
      <c r="AP89" s="55">
        <f>_xll.EQNXTDZ($A$1,$B89,AP$5,$B$1)</f>
        <v>88.105000000000004</v>
      </c>
      <c r="AQ89" s="55">
        <f>_xll.EQNXTDZ($A$1,$B89,AQ$5,$B$1)</f>
        <v>0</v>
      </c>
      <c r="AR89" s="55">
        <f>_xll.EQNXTDZ($A$1,$B89,AR$5,$B$1)</f>
        <v>113.28100000000001</v>
      </c>
      <c r="AS89" s="55">
        <f>_xll.EQNXTDZ($A$1,$B89,AS$5,$B$1)</f>
        <v>0</v>
      </c>
      <c r="AT89" s="55">
        <f>_xll.EQNXTDZ($A$1,$B89,AT$5,$B$1)</f>
        <v>110.173</v>
      </c>
      <c r="AU89" s="55">
        <f>_xll.EQNXTDZ($A$1,$B89,AU$5,$B$1)</f>
        <v>0</v>
      </c>
      <c r="AV89" s="55">
        <f>_xll.EQNXTDZ($A$1,$B89,AV$5,$B$1)</f>
        <v>139.53399999999999</v>
      </c>
      <c r="AW89" s="55">
        <f>_xll.EQNXTDZ($A$1,$B89,AW$5,$B$1)</f>
        <v>0</v>
      </c>
      <c r="AX89" s="55">
        <f>_xll.EQNXTDZ($A$1,$B89,AX$5,$B$1)</f>
        <v>183.92</v>
      </c>
      <c r="AY89" s="55">
        <f>_xll.EQNXTDZ($A$1,$B89,AY$5,$B$1)</f>
        <v>0</v>
      </c>
      <c r="AZ89" s="55">
        <f>_xll.EQNXTDZ($A$1,$B89,AZ$5,$B$1)</f>
        <v>234.67</v>
      </c>
      <c r="BA89" s="55">
        <f>_xll.EQNXTDZ($A$1,$B89,BA$5,$B$1)</f>
        <v>0</v>
      </c>
      <c r="BB89" s="55">
        <f>_xll.EQNXTDZ($A$1,$B89,BB$5,$B$1)</f>
        <v>185.68</v>
      </c>
      <c r="BC89" s="55">
        <f>_xll.EQNXTDZ($A$1,$B89,BC$5,$B$1)</f>
        <v>0</v>
      </c>
      <c r="BD89" s="55">
        <f>_xll.EQNXTDZ($A$1,$B89,BD$5,$B$1)</f>
        <v>165.4</v>
      </c>
      <c r="BE89" s="55">
        <f>_xll.EQNXTDZ($A$1,$B89,BE$5,$B$1)</f>
        <v>0</v>
      </c>
      <c r="BF89" s="55">
        <f>_xll.EQNXTDZ($A$1,$B89,BF$5,$B$1)</f>
        <v>259.7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117.61499999999999</v>
      </c>
      <c r="AM91" s="55">
        <f>_xll.EQNXTDZ($A$1,$B91,AM$5,$B$1)</f>
        <v>0</v>
      </c>
      <c r="AN91" s="55">
        <f>_xll.EQNXTDZ($A$1,$B91,AN$5,$B$1)</f>
        <v>163.79300000000001</v>
      </c>
      <c r="AO91" s="55">
        <f>_xll.EQNXTDZ($A$1,$B91,AO$5,$B$1)</f>
        <v>0</v>
      </c>
      <c r="AP91" s="55">
        <f>_xll.EQNXTDZ($A$1,$B91,AP$5,$B$1)</f>
        <v>222.78800000000001</v>
      </c>
      <c r="AQ91" s="55">
        <f>_xll.EQNXTDZ($A$1,$B91,AQ$5,$B$1)</f>
        <v>0</v>
      </c>
      <c r="AR91" s="55">
        <f>_xll.EQNXTDZ($A$1,$B91,AR$5,$B$1)</f>
        <v>329.2</v>
      </c>
      <c r="AS91" s="55">
        <f>_xll.EQNXTDZ($A$1,$B91,AS$5,$B$1)</f>
        <v>0</v>
      </c>
      <c r="AT91" s="55">
        <f>_xll.EQNXTDZ($A$1,$B91,AT$5,$B$1)</f>
        <v>205.858</v>
      </c>
      <c r="AU91" s="55">
        <f>_xll.EQNXTDZ($A$1,$B91,AU$5,$B$1)</f>
        <v>0</v>
      </c>
      <c r="AV91" s="55">
        <f>_xll.EQNXTDZ($A$1,$B91,AV$5,$B$1)</f>
        <v>225.64400000000001</v>
      </c>
      <c r="AW91" s="55">
        <f>_xll.EQNXTDZ($A$1,$B91,AW$5,$B$1)</f>
        <v>0</v>
      </c>
      <c r="AX91" s="55">
        <f>_xll.EQNXTDZ($A$1,$B91,AX$5,$B$1)</f>
        <v>179.81</v>
      </c>
      <c r="AY91" s="55">
        <f>_xll.EQNXTDZ($A$1,$B91,AY$5,$B$1)</f>
        <v>0</v>
      </c>
      <c r="AZ91" s="55">
        <f>_xll.EQNXTDZ($A$1,$B91,AZ$5,$B$1)</f>
        <v>184.34</v>
      </c>
      <c r="BA91" s="55">
        <f>_xll.EQNXTDZ($A$1,$B91,BA$5,$B$1)</f>
        <v>0</v>
      </c>
      <c r="BB91" s="55">
        <f>_xll.EQNXTDZ($A$1,$B91,BB$5,$B$1)</f>
        <v>171.13</v>
      </c>
      <c r="BC91" s="55">
        <f>_xll.EQNXTDZ($A$1,$B91,BC$5,$B$1)</f>
        <v>0</v>
      </c>
      <c r="BD91" s="55">
        <f>_xll.EQNXTDZ($A$1,$B91,BD$5,$B$1)</f>
        <v>197.59</v>
      </c>
      <c r="BE91" s="55">
        <f>_xll.EQNXTDZ($A$1,$B91,BE$5,$B$1)</f>
        <v>0</v>
      </c>
      <c r="BF91" s="55">
        <f>_xll.EQNXTDZ($A$1,$B91,BF$5,$B$1)</f>
        <v>217.44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0.1</v>
      </c>
      <c r="AM92" s="55">
        <f>_xll.EQNXTDZ($A$1,$B92,AM$5,$B$1)</f>
        <v>0</v>
      </c>
      <c r="AN92" s="55">
        <f>_xll.EQNXTDZ($A$1,$B92,AN$5,$B$1)</f>
        <v>0.1</v>
      </c>
      <c r="AO92" s="55">
        <f>_xll.EQNXTDZ($A$1,$B92,AO$5,$B$1)</f>
        <v>0</v>
      </c>
      <c r="AP92" s="55">
        <f>_xll.EQNXTDZ($A$1,$B92,AP$5,$B$1)</f>
        <v>0.17899999999999999</v>
      </c>
      <c r="AQ92" s="55">
        <f>_xll.EQNXTDZ($A$1,$B92,AQ$5,$B$1)</f>
        <v>0</v>
      </c>
      <c r="AR92" s="55">
        <f>_xll.EQNXTDZ($A$1,$B92,AR$5,$B$1)</f>
        <v>0.17899999999999999</v>
      </c>
      <c r="AS92" s="55">
        <f>_xll.EQNXTDZ($A$1,$B92,AS$5,$B$1)</f>
        <v>0</v>
      </c>
      <c r="AT92" s="55">
        <f>_xll.EQNXTDZ($A$1,$B92,AT$5,$B$1)</f>
        <v>0.156</v>
      </c>
      <c r="AU92" s="55">
        <f>_xll.EQNXTDZ($A$1,$B92,AU$5,$B$1)</f>
        <v>0</v>
      </c>
      <c r="AV92" s="55">
        <f>_xll.EQNXTDZ($A$1,$B92,AV$5,$B$1)</f>
        <v>7.8E-2</v>
      </c>
      <c r="AW92" s="55">
        <f>_xll.EQNXTDZ($A$1,$B92,AW$5,$B$1)</f>
        <v>0</v>
      </c>
      <c r="AX92" s="55">
        <f>_xll.EQNXTDZ($A$1,$B92,AX$5,$B$1)</f>
        <v>0.2</v>
      </c>
      <c r="AY92" s="55">
        <f>_xll.EQNXTDZ($A$1,$B92,AY$5,$B$1)</f>
        <v>0</v>
      </c>
      <c r="AZ92" s="55">
        <f>_xll.EQNXTDZ($A$1,$B92,AZ$5,$B$1)</f>
        <v>0.2</v>
      </c>
      <c r="BA92" s="55">
        <f>_xll.EQNXTDZ($A$1,$B92,BA$5,$B$1)</f>
        <v>0</v>
      </c>
      <c r="BB92" s="55">
        <f>_xll.EQNXTDZ($A$1,$B92,BB$5,$B$1)</f>
        <v>3.17</v>
      </c>
      <c r="BC92" s="55">
        <f>_xll.EQNXTDZ($A$1,$B92,BC$5,$B$1)</f>
        <v>0</v>
      </c>
      <c r="BD92" s="55">
        <f>_xll.EQNXTDZ($A$1,$B92,BD$5,$B$1)</f>
        <v>0.32</v>
      </c>
      <c r="BE92" s="55">
        <f>_xll.EQNXTDZ($A$1,$B92,BE$5,$B$1)</f>
        <v>0</v>
      </c>
      <c r="BF92" s="55">
        <f>_xll.EQNXTDZ($A$1,$B92,BF$5,$B$1)</f>
        <v>3.98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388.608</v>
      </c>
      <c r="AM93" s="55">
        <f>_xll.EQNXTDZ($A$1,$B93,AM$5,$B$1)</f>
        <v>0</v>
      </c>
      <c r="AN93" s="55">
        <f>_xll.EQNXTDZ($A$1,$B93,AN$5,$B$1)</f>
        <v>414.05599999999998</v>
      </c>
      <c r="AO93" s="55">
        <f>_xll.EQNXTDZ($A$1,$B93,AO$5,$B$1)</f>
        <v>0</v>
      </c>
      <c r="AP93" s="55">
        <f>_xll.EQNXTDZ($A$1,$B93,AP$5,$B$1)</f>
        <v>532.29</v>
      </c>
      <c r="AQ93" s="55">
        <f>_xll.EQNXTDZ($A$1,$B93,AQ$5,$B$1)</f>
        <v>0</v>
      </c>
      <c r="AR93" s="55">
        <f>_xll.EQNXTDZ($A$1,$B93,AR$5,$B$1)</f>
        <v>735.24800000000005</v>
      </c>
      <c r="AS93" s="55">
        <f>_xll.EQNXTDZ($A$1,$B93,AS$5,$B$1)</f>
        <v>0</v>
      </c>
      <c r="AT93" s="55">
        <f>_xll.EQNXTDZ($A$1,$B93,AT$5,$B$1)</f>
        <v>647.69000000000005</v>
      </c>
      <c r="AU93" s="55">
        <f>_xll.EQNXTDZ($A$1,$B93,AU$5,$B$1)</f>
        <v>0</v>
      </c>
      <c r="AV93" s="55">
        <f>_xll.EQNXTDZ($A$1,$B93,AV$5,$B$1)</f>
        <v>792.09699999999998</v>
      </c>
      <c r="AW93" s="55">
        <f>_xll.EQNXTDZ($A$1,$B93,AW$5,$B$1)</f>
        <v>0</v>
      </c>
      <c r="AX93" s="55">
        <f>_xll.EQNXTDZ($A$1,$B93,AX$5,$B$1)</f>
        <v>779.58</v>
      </c>
      <c r="AY93" s="55">
        <f>_xll.EQNXTDZ($A$1,$B93,AY$5,$B$1)</f>
        <v>0</v>
      </c>
      <c r="AZ93" s="55">
        <f>_xll.EQNXTDZ($A$1,$B93,AZ$5,$B$1)</f>
        <v>847.74</v>
      </c>
      <c r="BA93" s="55">
        <f>_xll.EQNXTDZ($A$1,$B93,BA$5,$B$1)</f>
        <v>0</v>
      </c>
      <c r="BB93" s="55">
        <f>_xll.EQNXTDZ($A$1,$B93,BB$5,$B$1)</f>
        <v>495.59</v>
      </c>
      <c r="BC93" s="55">
        <f>_xll.EQNXTDZ($A$1,$B93,BC$5,$B$1)</f>
        <v>0</v>
      </c>
      <c r="BD93" s="55">
        <f>_xll.EQNXTDZ($A$1,$B93,BD$5,$B$1)</f>
        <v>503.59</v>
      </c>
      <c r="BE93" s="55">
        <f>_xll.EQNXTDZ($A$1,$B93,BE$5,$B$1)</f>
        <v>0</v>
      </c>
      <c r="BF93" s="55">
        <f>_xll.EQNXTDZ($A$1,$B93,BF$5,$B$1)</f>
        <v>710.42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-207.31700000000001</v>
      </c>
      <c r="AM94" s="55">
        <f>_xll.EQNXTDZ($A$1,$B94,AM$5,$B$1)</f>
        <v>0</v>
      </c>
      <c r="AN94" s="55">
        <f>_xll.EQNXTDZ($A$1,$B94,AN$5,$B$1)</f>
        <v>-181.298</v>
      </c>
      <c r="AO94" s="55">
        <f>_xll.EQNXTDZ($A$1,$B94,AO$5,$B$1)</f>
        <v>0</v>
      </c>
      <c r="AP94" s="55">
        <f>_xll.EQNXTDZ($A$1,$B94,AP$5,$B$1)</f>
        <v>-85.345999999999904</v>
      </c>
      <c r="AQ94" s="55">
        <f>_xll.EQNXTDZ($A$1,$B94,AQ$5,$B$1)</f>
        <v>0</v>
      </c>
      <c r="AR94" s="55">
        <f>_xll.EQNXTDZ($A$1,$B94,AR$5,$B$1)</f>
        <v>-197.37200000000001</v>
      </c>
      <c r="AS94" s="55">
        <f>_xll.EQNXTDZ($A$1,$B94,AS$5,$B$1)</f>
        <v>0</v>
      </c>
      <c r="AT94" s="55">
        <f>_xll.EQNXTDZ($A$1,$B94,AT$5,$B$1)</f>
        <v>-228.191</v>
      </c>
      <c r="AU94" s="55">
        <f>_xll.EQNXTDZ($A$1,$B94,AU$5,$B$1)</f>
        <v>0</v>
      </c>
      <c r="AV94" s="55">
        <f>_xll.EQNXTDZ($A$1,$B94,AV$5,$B$1)</f>
        <v>-353.505</v>
      </c>
      <c r="AW94" s="55">
        <f>_xll.EQNXTDZ($A$1,$B94,AW$5,$B$1)</f>
        <v>0</v>
      </c>
      <c r="AX94" s="55">
        <f>_xll.EQNXTDZ($A$1,$B94,AX$5,$B$1)</f>
        <v>-277.64999999999998</v>
      </c>
      <c r="AY94" s="55">
        <f>_xll.EQNXTDZ($A$1,$B94,AY$5,$B$1)</f>
        <v>0</v>
      </c>
      <c r="AZ94" s="55">
        <f>_xll.EQNXTDZ($A$1,$B94,AZ$5,$B$1)</f>
        <v>-174.39</v>
      </c>
      <c r="BA94" s="55">
        <f>_xll.EQNXTDZ($A$1,$B94,BA$5,$B$1)</f>
        <v>0</v>
      </c>
      <c r="BB94" s="55">
        <f>_xll.EQNXTDZ($A$1,$B94,BB$5,$B$1)</f>
        <v>279.64999999999998</v>
      </c>
      <c r="BC94" s="55">
        <f>_xll.EQNXTDZ($A$1,$B94,BC$5,$B$1)</f>
        <v>0</v>
      </c>
      <c r="BD94" s="55">
        <f>_xll.EQNXTDZ($A$1,$B94,BD$5,$B$1)</f>
        <v>158.49</v>
      </c>
      <c r="BE94" s="55">
        <f>_xll.EQNXTDZ($A$1,$B94,BE$5,$B$1)</f>
        <v>0</v>
      </c>
      <c r="BF94" s="55">
        <f>_xll.EQNXTDZ($A$1,$B94,BF$5,$B$1)</f>
        <v>116.27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-30.805</v>
      </c>
      <c r="AM96" s="55">
        <f>_xll.EQNXTDZ($A$1,$B96,AM$5,$B$1)</f>
        <v>0</v>
      </c>
      <c r="AN96" s="55">
        <f>_xll.EQNXTDZ($A$1,$B96,AN$5,$B$1)</f>
        <v>-53.151000000000003</v>
      </c>
      <c r="AO96" s="55">
        <f>_xll.EQNXTDZ($A$1,$B96,AO$5,$B$1)</f>
        <v>0</v>
      </c>
      <c r="AP96" s="55">
        <f>_xll.EQNXTDZ($A$1,$B96,AP$5,$B$1)</f>
        <v>-91.751000000000005</v>
      </c>
      <c r="AQ96" s="55">
        <f>_xll.EQNXTDZ($A$1,$B96,AQ$5,$B$1)</f>
        <v>0</v>
      </c>
      <c r="AR96" s="55">
        <f>_xll.EQNXTDZ($A$1,$B96,AR$5,$B$1)</f>
        <v>-136.83799999999999</v>
      </c>
      <c r="AS96" s="55">
        <f>_xll.EQNXTDZ($A$1,$B96,AS$5,$B$1)</f>
        <v>0</v>
      </c>
      <c r="AT96" s="55">
        <f>_xll.EQNXTDZ($A$1,$B96,AT$5,$B$1)</f>
        <v>-166.73400000000001</v>
      </c>
      <c r="AU96" s="55">
        <f>_xll.EQNXTDZ($A$1,$B96,AU$5,$B$1)</f>
        <v>0</v>
      </c>
      <c r="AV96" s="55">
        <f>_xll.EQNXTDZ($A$1,$B96,AV$5,$B$1)</f>
        <v>-181.45400000000001</v>
      </c>
      <c r="AW96" s="55">
        <f>_xll.EQNXTDZ($A$1,$B96,AW$5,$B$1)</f>
        <v>0</v>
      </c>
      <c r="AX96" s="55">
        <f>_xll.EQNXTDZ($A$1,$B96,AX$5,$B$1)</f>
        <v>-208.65</v>
      </c>
      <c r="AY96" s="55">
        <f>_xll.EQNXTDZ($A$1,$B96,AY$5,$B$1)</f>
        <v>0</v>
      </c>
      <c r="AZ96" s="55">
        <f>_xll.EQNXTDZ($A$1,$B96,AZ$5,$B$1)</f>
        <v>-252.41</v>
      </c>
      <c r="BA96" s="55">
        <f>_xll.EQNXTDZ($A$1,$B96,BA$5,$B$1)</f>
        <v>0</v>
      </c>
      <c r="BB96" s="55">
        <f>_xll.EQNXTDZ($A$1,$B96,BB$5,$B$1)</f>
        <v>-293.64999999999998</v>
      </c>
      <c r="BC96" s="55">
        <f>_xll.EQNXTDZ($A$1,$B96,BC$5,$B$1)</f>
        <v>0</v>
      </c>
      <c r="BD96" s="55">
        <f>_xll.EQNXTDZ($A$1,$B96,BD$5,$B$1)</f>
        <v>-215.37</v>
      </c>
      <c r="BE96" s="55">
        <f>_xll.EQNXTDZ($A$1,$B96,BE$5,$B$1)</f>
        <v>0</v>
      </c>
      <c r="BF96" s="55">
        <f>_xll.EQNXTDZ($A$1,$B96,BF$5,$B$1)</f>
        <v>-217.79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1029.289</v>
      </c>
      <c r="AM97" s="55">
        <f>_xll.EQNXTDZ($A$1,$B97,AM$5,$B$1)</f>
        <v>0</v>
      </c>
      <c r="AN97" s="55">
        <f>_xll.EQNXTDZ($A$1,$B97,AN$5,$B$1)</f>
        <v>1249.9469999999999</v>
      </c>
      <c r="AO97" s="55">
        <f>_xll.EQNXTDZ($A$1,$B97,AO$5,$B$1)</f>
        <v>0</v>
      </c>
      <c r="AP97" s="55">
        <f>_xll.EQNXTDZ($A$1,$B97,AP$5,$B$1)</f>
        <v>1499.625</v>
      </c>
      <c r="AQ97" s="55">
        <f>_xll.EQNXTDZ($A$1,$B97,AQ$5,$B$1)</f>
        <v>0</v>
      </c>
      <c r="AR97" s="55">
        <f>_xll.EQNXTDZ($A$1,$B97,AR$5,$B$1)</f>
        <v>1577.095</v>
      </c>
      <c r="AS97" s="55">
        <f>_xll.EQNXTDZ($A$1,$B97,AS$5,$B$1)</f>
        <v>0</v>
      </c>
      <c r="AT97" s="55">
        <f>_xll.EQNXTDZ($A$1,$B97,AT$5,$B$1)</f>
        <v>1617.81</v>
      </c>
      <c r="AU97" s="55">
        <f>_xll.EQNXTDZ($A$1,$B97,AU$5,$B$1)</f>
        <v>0</v>
      </c>
      <c r="AV97" s="55">
        <f>_xll.EQNXTDZ($A$1,$B97,AV$5,$B$1)</f>
        <v>1674.663</v>
      </c>
      <c r="AW97" s="55">
        <f>_xll.EQNXTDZ($A$1,$B97,AW$5,$B$1)</f>
        <v>0</v>
      </c>
      <c r="AX97" s="55">
        <f>_xll.EQNXTDZ($A$1,$B97,AX$5,$B$1)</f>
        <v>1806.11</v>
      </c>
      <c r="AY97" s="55">
        <f>_xll.EQNXTDZ($A$1,$B97,AY$5,$B$1)</f>
        <v>0</v>
      </c>
      <c r="AZ97" s="55">
        <f>_xll.EQNXTDZ($A$1,$B97,AZ$5,$B$1)</f>
        <v>1879.3</v>
      </c>
      <c r="BA97" s="55">
        <f>_xll.EQNXTDZ($A$1,$B97,BA$5,$B$1)</f>
        <v>0</v>
      </c>
      <c r="BB97" s="55">
        <f>_xll.EQNXTDZ($A$1,$B97,BB$5,$B$1)</f>
        <v>2363.1999999999998</v>
      </c>
      <c r="BC97" s="55">
        <f>_xll.EQNXTDZ($A$1,$B97,BC$5,$B$1)</f>
        <v>0</v>
      </c>
      <c r="BD97" s="55">
        <f>_xll.EQNXTDZ($A$1,$B97,BD$5,$B$1)</f>
        <v>2517.48</v>
      </c>
      <c r="BE97" s="55">
        <f>_xll.EQNXTDZ($A$1,$B97,BE$5,$B$1)</f>
        <v>0</v>
      </c>
      <c r="BF97" s="55">
        <f>_xll.EQNXTDZ($A$1,$B97,BF$5,$B$1)</f>
        <v>2577.09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210481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Epigral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93.723681799999994</v>
      </c>
      <c r="M6" s="100">
        <f>_xll.EQNXTDZ($A$1,$B6,M$1,$B$1)</f>
        <v>194.4022879</v>
      </c>
      <c r="N6" s="100">
        <f>_xll.EQNXTDZ($A$1,$B6,N$1,$B$1)</f>
        <v>279.2075049</v>
      </c>
      <c r="O6" s="100">
        <f>_xll.EQNXTDZ($A$1,$B6,O$1,$B$1)</f>
        <v>346.30587800000001</v>
      </c>
      <c r="P6" s="100">
        <f>_xll.EQNXTDZ($A$1,$B6,P$1,$B$1)</f>
        <v>318.58945160000002</v>
      </c>
      <c r="Q6" s="100">
        <f>_xll.EQNXTDZ($A$1,$B6,Q$1,$B$1)</f>
        <v>396.87491979999999</v>
      </c>
      <c r="R6" s="100">
        <f>_xll.EQNXTDZ($A$1,$B6,R$1,$B$1)</f>
        <v>448.3793</v>
      </c>
      <c r="S6" s="100">
        <f>_xll.EQNXTDZ($A$1,$B6,S$1,$B$1)</f>
        <v>444.12430000000001</v>
      </c>
      <c r="T6" s="100">
        <f>_xll.EQNXTDZ($A$1,$B6,T$1,$B$1)</f>
        <v>614.89260000000002</v>
      </c>
      <c r="U6" s="100">
        <f>_xll.EQNXTDZ($A$1,$B6,U$1,$B$1)</f>
        <v>724.5874</v>
      </c>
      <c r="V6" s="100">
        <f>_xll.EQNXTDZ($A$1,$B6,V$1,$B$1)</f>
        <v>635.32950000000005</v>
      </c>
      <c r="W6" s="100">
        <f>_xll.EQNXTDZ($A$1,$B6,W$1,$B$1)</f>
        <v>856.82839999999999</v>
      </c>
      <c r="X6" s="100">
        <f>_xll.EQNXTDZ($A$1,$B6,X$1,$B$1)</f>
        <v>1605.3907999999999</v>
      </c>
      <c r="Y6" s="100">
        <f>_xll.EQNXTDZ($A$1,$B6,Y$1,$B$1)</f>
        <v>2317.9241000000002</v>
      </c>
      <c r="Z6" s="100">
        <f>_xll.EQNXTDZ($A$1,$B6,Z$1,$B$1)</f>
        <v>2003.83</v>
      </c>
      <c r="AA6" s="100">
        <f>_xll.EQNXTDZ($A$1,$B6,AA$1,$B$1)</f>
        <v>2692.65</v>
      </c>
      <c r="AB6" s="100">
        <f>_xll.EQNXTDZ($A$1,$B6,AB$1,$B$1)</f>
        <v>2671.69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14.1944</v>
      </c>
      <c r="V8" s="100">
        <f>_xll.EQNXTDZ($A$1,$B8,V$1,$B$1)</f>
        <v>24.8232</v>
      </c>
      <c r="W8" s="100">
        <f>_xll.EQNXTDZ($A$1,$B8,W$1,$B$1)</f>
        <v>28.228100000000001</v>
      </c>
      <c r="X8" s="100">
        <f>_xll.EQNXTDZ($A$1,$B8,X$1,$B$1)</f>
        <v>54.449399999999997</v>
      </c>
      <c r="Y8" s="100">
        <f>_xll.EQNXTDZ($A$1,$B8,Y$1,$B$1)</f>
        <v>129.52440000000001</v>
      </c>
      <c r="Z8" s="100">
        <f>_xll.EQNXTDZ($A$1,$B8,Z$1,$B$1)</f>
        <v>74.64</v>
      </c>
      <c r="AA8" s="100">
        <f>_xll.EQNXTDZ($A$1,$B8,AA$1,$B$1)</f>
        <v>142.52000000000001</v>
      </c>
      <c r="AB8" s="100">
        <f>_xll.EQNXTDZ($A$1,$B8,AB$1,$B$1)</f>
        <v>144.51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8.8031074</v>
      </c>
      <c r="M9" s="100">
        <f>_xll.EQNXTDZ($A$1,$B9,M$1,$B$1)</f>
        <v>20.358734500000001</v>
      </c>
      <c r="N9" s="100">
        <f>_xll.EQNXTDZ($A$1,$B9,N$1,$B$1)</f>
        <v>28.7797786</v>
      </c>
      <c r="O9" s="100">
        <f>_xll.EQNXTDZ($A$1,$B9,O$1,$B$1)</f>
        <v>41.118165900000001</v>
      </c>
      <c r="P9" s="100">
        <f>_xll.EQNXTDZ($A$1,$B9,P$1,$B$1)</f>
        <v>35.819595499999998</v>
      </c>
      <c r="Q9" s="100">
        <f>_xll.EQNXTDZ($A$1,$B9,Q$1,$B$1)</f>
        <v>45.085359400000002</v>
      </c>
      <c r="R9" s="100">
        <f>_xll.EQNXTDZ($A$1,$B9,R$1,$B$1)</f>
        <v>50.227699999999999</v>
      </c>
      <c r="S9" s="100">
        <f>_xll.EQNXTDZ($A$1,$B9,S$1,$B$1)</f>
        <v>52.572699999999998</v>
      </c>
      <c r="T9" s="100">
        <f>_xll.EQNXTDZ($A$1,$B9,T$1,$B$1)</f>
        <v>17.3751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84.920574400000007</v>
      </c>
      <c r="M10" s="100">
        <f>_xll.EQNXTDZ($A$1,$B10,M$1,$B$1)</f>
        <v>174.04355340000001</v>
      </c>
      <c r="N10" s="100">
        <f>_xll.EQNXTDZ($A$1,$B10,N$1,$B$1)</f>
        <v>250.42772629999999</v>
      </c>
      <c r="O10" s="100">
        <f>_xll.EQNXTDZ($A$1,$B10,O$1,$B$1)</f>
        <v>305.1877121</v>
      </c>
      <c r="P10" s="100">
        <f>_xll.EQNXTDZ($A$1,$B10,P$1,$B$1)</f>
        <v>282.76985610000003</v>
      </c>
      <c r="Q10" s="100">
        <f>_xll.EQNXTDZ($A$1,$B10,Q$1,$B$1)</f>
        <v>351.78956040000003</v>
      </c>
      <c r="R10" s="100">
        <f>_xll.EQNXTDZ($A$1,$B10,R$1,$B$1)</f>
        <v>398.15159999999997</v>
      </c>
      <c r="S10" s="100">
        <f>_xll.EQNXTDZ($A$1,$B10,S$1,$B$1)</f>
        <v>391.55160000000001</v>
      </c>
      <c r="T10" s="100">
        <f>_xll.EQNXTDZ($A$1,$B10,T$1,$B$1)</f>
        <v>597.51750000000004</v>
      </c>
      <c r="U10" s="100">
        <f>_xll.EQNXTDZ($A$1,$B10,U$1,$B$1)</f>
        <v>710.39300000000003</v>
      </c>
      <c r="V10" s="100">
        <f>_xll.EQNXTDZ($A$1,$B10,V$1,$B$1)</f>
        <v>610.50630000000001</v>
      </c>
      <c r="W10" s="100">
        <f>_xll.EQNXTDZ($A$1,$B10,W$1,$B$1)</f>
        <v>828.60029999999995</v>
      </c>
      <c r="X10" s="100">
        <f>_xll.EQNXTDZ($A$1,$B10,X$1,$B$1)</f>
        <v>1550.9413999999999</v>
      </c>
      <c r="Y10" s="100">
        <f>_xll.EQNXTDZ($A$1,$B10,Y$1,$B$1)</f>
        <v>2188.3996999999999</v>
      </c>
      <c r="Z10" s="100">
        <f>_xll.EQNXTDZ($A$1,$B10,Z$1,$B$1)</f>
        <v>1929.19</v>
      </c>
      <c r="AA10" s="100">
        <f>_xll.EQNXTDZ($A$1,$B10,AA$1,$B$1)</f>
        <v>2550.13</v>
      </c>
      <c r="AB10" s="100">
        <f>_xll.EQNXTDZ($A$1,$B10,AB$1,$B$1)</f>
        <v>2527.1799999999998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-0.17258709999999999</v>
      </c>
      <c r="M11" s="100">
        <f>_xll.EQNXTDZ($A$1,$B11,M$1,$B$1)</f>
        <v>-0.67793199999999998</v>
      </c>
      <c r="N11" s="100">
        <f>_xll.EQNXTDZ($A$1,$B11,N$1,$B$1)</f>
        <v>3.0342500000000001E-2</v>
      </c>
      <c r="O11" s="100">
        <f>_xll.EQNXTDZ($A$1,$B11,O$1,$B$1)</f>
        <v>-0.30262309999999998</v>
      </c>
      <c r="P11" s="100">
        <f>_xll.EQNXTDZ($A$1,$B11,P$1,$B$1)</f>
        <v>-1.2432661</v>
      </c>
      <c r="Q11" s="100">
        <f>_xll.EQNXTDZ($A$1,$B11,Q$1,$B$1)</f>
        <v>-0.79042939999999995</v>
      </c>
      <c r="R11" s="100">
        <f>_xll.EQNXTDZ($A$1,$B11,R$1,$B$1)</f>
        <v>1.1341000000000001</v>
      </c>
      <c r="S11" s="100">
        <f>_xll.EQNXTDZ($A$1,$B11,S$1,$B$1)</f>
        <v>-2.8696999999999999</v>
      </c>
      <c r="T11" s="100">
        <f>_xll.EQNXTDZ($A$1,$B11,T$1,$B$1)</f>
        <v>3.0053000000000001</v>
      </c>
      <c r="U11" s="100">
        <f>_xll.EQNXTDZ($A$1,$B11,U$1,$B$1)</f>
        <v>-1.3182</v>
      </c>
      <c r="V11" s="100">
        <f>_xll.EQNXTDZ($A$1,$B11,V$1,$B$1)</f>
        <v>-4.2907999999999999</v>
      </c>
      <c r="W11" s="100">
        <f>_xll.EQNXTDZ($A$1,$B11,W$1,$B$1)</f>
        <v>-1.2048000000000001</v>
      </c>
      <c r="X11" s="100">
        <f>_xll.EQNXTDZ($A$1,$B11,X$1,$B$1)</f>
        <v>1.6766000000000001</v>
      </c>
      <c r="Y11" s="100">
        <f>_xll.EQNXTDZ($A$1,$B11,Y$1,$B$1)</f>
        <v>-96.9739</v>
      </c>
      <c r="Z11" s="100">
        <f>_xll.EQNXTDZ($A$1,$B11,Z$1,$B$1)</f>
        <v>-10.78</v>
      </c>
      <c r="AA11" s="100">
        <f>_xll.EQNXTDZ($A$1,$B11,AA$1,$B$1)</f>
        <v>31.09</v>
      </c>
      <c r="AB11" s="100">
        <f>_xll.EQNXTDZ($A$1,$B11,AB$1,$B$1)</f>
        <v>-60.94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53.249749600000001</v>
      </c>
      <c r="M12" s="100">
        <f>_xll.EQNXTDZ($A$1,$B12,M$1,$B$1)</f>
        <v>95.557594499999993</v>
      </c>
      <c r="N12" s="100">
        <f>_xll.EQNXTDZ($A$1,$B12,N$1,$B$1)</f>
        <v>129.70158409999999</v>
      </c>
      <c r="O12" s="100">
        <f>_xll.EQNXTDZ($A$1,$B12,O$1,$B$1)</f>
        <v>135.48762830000001</v>
      </c>
      <c r="P12" s="100">
        <f>_xll.EQNXTDZ($A$1,$B12,P$1,$B$1)</f>
        <v>132.8257582</v>
      </c>
      <c r="Q12" s="100">
        <f>_xll.EQNXTDZ($A$1,$B12,Q$1,$B$1)</f>
        <v>187.86218909999999</v>
      </c>
      <c r="R12" s="100">
        <f>_xll.EQNXTDZ($A$1,$B12,R$1,$B$1)</f>
        <v>178.55879999999999</v>
      </c>
      <c r="S12" s="100">
        <f>_xll.EQNXTDZ($A$1,$B12,S$1,$B$1)</f>
        <v>175.61429999999999</v>
      </c>
      <c r="T12" s="100">
        <f>_xll.EQNXTDZ($A$1,$B12,T$1,$B$1)</f>
        <v>235.4119</v>
      </c>
      <c r="U12" s="100">
        <f>_xll.EQNXTDZ($A$1,$B12,U$1,$B$1)</f>
        <v>256.67259999999999</v>
      </c>
      <c r="V12" s="100">
        <f>_xll.EQNXTDZ($A$1,$B12,V$1,$B$1)</f>
        <v>279.36919999999998</v>
      </c>
      <c r="W12" s="100">
        <f>_xll.EQNXTDZ($A$1,$B12,W$1,$B$1)</f>
        <v>386.52089999999998</v>
      </c>
      <c r="X12" s="100">
        <f>_xll.EQNXTDZ($A$1,$B12,X$1,$B$1)</f>
        <v>759.41089999999997</v>
      </c>
      <c r="Y12" s="100">
        <f>_xll.EQNXTDZ($A$1,$B12,Y$1,$B$1)</f>
        <v>1211.7569000000001</v>
      </c>
      <c r="Z12" s="100">
        <f>_xll.EQNXTDZ($A$1,$B12,Z$1,$B$1)</f>
        <v>1071.5999999999999</v>
      </c>
      <c r="AA12" s="100">
        <f>_xll.EQNXTDZ($A$1,$B12,AA$1,$B$1)</f>
        <v>1322.4</v>
      </c>
      <c r="AB12" s="100">
        <f>_xll.EQNXTDZ($A$1,$B12,AB$1,$B$1)</f>
        <v>1490.66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4.4253011000000004</v>
      </c>
      <c r="M13" s="100">
        <f>_xll.EQNXTDZ($A$1,$B13,M$1,$B$1)</f>
        <v>5.1760014999999999</v>
      </c>
      <c r="N13" s="100">
        <f>_xll.EQNXTDZ($A$1,$B13,N$1,$B$1)</f>
        <v>4.6657123</v>
      </c>
      <c r="O13" s="100">
        <f>_xll.EQNXTDZ($A$1,$B13,O$1,$B$1)</f>
        <v>5.0340847999999996</v>
      </c>
      <c r="P13" s="100">
        <f>_xll.EQNXTDZ($A$1,$B13,P$1,$B$1)</f>
        <v>5.6516535000000001</v>
      </c>
      <c r="Q13" s="100">
        <f>_xll.EQNXTDZ($A$1,$B13,Q$1,$B$1)</f>
        <v>6.5913927000000001</v>
      </c>
      <c r="R13" s="100">
        <f>_xll.EQNXTDZ($A$1,$B13,R$1,$B$1)</f>
        <v>23.744</v>
      </c>
      <c r="S13" s="100">
        <f>_xll.EQNXTDZ($A$1,$B13,S$1,$B$1)</f>
        <v>22.923500000000001</v>
      </c>
      <c r="T13" s="100">
        <f>_xll.EQNXTDZ($A$1,$B13,T$1,$B$1)</f>
        <v>30.940999999999999</v>
      </c>
      <c r="U13" s="100">
        <f>_xll.EQNXTDZ($A$1,$B13,U$1,$B$1)</f>
        <v>12.9871</v>
      </c>
      <c r="V13" s="100">
        <f>_xll.EQNXTDZ($A$1,$B13,V$1,$B$1)</f>
        <v>21.4742</v>
      </c>
      <c r="W13" s="100">
        <f>_xll.EQNXTDZ($A$1,$B13,W$1,$B$1)</f>
        <v>26.0913</v>
      </c>
      <c r="X13" s="100">
        <f>_xll.EQNXTDZ($A$1,$B13,X$1,$B$1)</f>
        <v>100.2261</v>
      </c>
      <c r="Y13" s="100">
        <f>_xll.EQNXTDZ($A$1,$B13,Y$1,$B$1)</f>
        <v>153.70859999999999</v>
      </c>
      <c r="Z13" s="100">
        <f>_xll.EQNXTDZ($A$1,$B13,Z$1,$B$1)</f>
        <v>141.33000000000001</v>
      </c>
      <c r="AA13" s="100">
        <f>_xll.EQNXTDZ($A$1,$B13,AA$1,$B$1)</f>
        <v>179.64</v>
      </c>
      <c r="AB13" s="100">
        <f>_xll.EQNXTDZ($A$1,$B13,AB$1,$B$1)</f>
        <v>211.31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4.3607627000000004</v>
      </c>
      <c r="M14" s="100">
        <f>_xll.EQNXTDZ($A$1,$B14,M$1,$B$1)</f>
        <v>6.0772044999999997</v>
      </c>
      <c r="N14" s="100">
        <f>_xll.EQNXTDZ($A$1,$B14,N$1,$B$1)</f>
        <v>6.6529198000000003</v>
      </c>
      <c r="O14" s="100">
        <f>_xll.EQNXTDZ($A$1,$B14,O$1,$B$1)</f>
        <v>7.3257288000000003</v>
      </c>
      <c r="P14" s="100">
        <f>_xll.EQNXTDZ($A$1,$B14,P$1,$B$1)</f>
        <v>8.7244278000000008</v>
      </c>
      <c r="Q14" s="100">
        <f>_xll.EQNXTDZ($A$1,$B14,Q$1,$B$1)</f>
        <v>10.181395</v>
      </c>
      <c r="R14" s="100">
        <f>_xll.EQNXTDZ($A$1,$B14,R$1,$B$1)</f>
        <v>11.9597</v>
      </c>
      <c r="S14" s="100">
        <f>_xll.EQNXTDZ($A$1,$B14,S$1,$B$1)</f>
        <v>14.077500000000001</v>
      </c>
      <c r="T14" s="100">
        <f>_xll.EQNXTDZ($A$1,$B14,T$1,$B$1)</f>
        <v>16.273099999999999</v>
      </c>
      <c r="U14" s="100">
        <f>_xll.EQNXTDZ($A$1,$B14,U$1,$B$1)</f>
        <v>21.3781</v>
      </c>
      <c r="V14" s="100">
        <f>_xll.EQNXTDZ($A$1,$B14,V$1,$B$1)</f>
        <v>32.718400000000003</v>
      </c>
      <c r="W14" s="100">
        <f>_xll.EQNXTDZ($A$1,$B14,W$1,$B$1)</f>
        <v>41.259399999999999</v>
      </c>
      <c r="X14" s="100">
        <f>_xll.EQNXTDZ($A$1,$B14,X$1,$B$1)</f>
        <v>51.994599999999998</v>
      </c>
      <c r="Y14" s="100">
        <f>_xll.EQNXTDZ($A$1,$B14,Y$1,$B$1)</f>
        <v>68.850700000000003</v>
      </c>
      <c r="Z14" s="100">
        <f>_xll.EQNXTDZ($A$1,$B14,Z$1,$B$1)</f>
        <v>81.31</v>
      </c>
      <c r="AA14" s="100">
        <f>_xll.EQNXTDZ($A$1,$B14,AA$1,$B$1)</f>
        <v>97.81</v>
      </c>
      <c r="AB14" s="100">
        <f>_xll.EQNXTDZ($A$1,$B14,AB$1,$B$1)</f>
        <v>116.26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5.2309188999999998</v>
      </c>
      <c r="M15" s="100">
        <f>_xll.EQNXTDZ($A$1,$B15,M$1,$B$1)</f>
        <v>11.031831800000001</v>
      </c>
      <c r="N15" s="100">
        <f>_xll.EQNXTDZ($A$1,$B15,N$1,$B$1)</f>
        <v>4.9530851</v>
      </c>
      <c r="O15" s="100">
        <f>_xll.EQNXTDZ($A$1,$B15,O$1,$B$1)</f>
        <v>7.5659359000000004</v>
      </c>
      <c r="P15" s="100">
        <f>_xll.EQNXTDZ($A$1,$B15,P$1,$B$1)</f>
        <v>13.731955299999999</v>
      </c>
      <c r="Q15" s="100">
        <f>_xll.EQNXTDZ($A$1,$B15,Q$1,$B$1)</f>
        <v>18.314330099999999</v>
      </c>
      <c r="R15" s="100">
        <f>_xll.EQNXTDZ($A$1,$B15,R$1,$B$1)</f>
        <v>16.503799999999998</v>
      </c>
      <c r="S15" s="100">
        <f>_xll.EQNXTDZ($A$1,$B15,S$1,$B$1)</f>
        <v>16.706</v>
      </c>
      <c r="T15" s="100">
        <f>_xll.EQNXTDZ($A$1,$B15,T$1,$B$1)</f>
        <v>16.589600000000001</v>
      </c>
      <c r="U15" s="100">
        <f>_xll.EQNXTDZ($A$1,$B15,U$1,$B$1)</f>
        <v>25.504300000000001</v>
      </c>
      <c r="V15" s="100">
        <f>_xll.EQNXTDZ($A$1,$B15,V$1,$B$1)</f>
        <v>30.1586</v>
      </c>
      <c r="W15" s="100">
        <f>_xll.EQNXTDZ($A$1,$B15,W$1,$B$1)</f>
        <v>43.584499999999998</v>
      </c>
      <c r="X15" s="100">
        <f>_xll.EQNXTDZ($A$1,$B15,X$1,$B$1)</f>
        <v>62.804299999999998</v>
      </c>
      <c r="Y15" s="100">
        <f>_xll.EQNXTDZ($A$1,$B15,Y$1,$B$1)</f>
        <v>80.493300000000005</v>
      </c>
      <c r="Z15" s="100">
        <f>_xll.EQNXTDZ($A$1,$B15,Z$1,$B$1)</f>
        <v>85.71</v>
      </c>
      <c r="AA15" s="100">
        <f>_xll.EQNXTDZ($A$1,$B15,AA$1,$B$1)</f>
        <v>94.15</v>
      </c>
      <c r="AB15" s="100">
        <f>_xll.EQNXTDZ($A$1,$B15,AB$1,$B$1)</f>
        <v>113.91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1.7075151</v>
      </c>
      <c r="M17" s="100">
        <f>_xll.EQNXTDZ($A$1,$B17,M$1,$B$1)</f>
        <v>2.4416590999999999</v>
      </c>
      <c r="N17" s="100">
        <f>_xll.EQNXTDZ($A$1,$B17,N$1,$B$1)</f>
        <v>2.4857539000000002</v>
      </c>
      <c r="O17" s="100">
        <f>_xll.EQNXTDZ($A$1,$B17,O$1,$B$1)</f>
        <v>2.7898847</v>
      </c>
      <c r="P17" s="100">
        <f>_xll.EQNXTDZ($A$1,$B17,P$1,$B$1)</f>
        <v>3.3908219000000002</v>
      </c>
      <c r="Q17" s="100">
        <f>_xll.EQNXTDZ($A$1,$B17,Q$1,$B$1)</f>
        <v>16.287335299999999</v>
      </c>
      <c r="R17" s="100">
        <f>_xll.EQNXTDZ($A$1,$B17,R$1,$B$1)</f>
        <v>6.7493999999999996</v>
      </c>
      <c r="S17" s="100">
        <f>_xll.EQNXTDZ($A$1,$B17,S$1,$B$1)</f>
        <v>5.5312000000000001</v>
      </c>
      <c r="T17" s="100">
        <f>_xll.EQNXTDZ($A$1,$B17,T$1,$B$1)</f>
        <v>25.639600000000002</v>
      </c>
      <c r="U17" s="100">
        <f>_xll.EQNXTDZ($A$1,$B17,U$1,$B$1)</f>
        <v>70.542199999999994</v>
      </c>
      <c r="V17" s="100">
        <f>_xll.EQNXTDZ($A$1,$B17,V$1,$B$1)</f>
        <v>39.669400000000003</v>
      </c>
      <c r="W17" s="100">
        <f>_xll.EQNXTDZ($A$1,$B17,W$1,$B$1)</f>
        <v>48.820999999999998</v>
      </c>
      <c r="X17" s="100">
        <f>_xll.EQNXTDZ($A$1,$B17,X$1,$B$1)</f>
        <v>30.835000000000001</v>
      </c>
      <c r="Y17" s="100">
        <f>_xll.EQNXTDZ($A$1,$B17,Y$1,$B$1)</f>
        <v>27.6494</v>
      </c>
      <c r="Z17" s="100">
        <f>_xll.EQNXTDZ($A$1,$B17,Z$1,$B$1)</f>
        <v>28.46</v>
      </c>
      <c r="AA17" s="100">
        <f>_xll.EQNXTDZ($A$1,$B17,AA$1,$B$1)</f>
        <v>38.01</v>
      </c>
      <c r="AB17" s="100">
        <f>_xll.EQNXTDZ($A$1,$B17,AB$1,$B$1)</f>
        <v>30.95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2.0081486000000002</v>
      </c>
      <c r="M18" s="100">
        <f>_xll.EQNXTDZ($A$1,$B18,M$1,$B$1)</f>
        <v>3.0430309000000002</v>
      </c>
      <c r="N18" s="100">
        <f>_xll.EQNXTDZ($A$1,$B18,N$1,$B$1)</f>
        <v>2.0178012999999999</v>
      </c>
      <c r="O18" s="100">
        <f>_xll.EQNXTDZ($A$1,$B18,O$1,$B$1)</f>
        <v>2.2855517000000001</v>
      </c>
      <c r="P18" s="100">
        <f>_xll.EQNXTDZ($A$1,$B18,P$1,$B$1)</f>
        <v>3.2430732</v>
      </c>
      <c r="Q18" s="100">
        <f>_xll.EQNXTDZ($A$1,$B18,Q$1,$B$1)</f>
        <v>5.5837576000000002</v>
      </c>
      <c r="R18" s="100">
        <f>_xll.EQNXTDZ($A$1,$B18,R$1,$B$1)</f>
        <v>4.0541</v>
      </c>
      <c r="S18" s="100">
        <f>_xll.EQNXTDZ($A$1,$B18,S$1,$B$1)</f>
        <v>0.95489999999999997</v>
      </c>
      <c r="T18" s="100">
        <f>_xll.EQNXTDZ($A$1,$B18,T$1,$B$1)</f>
        <v>0.94499999999999995</v>
      </c>
      <c r="U18" s="100">
        <f>_xll.EQNXTDZ($A$1,$B18,U$1,$B$1)</f>
        <v>6.7957000000000001</v>
      </c>
      <c r="V18" s="100">
        <f>_xll.EQNXTDZ($A$1,$B18,V$1,$B$1)</f>
        <v>4.6837</v>
      </c>
      <c r="W18" s="100">
        <f>_xll.EQNXTDZ($A$1,$B18,W$1,$B$1)</f>
        <v>4.4976000000000003</v>
      </c>
      <c r="X18" s="100">
        <f>_xll.EQNXTDZ($A$1,$B18,X$1,$B$1)</f>
        <v>17.018999999999998</v>
      </c>
      <c r="Y18" s="100">
        <f>_xll.EQNXTDZ($A$1,$B18,Y$1,$B$1)</f>
        <v>29.3642</v>
      </c>
      <c r="Z18" s="100">
        <f>_xll.EQNXTDZ($A$1,$B18,Z$1,$B$1)</f>
        <v>25.66</v>
      </c>
      <c r="AA18" s="100">
        <f>_xll.EQNXTDZ($A$1,$B18,AA$1,$B$1)</f>
        <v>45.13</v>
      </c>
      <c r="AB18" s="100">
        <f>_xll.EQNXTDZ($A$1,$B18,AB$1,$B$1)</f>
        <v>25.83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0.86545810000000001</v>
      </c>
      <c r="M19" s="100">
        <f>_xll.EQNXTDZ($A$1,$B19,M$1,$B$1)</f>
        <v>2.4960099999999999E-2</v>
      </c>
      <c r="N19" s="100">
        <f>_xll.EQNXTDZ($A$1,$B19,N$1,$B$1)</f>
        <v>6.5620532000000003</v>
      </c>
      <c r="O19" s="100">
        <f>_xll.EQNXTDZ($A$1,$B19,O$1,$B$1)</f>
        <v>13.0635335</v>
      </c>
      <c r="P19" s="100">
        <f>_xll.EQNXTDZ($A$1,$B19,P$1,$B$1)</f>
        <v>0.12793579999999999</v>
      </c>
      <c r="Q19" s="100">
        <f>_xll.EQNXTDZ($A$1,$B19,Q$1,$B$1)</f>
        <v>3.9302E-3</v>
      </c>
      <c r="R19" s="100">
        <f>_xll.EQNXTDZ($A$1,$B19,R$1,$B$1)</f>
        <v>6.5696000000000003</v>
      </c>
      <c r="S19" s="100">
        <f>_xll.EQNXTDZ($A$1,$B19,S$1,$B$1)</f>
        <v>14.5518</v>
      </c>
      <c r="T19" s="100">
        <f>_xll.EQNXTDZ($A$1,$B19,T$1,$B$1)</f>
        <v>13.4284</v>
      </c>
      <c r="U19" s="100">
        <f>_xll.EQNXTDZ($A$1,$B19,U$1,$B$1)</f>
        <v>6.1510999999999996</v>
      </c>
      <c r="V19" s="100">
        <f>_xll.EQNXTDZ($A$1,$B19,V$1,$B$1)</f>
        <v>12.5968</v>
      </c>
      <c r="W19" s="100">
        <f>_xll.EQNXTDZ($A$1,$B19,W$1,$B$1)</f>
        <v>17.703299999999999</v>
      </c>
      <c r="X19" s="100">
        <f>_xll.EQNXTDZ($A$1,$B19,X$1,$B$1)</f>
        <v>17.487500000000001</v>
      </c>
      <c r="Y19" s="100">
        <f>_xll.EQNXTDZ($A$1,$B19,Y$1,$B$1)</f>
        <v>24.603100000000001</v>
      </c>
      <c r="Z19" s="100">
        <f>_xll.EQNXTDZ($A$1,$B19,Z$1,$B$1)</f>
        <v>24.7</v>
      </c>
      <c r="AA19" s="100">
        <f>_xll.EQNXTDZ($A$1,$B19,AA$1,$B$1)</f>
        <v>31.18</v>
      </c>
      <c r="AB19" s="100">
        <f>_xll.EQNXTDZ($A$1,$B19,AB$1,$B$1)</f>
        <v>32.130000000000003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71.675267000000005</v>
      </c>
      <c r="M21" s="100">
        <f>_xll.EQNXTDZ($A$1,$B21,M$1,$B$1)</f>
        <v>122.67435039999999</v>
      </c>
      <c r="N21" s="100">
        <f>_xll.EQNXTDZ($A$1,$B21,N$1,$B$1)</f>
        <v>157.06925219999999</v>
      </c>
      <c r="O21" s="100">
        <f>_xll.EQNXTDZ($A$1,$B21,O$1,$B$1)</f>
        <v>173.24972460000001</v>
      </c>
      <c r="P21" s="100">
        <f>_xll.EQNXTDZ($A$1,$B21,P$1,$B$1)</f>
        <v>166.45235959999999</v>
      </c>
      <c r="Q21" s="100">
        <f>_xll.EQNXTDZ($A$1,$B21,Q$1,$B$1)</f>
        <v>244.03390060000001</v>
      </c>
      <c r="R21" s="100">
        <f>_xll.EQNXTDZ($A$1,$B21,R$1,$B$1)</f>
        <v>249.27350000000001</v>
      </c>
      <c r="S21" s="100">
        <f>_xll.EQNXTDZ($A$1,$B21,S$1,$B$1)</f>
        <v>247.48949999999999</v>
      </c>
      <c r="T21" s="100">
        <f>_xll.EQNXTDZ($A$1,$B21,T$1,$B$1)</f>
        <v>342.23390000000001</v>
      </c>
      <c r="U21" s="100">
        <f>_xll.EQNXTDZ($A$1,$B21,U$1,$B$1)</f>
        <v>398.71289999999999</v>
      </c>
      <c r="V21" s="100">
        <f>_xll.EQNXTDZ($A$1,$B21,V$1,$B$1)</f>
        <v>416.37950000000001</v>
      </c>
      <c r="W21" s="100">
        <f>_xll.EQNXTDZ($A$1,$B21,W$1,$B$1)</f>
        <v>567.27319999999997</v>
      </c>
      <c r="X21" s="100">
        <f>_xll.EQNXTDZ($A$1,$B21,X$1,$B$1)</f>
        <v>1041.454</v>
      </c>
      <c r="Y21" s="100">
        <f>_xll.EQNXTDZ($A$1,$B21,Y$1,$B$1)</f>
        <v>1499.4522999999999</v>
      </c>
      <c r="Z21" s="100">
        <f>_xll.EQNXTDZ($A$1,$B21,Z$1,$B$1)</f>
        <v>1447.99</v>
      </c>
      <c r="AA21" s="100">
        <f>_xll.EQNXTDZ($A$1,$B21,AA$1,$B$1)</f>
        <v>1839.41</v>
      </c>
      <c r="AB21" s="100">
        <f>_xll.EQNXTDZ($A$1,$B21,AB$1,$B$1)</f>
        <v>1960.11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13.2453074</v>
      </c>
      <c r="M22" s="100">
        <f>_xll.EQNXTDZ($A$1,$B22,M$1,$B$1)</f>
        <v>51.369202999999999</v>
      </c>
      <c r="N22" s="100">
        <f>_xll.EQNXTDZ($A$1,$B22,N$1,$B$1)</f>
        <v>93.358474099999995</v>
      </c>
      <c r="O22" s="100">
        <f>_xll.EQNXTDZ($A$1,$B22,O$1,$B$1)</f>
        <v>131.93798749999999</v>
      </c>
      <c r="P22" s="100">
        <f>_xll.EQNXTDZ($A$1,$B22,P$1,$B$1)</f>
        <v>116.3174965</v>
      </c>
      <c r="Q22" s="100">
        <f>_xll.EQNXTDZ($A$1,$B22,Q$1,$B$1)</f>
        <v>107.7556598</v>
      </c>
      <c r="R22" s="100">
        <f>_xll.EQNXTDZ($A$1,$B22,R$1,$B$1)</f>
        <v>148.87809999999999</v>
      </c>
      <c r="S22" s="100">
        <f>_xll.EQNXTDZ($A$1,$B22,S$1,$B$1)</f>
        <v>144.06209999999999</v>
      </c>
      <c r="T22" s="100">
        <f>_xll.EQNXTDZ($A$1,$B22,T$1,$B$1)</f>
        <v>255.28360000000001</v>
      </c>
      <c r="U22" s="100">
        <f>_xll.EQNXTDZ($A$1,$B22,U$1,$B$1)</f>
        <v>311.68009999999998</v>
      </c>
      <c r="V22" s="100">
        <f>_xll.EQNXTDZ($A$1,$B22,V$1,$B$1)</f>
        <v>194.1268</v>
      </c>
      <c r="W22" s="100">
        <f>_xll.EQNXTDZ($A$1,$B22,W$1,$B$1)</f>
        <v>261.32709999999997</v>
      </c>
      <c r="X22" s="100">
        <f>_xll.EQNXTDZ($A$1,$B22,X$1,$B$1)</f>
        <v>509.48739999999998</v>
      </c>
      <c r="Y22" s="100">
        <f>_xll.EQNXTDZ($A$1,$B22,Y$1,$B$1)</f>
        <v>688.94740000000002</v>
      </c>
      <c r="Z22" s="100">
        <f>_xll.EQNXTDZ($A$1,$B22,Z$1,$B$1)</f>
        <v>481.2</v>
      </c>
      <c r="AA22" s="100">
        <f>_xll.EQNXTDZ($A$1,$B22,AA$1,$B$1)</f>
        <v>710.72</v>
      </c>
      <c r="AB22" s="100">
        <f>_xll.EQNXTDZ($A$1,$B22,AB$1,$B$1)</f>
        <v>567.07000000000005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2.6674907000000001</v>
      </c>
      <c r="M23" s="100">
        <f>_xll.EQNXTDZ($A$1,$B23,M$1,$B$1)</f>
        <v>0.56401060000000003</v>
      </c>
      <c r="N23" s="100">
        <f>_xll.EQNXTDZ($A$1,$B23,N$1,$B$1)</f>
        <v>2.7926508000000001</v>
      </c>
      <c r="O23" s="100">
        <f>_xll.EQNXTDZ($A$1,$B23,O$1,$B$1)</f>
        <v>1.8422273</v>
      </c>
      <c r="P23" s="100">
        <f>_xll.EQNXTDZ($A$1,$B23,P$1,$B$1)</f>
        <v>4.8326754000000003</v>
      </c>
      <c r="Q23" s="100">
        <f>_xll.EQNXTDZ($A$1,$B23,Q$1,$B$1)</f>
        <v>3.8271131</v>
      </c>
      <c r="R23" s="100">
        <f>_xll.EQNXTDZ($A$1,$B23,R$1,$B$1)</f>
        <v>1.7468999999999999</v>
      </c>
      <c r="S23" s="100">
        <f>_xll.EQNXTDZ($A$1,$B23,S$1,$B$1)</f>
        <v>0.86380000000000001</v>
      </c>
      <c r="T23" s="100">
        <f>_xll.EQNXTDZ($A$1,$B23,T$1,$B$1)</f>
        <v>4.1262999999999996</v>
      </c>
      <c r="U23" s="100">
        <f>_xll.EQNXTDZ($A$1,$B23,U$1,$B$1)</f>
        <v>14.257899999999999</v>
      </c>
      <c r="V23" s="100">
        <f>_xll.EQNXTDZ($A$1,$B23,V$1,$B$1)</f>
        <v>8.5465999999999998</v>
      </c>
      <c r="W23" s="100">
        <f>_xll.EQNXTDZ($A$1,$B23,W$1,$B$1)</f>
        <v>7.4740000000000002</v>
      </c>
      <c r="X23" s="100">
        <f>_xll.EQNXTDZ($A$1,$B23,X$1,$B$1)</f>
        <v>8.3396000000000008</v>
      </c>
      <c r="Y23" s="100">
        <f>_xll.EQNXTDZ($A$1,$B23,Y$1,$B$1)</f>
        <v>9.2946000000000009</v>
      </c>
      <c r="Z23" s="100">
        <f>_xll.EQNXTDZ($A$1,$B23,Z$1,$B$1)</f>
        <v>6.57</v>
      </c>
      <c r="AA23" s="100">
        <f>_xll.EQNXTDZ($A$1,$B23,AA$1,$B$1)</f>
        <v>15.21</v>
      </c>
      <c r="AB23" s="100">
        <f>_xll.EQNXTDZ($A$1,$B23,AB$1,$B$1)</f>
        <v>14.98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15.9127981</v>
      </c>
      <c r="M24" s="100">
        <f>_xll.EQNXTDZ($A$1,$B24,M$1,$B$1)</f>
        <v>51.933213600000002</v>
      </c>
      <c r="N24" s="100">
        <f>_xll.EQNXTDZ($A$1,$B24,N$1,$B$1)</f>
        <v>96.151124899999999</v>
      </c>
      <c r="O24" s="100">
        <f>_xll.EQNXTDZ($A$1,$B24,O$1,$B$1)</f>
        <v>133.78021480000001</v>
      </c>
      <c r="P24" s="100">
        <f>_xll.EQNXTDZ($A$1,$B24,P$1,$B$1)</f>
        <v>121.1501719</v>
      </c>
      <c r="Q24" s="100">
        <f>_xll.EQNXTDZ($A$1,$B24,Q$1,$B$1)</f>
        <v>111.58277289999999</v>
      </c>
      <c r="R24" s="100">
        <f>_xll.EQNXTDZ($A$1,$B24,R$1,$B$1)</f>
        <v>150.625</v>
      </c>
      <c r="S24" s="100">
        <f>_xll.EQNXTDZ($A$1,$B24,S$1,$B$1)</f>
        <v>144.92590000000001</v>
      </c>
      <c r="T24" s="100">
        <f>_xll.EQNXTDZ($A$1,$B24,T$1,$B$1)</f>
        <v>259.40989999999999</v>
      </c>
      <c r="U24" s="100">
        <f>_xll.EQNXTDZ($A$1,$B24,U$1,$B$1)</f>
        <v>325.93799999999999</v>
      </c>
      <c r="V24" s="100">
        <f>_xll.EQNXTDZ($A$1,$B24,V$1,$B$1)</f>
        <v>202.67339999999999</v>
      </c>
      <c r="W24" s="100">
        <f>_xll.EQNXTDZ($A$1,$B24,W$1,$B$1)</f>
        <v>268.80110000000002</v>
      </c>
      <c r="X24" s="100">
        <f>_xll.EQNXTDZ($A$1,$B24,X$1,$B$1)</f>
        <v>517.827</v>
      </c>
      <c r="Y24" s="100">
        <f>_xll.EQNXTDZ($A$1,$B24,Y$1,$B$1)</f>
        <v>698.24199999999996</v>
      </c>
      <c r="Z24" s="100">
        <f>_xll.EQNXTDZ($A$1,$B24,Z$1,$B$1)</f>
        <v>487.77</v>
      </c>
      <c r="AA24" s="100">
        <f>_xll.EQNXTDZ($A$1,$B24,AA$1,$B$1)</f>
        <v>725.93</v>
      </c>
      <c r="AB24" s="100">
        <f>_xll.EQNXTDZ($A$1,$B24,AB$1,$B$1)</f>
        <v>582.04999999999995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27.137201099999999</v>
      </c>
      <c r="M25" s="100">
        <f>_xll.EQNXTDZ($A$1,$B25,M$1,$B$1)</f>
        <v>37.845653800000001</v>
      </c>
      <c r="N25" s="100">
        <f>_xll.EQNXTDZ($A$1,$B25,N$1,$B$1)</f>
        <v>43.076869799999997</v>
      </c>
      <c r="O25" s="100">
        <f>_xll.EQNXTDZ($A$1,$B25,O$1,$B$1)</f>
        <v>32.709681000000003</v>
      </c>
      <c r="P25" s="100">
        <f>_xll.EQNXTDZ($A$1,$B25,P$1,$B$1)</f>
        <v>27.520925500000001</v>
      </c>
      <c r="Q25" s="100">
        <f>_xll.EQNXTDZ($A$1,$B25,Q$1,$B$1)</f>
        <v>26.846098600000001</v>
      </c>
      <c r="R25" s="100">
        <f>_xll.EQNXTDZ($A$1,$B25,R$1,$B$1)</f>
        <v>18.821400000000001</v>
      </c>
      <c r="S25" s="100">
        <f>_xll.EQNXTDZ($A$1,$B25,S$1,$B$1)</f>
        <v>14.449299999999999</v>
      </c>
      <c r="T25" s="100">
        <f>_xll.EQNXTDZ($A$1,$B25,T$1,$B$1)</f>
        <v>8.9696999999999996</v>
      </c>
      <c r="U25" s="100">
        <f>_xll.EQNXTDZ($A$1,$B25,U$1,$B$1)</f>
        <v>29.547899999999998</v>
      </c>
      <c r="V25" s="100">
        <f>_xll.EQNXTDZ($A$1,$B25,V$1,$B$1)</f>
        <v>17.378599999999999</v>
      </c>
      <c r="W25" s="100">
        <f>_xll.EQNXTDZ($A$1,$B25,W$1,$B$1)</f>
        <v>34.398699999999998</v>
      </c>
      <c r="X25" s="100">
        <f>_xll.EQNXTDZ($A$1,$B25,X$1,$B$1)</f>
        <v>48.499000000000002</v>
      </c>
      <c r="Y25" s="100">
        <f>_xll.EQNXTDZ($A$1,$B25,Y$1,$B$1)</f>
        <v>66.812899999999999</v>
      </c>
      <c r="Z25" s="100">
        <f>_xll.EQNXTDZ($A$1,$B25,Z$1,$B$1)</f>
        <v>73.489999999999995</v>
      </c>
      <c r="AA25" s="100">
        <f>_xll.EQNXTDZ($A$1,$B25,AA$1,$B$1)</f>
        <v>53.27</v>
      </c>
      <c r="AB25" s="100">
        <f>_xll.EQNXTDZ($A$1,$B25,AB$1,$B$1)</f>
        <v>71.959999999999994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-11.224403000000001</v>
      </c>
      <c r="M26" s="100">
        <f>_xll.EQNXTDZ($A$1,$B26,M$1,$B$1)</f>
        <v>14.087559799999999</v>
      </c>
      <c r="N26" s="100">
        <f>_xll.EQNXTDZ($A$1,$B26,N$1,$B$1)</f>
        <v>53.074255100000002</v>
      </c>
      <c r="O26" s="100">
        <f>_xll.EQNXTDZ($A$1,$B26,O$1,$B$1)</f>
        <v>101.07053380000001</v>
      </c>
      <c r="P26" s="100">
        <f>_xll.EQNXTDZ($A$1,$B26,P$1,$B$1)</f>
        <v>93.6292464</v>
      </c>
      <c r="Q26" s="100">
        <f>_xll.EQNXTDZ($A$1,$B26,Q$1,$B$1)</f>
        <v>84.736674300000004</v>
      </c>
      <c r="R26" s="100">
        <f>_xll.EQNXTDZ($A$1,$B26,R$1,$B$1)</f>
        <v>131.80359999999999</v>
      </c>
      <c r="S26" s="100">
        <f>_xll.EQNXTDZ($A$1,$B26,S$1,$B$1)</f>
        <v>130.47659999999999</v>
      </c>
      <c r="T26" s="100">
        <f>_xll.EQNXTDZ($A$1,$B26,T$1,$B$1)</f>
        <v>250.4402</v>
      </c>
      <c r="U26" s="100">
        <f>_xll.EQNXTDZ($A$1,$B26,U$1,$B$1)</f>
        <v>296.39010000000002</v>
      </c>
      <c r="V26" s="100">
        <f>_xll.EQNXTDZ($A$1,$B26,V$1,$B$1)</f>
        <v>185.29480000000001</v>
      </c>
      <c r="W26" s="100">
        <f>_xll.EQNXTDZ($A$1,$B26,W$1,$B$1)</f>
        <v>234.4024</v>
      </c>
      <c r="X26" s="100">
        <f>_xll.EQNXTDZ($A$1,$B26,X$1,$B$1)</f>
        <v>469.32799999999997</v>
      </c>
      <c r="Y26" s="100">
        <f>_xll.EQNXTDZ($A$1,$B26,Y$1,$B$1)</f>
        <v>631.42909999999995</v>
      </c>
      <c r="Z26" s="100">
        <f>_xll.EQNXTDZ($A$1,$B26,Z$1,$B$1)</f>
        <v>414.28</v>
      </c>
      <c r="AA26" s="100">
        <f>_xll.EQNXTDZ($A$1,$B26,AA$1,$B$1)</f>
        <v>672.66</v>
      </c>
      <c r="AB26" s="100">
        <f>_xll.EQNXTDZ($A$1,$B26,AB$1,$B$1)</f>
        <v>510.09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32.347868599999998</v>
      </c>
      <c r="M27" s="100">
        <f>_xll.EQNXTDZ($A$1,$B27,M$1,$B$1)</f>
        <v>46.105087900000001</v>
      </c>
      <c r="N27" s="100">
        <f>_xll.EQNXTDZ($A$1,$B27,N$1,$B$1)</f>
        <v>47.256789699999999</v>
      </c>
      <c r="O27" s="100">
        <f>_xll.EQNXTDZ($A$1,$B27,O$1,$B$1)</f>
        <v>48.183577100000001</v>
      </c>
      <c r="P27" s="100">
        <f>_xll.EQNXTDZ($A$1,$B27,P$1,$B$1)</f>
        <v>49.385596499999998</v>
      </c>
      <c r="Q27" s="100">
        <f>_xll.EQNXTDZ($A$1,$B27,Q$1,$B$1)</f>
        <v>42.302518499999998</v>
      </c>
      <c r="R27" s="100">
        <f>_xll.EQNXTDZ($A$1,$B27,R$1,$B$1)</f>
        <v>44.051000000000002</v>
      </c>
      <c r="S27" s="100">
        <f>_xll.EQNXTDZ($A$1,$B27,S$1,$B$1)</f>
        <v>55.430100000000003</v>
      </c>
      <c r="T27" s="100">
        <f>_xll.EQNXTDZ($A$1,$B27,T$1,$B$1)</f>
        <v>55.271500000000003</v>
      </c>
      <c r="U27" s="100">
        <f>_xll.EQNXTDZ($A$1,$B27,U$1,$B$1)</f>
        <v>54.098799999999997</v>
      </c>
      <c r="V27" s="100">
        <f>_xll.EQNXTDZ($A$1,$B27,V$1,$B$1)</f>
        <v>44.302</v>
      </c>
      <c r="W27" s="100">
        <f>_xll.EQNXTDZ($A$1,$B27,W$1,$B$1)</f>
        <v>73.544799999999995</v>
      </c>
      <c r="X27" s="100">
        <f>_xll.EQNXTDZ($A$1,$B27,X$1,$B$1)</f>
        <v>85.905600000000007</v>
      </c>
      <c r="Y27" s="100">
        <f>_xll.EQNXTDZ($A$1,$B27,Y$1,$B$1)</f>
        <v>108.9533</v>
      </c>
      <c r="Z27" s="100">
        <f>_xll.EQNXTDZ($A$1,$B27,Z$1,$B$1)</f>
        <v>123.56</v>
      </c>
      <c r="AA27" s="100">
        <f>_xll.EQNXTDZ($A$1,$B27,AA$1,$B$1)</f>
        <v>132.56</v>
      </c>
      <c r="AB27" s="100">
        <f>_xll.EQNXTDZ($A$1,$B27,AB$1,$B$1)</f>
        <v>168.29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-1.6899999999999998E-2</v>
      </c>
      <c r="Z28" s="100">
        <f>_xll.EQNXTDZ($A$1,$B28,Z$1,$B$1)</f>
        <v>0.03</v>
      </c>
      <c r="AA28" s="100">
        <f>_xll.EQNXTDZ($A$1,$B28,AA$1,$B$1)</f>
        <v>0.99</v>
      </c>
      <c r="AB28" s="100">
        <f>_xll.EQNXTDZ($A$1,$B28,AB$1,$B$1)</f>
        <v>-1.04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-2.2053172999999999</v>
      </c>
      <c r="M29" s="100">
        <f>_xll.EQNXTDZ($A$1,$B29,M$1,$B$1)</f>
        <v>0.28027609999999997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-15.5328365</v>
      </c>
      <c r="M30" s="100">
        <f>_xll.EQNXTDZ($A$1,$B30,M$1,$B$1)</f>
        <v>-9.8513470000000005</v>
      </c>
      <c r="N30" s="100">
        <f>_xll.EQNXTDZ($A$1,$B30,N$1,$B$1)</f>
        <v>5.7289965</v>
      </c>
      <c r="O30" s="100">
        <f>_xll.EQNXTDZ($A$1,$B30,O$1,$B$1)</f>
        <v>27.0310062</v>
      </c>
      <c r="P30" s="100">
        <f>_xll.EQNXTDZ($A$1,$B30,P$1,$B$1)</f>
        <v>14.679675</v>
      </c>
      <c r="Q30" s="100">
        <f>_xll.EQNXTDZ($A$1,$B30,Q$1,$B$1)</f>
        <v>7.7495653000000004</v>
      </c>
      <c r="R30" s="100">
        <f>_xll.EQNXTDZ($A$1,$B30,R$1,$B$1)</f>
        <v>20.571000000000002</v>
      </c>
      <c r="S30" s="100">
        <f>_xll.EQNXTDZ($A$1,$B30,S$1,$B$1)</f>
        <v>8.5066000000000006</v>
      </c>
      <c r="T30" s="100">
        <f>_xll.EQNXTDZ($A$1,$B30,T$1,$B$1)</f>
        <v>39.694200000000002</v>
      </c>
      <c r="U30" s="100">
        <f>_xll.EQNXTDZ($A$1,$B30,U$1,$B$1)</f>
        <v>59.484400000000001</v>
      </c>
      <c r="V30" s="100">
        <f>_xll.EQNXTDZ($A$1,$B30,V$1,$B$1)</f>
        <v>28.995100000000001</v>
      </c>
      <c r="W30" s="100">
        <f>_xll.EQNXTDZ($A$1,$B30,W$1,$B$1)</f>
        <v>60.018599999999999</v>
      </c>
      <c r="X30" s="100">
        <f>_xll.EQNXTDZ($A$1,$B30,X$1,$B$1)</f>
        <v>130.63560000000001</v>
      </c>
      <c r="Y30" s="100">
        <f>_xll.EQNXTDZ($A$1,$B30,Y$1,$B$1)</f>
        <v>169.16829999999999</v>
      </c>
      <c r="Z30" s="100">
        <f>_xll.EQNXTDZ($A$1,$B30,Z$1,$B$1)</f>
        <v>94.88</v>
      </c>
      <c r="AA30" s="100">
        <f>_xll.EQNXTDZ($A$1,$B30,AA$1,$B$1)</f>
        <v>183.4</v>
      </c>
      <c r="AB30" s="100">
        <f>_xll.EQNXTDZ($A$1,$B30,AB$1,$B$1)</f>
        <v>8.7899999999999991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-30.244752399999999</v>
      </c>
      <c r="M35" s="100">
        <f>_xll.EQNXTDZ($A$1,$B35,M$1,$B$1)</f>
        <v>-21.885905000000001</v>
      </c>
      <c r="N35" s="100">
        <f>_xll.EQNXTDZ($A$1,$B35,N$1,$B$1)</f>
        <v>8.8468900000000003E-2</v>
      </c>
      <c r="O35" s="100">
        <f>_xll.EQNXTDZ($A$1,$B35,O$1,$B$1)</f>
        <v>25.855950499999999</v>
      </c>
      <c r="P35" s="100">
        <f>_xll.EQNXTDZ($A$1,$B35,P$1,$B$1)</f>
        <v>29.563974900000002</v>
      </c>
      <c r="Q35" s="100">
        <f>_xll.EQNXTDZ($A$1,$B35,Q$1,$B$1)</f>
        <v>34.684590499999999</v>
      </c>
      <c r="R35" s="100">
        <f>_xll.EQNXTDZ($A$1,$B35,R$1,$B$1)</f>
        <v>67.181600000000003</v>
      </c>
      <c r="S35" s="100">
        <f>_xll.EQNXTDZ($A$1,$B35,S$1,$B$1)</f>
        <v>66.539900000000003</v>
      </c>
      <c r="T35" s="100">
        <f>_xll.EQNXTDZ($A$1,$B35,T$1,$B$1)</f>
        <v>155.47450000000001</v>
      </c>
      <c r="U35" s="100">
        <f>_xll.EQNXTDZ($A$1,$B35,U$1,$B$1)</f>
        <v>182.80690000000001</v>
      </c>
      <c r="V35" s="100">
        <f>_xll.EQNXTDZ($A$1,$B35,V$1,$B$1)</f>
        <v>111.99769999999999</v>
      </c>
      <c r="W35" s="100">
        <f>_xll.EQNXTDZ($A$1,$B35,W$1,$B$1)</f>
        <v>100.839</v>
      </c>
      <c r="X35" s="100">
        <f>_xll.EQNXTDZ($A$1,$B35,X$1,$B$1)</f>
        <v>252.7868</v>
      </c>
      <c r="Y35" s="100">
        <f>_xll.EQNXTDZ($A$1,$B35,Y$1,$B$1)</f>
        <v>353.29059999999998</v>
      </c>
      <c r="Z35" s="100">
        <f>_xll.EQNXTDZ($A$1,$B35,Z$1,$B$1)</f>
        <v>195.87</v>
      </c>
      <c r="AA35" s="100">
        <f>_xll.EQNXTDZ($A$1,$B35,AA$1,$B$1)</f>
        <v>357.69</v>
      </c>
      <c r="AB35" s="100">
        <f>_xll.EQNXTDZ($A$1,$B35,AB$1,$B$1)</f>
        <v>331.97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61.549999</v>
      </c>
      <c r="M41" s="55">
        <f>_xll.EQNXTDZ($A$1,$B41,M$1,$B$1)</f>
        <v>61.549999</v>
      </c>
      <c r="N41" s="55">
        <f>_xll.EQNXTDZ($A$1,$B41,N$1,$B$1)</f>
        <v>61.549999</v>
      </c>
      <c r="O41" s="55">
        <f>_xll.EQNXTDZ($A$1,$B41,O$1,$B$1)</f>
        <v>70.759998999999993</v>
      </c>
      <c r="P41" s="55">
        <f>_xll.EQNXTDZ($A$1,$B41,P$1,$B$1)</f>
        <v>70.759998999999993</v>
      </c>
      <c r="Q41" s="55">
        <f>_xll.EQNXTDZ($A$1,$B41,Q$1,$B$1)</f>
        <v>70.759998999999993</v>
      </c>
      <c r="R41" s="55">
        <f>_xll.EQNXTDZ($A$1,$B41,R$1,$B$1)</f>
        <v>70.760000000000005</v>
      </c>
      <c r="S41" s="55">
        <f>_xll.EQNXTDZ($A$1,$B41,S$1,$B$1)</f>
        <v>70.760000000000005</v>
      </c>
      <c r="T41" s="55">
        <f>_xll.EQNXTDZ($A$1,$B41,T$1,$B$1)</f>
        <v>70.760000000000005</v>
      </c>
      <c r="U41" s="55">
        <f>_xll.EQNXTDZ($A$1,$B41,U$1,$B$1)</f>
        <v>252.113</v>
      </c>
      <c r="V41" s="55">
        <f>_xll.EQNXTDZ($A$1,$B41,V$1,$B$1)</f>
        <v>252.4726</v>
      </c>
      <c r="W41" s="55">
        <f>_xll.EQNXTDZ($A$1,$B41,W$1,$B$1)</f>
        <v>252.4726</v>
      </c>
      <c r="X41" s="55">
        <f>_xll.EQNXTDZ($A$1,$B41,X$1,$B$1)</f>
        <v>41.550199999999997</v>
      </c>
      <c r="Y41" s="55">
        <f>_xll.EQNXTDZ($A$1,$B41,Y$1,$B$1)</f>
        <v>41.550199999999997</v>
      </c>
      <c r="Z41" s="55">
        <f>_xll.EQNXTDZ($A$1,$B41,Z$1,$B$1)</f>
        <v>41.55</v>
      </c>
      <c r="AA41" s="55">
        <f>_xll.EQNXTDZ($A$1,$B41,AA$1,$B$1)</f>
        <v>43.14</v>
      </c>
      <c r="AB41" s="55">
        <f>_xll.EQNXTDZ($A$1,$B41,AB$1,$B$1)</f>
        <v>43.14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92.755245599999995</v>
      </c>
      <c r="M43" s="55">
        <f>_xll.EQNXTDZ($A$1,$B43,M$1,$B$1)</f>
        <v>70.869340600000001</v>
      </c>
      <c r="N43" s="55">
        <f>_xll.EQNXTDZ($A$1,$B43,N$1,$B$1)</f>
        <v>70.957809499999996</v>
      </c>
      <c r="O43" s="55">
        <f>_xll.EQNXTDZ($A$1,$B43,O$1,$B$1)</f>
        <v>115.23376</v>
      </c>
      <c r="P43" s="55">
        <f>_xll.EQNXTDZ($A$1,$B43,P$1,$B$1)</f>
        <v>144.79773489999999</v>
      </c>
      <c r="Q43" s="55">
        <f>_xll.EQNXTDZ($A$1,$B43,Q$1,$B$1)</f>
        <v>149.47655140000001</v>
      </c>
      <c r="R43" s="55">
        <f>_xll.EQNXTDZ($A$1,$B43,R$1,$B$1)</f>
        <v>224.3887</v>
      </c>
      <c r="S43" s="55">
        <f>_xll.EQNXTDZ($A$1,$B43,S$1,$B$1)</f>
        <v>290.96069999999997</v>
      </c>
      <c r="T43" s="55">
        <f>_xll.EQNXTDZ($A$1,$B43,T$1,$B$1)</f>
        <v>446.56819999999999</v>
      </c>
      <c r="U43" s="55">
        <f>_xll.EQNXTDZ($A$1,$B43,U$1,$B$1)</f>
        <v>240.65809999999999</v>
      </c>
      <c r="V43" s="55">
        <f>_xll.EQNXTDZ($A$1,$B43,V$1,$B$1)</f>
        <v>330.99799999999999</v>
      </c>
      <c r="W43" s="55">
        <f>_xll.EQNXTDZ($A$1,$B43,W$1,$B$1)</f>
        <v>431.66129999999998</v>
      </c>
      <c r="X43" s="55">
        <f>_xll.EQNXTDZ($A$1,$B43,X$1,$B$1)</f>
        <v>684.41930000000002</v>
      </c>
      <c r="Y43" s="55">
        <f>_xll.EQNXTDZ($A$1,$B43,Y$1,$B$1)</f>
        <v>1027.55</v>
      </c>
      <c r="Z43" s="55">
        <f>_xll.EQNXTDZ($A$1,$B43,Z$1,$B$1)</f>
        <v>1212.55</v>
      </c>
      <c r="AA43" s="55">
        <f>_xll.EQNXTDZ($A$1,$B43,AA$1,$B$1)</f>
        <v>1861.39</v>
      </c>
      <c r="AB43" s="55">
        <f>_xll.EQNXTDZ($A$1,$B43,AB$1,$B$1)</f>
        <v>2178.29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154.30524460000001</v>
      </c>
      <c r="M44" s="55">
        <f>_xll.EQNXTDZ($A$1,$B44,M$1,$B$1)</f>
        <v>132.4193396</v>
      </c>
      <c r="N44" s="55">
        <f>_xll.EQNXTDZ($A$1,$B44,N$1,$B$1)</f>
        <v>132.50780850000001</v>
      </c>
      <c r="O44" s="55">
        <f>_xll.EQNXTDZ($A$1,$B44,O$1,$B$1)</f>
        <v>185.99375900000001</v>
      </c>
      <c r="P44" s="55">
        <f>_xll.EQNXTDZ($A$1,$B44,P$1,$B$1)</f>
        <v>215.55773389999999</v>
      </c>
      <c r="Q44" s="55">
        <f>_xll.EQNXTDZ($A$1,$B44,Q$1,$B$1)</f>
        <v>220.2365504</v>
      </c>
      <c r="R44" s="55">
        <f>_xll.EQNXTDZ($A$1,$B44,R$1,$B$1)</f>
        <v>295.14870000000002</v>
      </c>
      <c r="S44" s="55">
        <f>_xll.EQNXTDZ($A$1,$B44,S$1,$B$1)</f>
        <v>361.72070000000002</v>
      </c>
      <c r="T44" s="55">
        <f>_xll.EQNXTDZ($A$1,$B44,T$1,$B$1)</f>
        <v>517.32820000000004</v>
      </c>
      <c r="U44" s="55">
        <f>_xll.EQNXTDZ($A$1,$B44,U$1,$B$1)</f>
        <v>492.77109999999999</v>
      </c>
      <c r="V44" s="55">
        <f>_xll.EQNXTDZ($A$1,$B44,V$1,$B$1)</f>
        <v>583.47059999999999</v>
      </c>
      <c r="W44" s="55">
        <f>_xll.EQNXTDZ($A$1,$B44,W$1,$B$1)</f>
        <v>684.13390000000004</v>
      </c>
      <c r="X44" s="55">
        <f>_xll.EQNXTDZ($A$1,$B44,X$1,$B$1)</f>
        <v>725.96950000000004</v>
      </c>
      <c r="Y44" s="55">
        <f>_xll.EQNXTDZ($A$1,$B44,Y$1,$B$1)</f>
        <v>1069.1002000000001</v>
      </c>
      <c r="Z44" s="55">
        <f>_xll.EQNXTDZ($A$1,$B44,Z$1,$B$1)</f>
        <v>1254.0999999999999</v>
      </c>
      <c r="AA44" s="55">
        <f>_xll.EQNXTDZ($A$1,$B44,AA$1,$B$1)</f>
        <v>1904.53</v>
      </c>
      <c r="AB44" s="55">
        <f>_xll.EQNXTDZ($A$1,$B44,AB$1,$B$1)</f>
        <v>2221.4299999999998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379.05207769999998</v>
      </c>
      <c r="M47" s="55">
        <f>_xll.EQNXTDZ($A$1,$B47,M$1,$B$1)</f>
        <v>288.57586250000003</v>
      </c>
      <c r="N47" s="55">
        <f>_xll.EQNXTDZ($A$1,$B47,N$1,$B$1)</f>
        <v>354.97500550000001</v>
      </c>
      <c r="O47" s="55">
        <f>_xll.EQNXTDZ($A$1,$B47,O$1,$B$1)</f>
        <v>305.19077529999998</v>
      </c>
      <c r="P47" s="55">
        <f>_xll.EQNXTDZ($A$1,$B47,P$1,$B$1)</f>
        <v>251.50513419999999</v>
      </c>
      <c r="Q47" s="55">
        <f>_xll.EQNXTDZ($A$1,$B47,Q$1,$B$1)</f>
        <v>178.87653789999999</v>
      </c>
      <c r="R47" s="55">
        <f>_xll.EQNXTDZ($A$1,$B47,R$1,$B$1)</f>
        <v>113.42829999999999</v>
      </c>
      <c r="S47" s="55">
        <f>_xll.EQNXTDZ($A$1,$B47,S$1,$B$1)</f>
        <v>44.7288</v>
      </c>
      <c r="T47" s="55">
        <f>_xll.EQNXTDZ($A$1,$B47,T$1,$B$1)</f>
        <v>0.9</v>
      </c>
      <c r="U47" s="55">
        <f>_xll.EQNXTDZ($A$1,$B47,U$1,$B$1)</f>
        <v>365.34050000000002</v>
      </c>
      <c r="V47" s="55">
        <f>_xll.EQNXTDZ($A$1,$B47,V$1,$B$1)</f>
        <v>418.28530000000001</v>
      </c>
      <c r="W47" s="55">
        <f>_xll.EQNXTDZ($A$1,$B47,W$1,$B$1)</f>
        <v>340.4674</v>
      </c>
      <c r="X47" s="55">
        <f>_xll.EQNXTDZ($A$1,$B47,X$1,$B$1)</f>
        <v>768.14400000000001</v>
      </c>
      <c r="Y47" s="55">
        <f>_xll.EQNXTDZ($A$1,$B47,Y$1,$B$1)</f>
        <v>544.6404</v>
      </c>
      <c r="Z47" s="55">
        <f>_xll.EQNXTDZ($A$1,$B47,Z$1,$B$1)</f>
        <v>547.04</v>
      </c>
      <c r="AA47" s="55">
        <f>_xll.EQNXTDZ($A$1,$B47,AA$1,$B$1)</f>
        <v>448.97</v>
      </c>
      <c r="AB47" s="55">
        <f>_xll.EQNXTDZ($A$1,$B47,AB$1,$B$1)</f>
        <v>333.69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30</v>
      </c>
      <c r="N48" s="55">
        <f>_xll.EQNXTDZ($A$1,$B48,N$1,$B$1)</f>
        <v>9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-15.5328365</v>
      </c>
      <c r="M49" s="55">
        <f>_xll.EQNXTDZ($A$1,$B49,M$1,$B$1)</f>
        <v>-25.4381664</v>
      </c>
      <c r="N49" s="55">
        <f>_xll.EQNXTDZ($A$1,$B49,N$1,$B$1)</f>
        <v>-19.7191698</v>
      </c>
      <c r="O49" s="55">
        <f>_xll.EQNXTDZ($A$1,$B49,O$1,$B$1)</f>
        <v>-1.8581637</v>
      </c>
      <c r="P49" s="55">
        <f>_xll.EQNXTDZ($A$1,$B49,P$1,$B$1)</f>
        <v>12.818352600000001</v>
      </c>
      <c r="Q49" s="55">
        <f>_xll.EQNXTDZ($A$1,$B49,Q$1,$B$1)</f>
        <v>20.460516200000001</v>
      </c>
      <c r="R49" s="55">
        <f>_xll.EQNXTDZ($A$1,$B49,R$1,$B$1)</f>
        <v>3.3559000000000001</v>
      </c>
      <c r="S49" s="55">
        <f>_xll.EQNXTDZ($A$1,$B49,S$1,$B$1)</f>
        <v>-5.2225000000000001</v>
      </c>
      <c r="T49" s="55">
        <f>_xll.EQNXTDZ($A$1,$B49,T$1,$B$1)</f>
        <v>-7.5178000000000003</v>
      </c>
      <c r="U49" s="55">
        <f>_xll.EQNXTDZ($A$1,$B49,U$1,$B$1)</f>
        <v>-0.28060000000000002</v>
      </c>
      <c r="V49" s="55">
        <f>_xll.EQNXTDZ($A$1,$B49,V$1,$B$1)</f>
        <v>-0.95130000000000003</v>
      </c>
      <c r="W49" s="55">
        <f>_xll.EQNXTDZ($A$1,$B49,W$1,$B$1)</f>
        <v>30.805299999999999</v>
      </c>
      <c r="X49" s="55">
        <f>_xll.EQNXTDZ($A$1,$B49,X$1,$B$1)</f>
        <v>91.751199999999997</v>
      </c>
      <c r="Y49" s="55">
        <f>_xll.EQNXTDZ($A$1,$B49,Y$1,$B$1)</f>
        <v>166.73390000000001</v>
      </c>
      <c r="Z49" s="55">
        <f>_xll.EQNXTDZ($A$1,$B49,Z$1,$B$1)</f>
        <v>208.65</v>
      </c>
      <c r="AA49" s="55">
        <f>_xll.EQNXTDZ($A$1,$B49,AA$1,$B$1)</f>
        <v>293.64999999999998</v>
      </c>
      <c r="AB49" s="55">
        <f>_xll.EQNXTDZ($A$1,$B49,AB$1,$B$1)</f>
        <v>217.79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0.88280000000000003</v>
      </c>
      <c r="S50" s="55">
        <f>_xll.EQNXTDZ($A$1,$B50,S$1,$B$1)</f>
        <v>0.1452</v>
      </c>
      <c r="T50" s="55">
        <f>_xll.EQNXTDZ($A$1,$B50,T$1,$B$1)</f>
        <v>0</v>
      </c>
      <c r="U50" s="55">
        <f>_xll.EQNXTDZ($A$1,$B50,U$1,$B$1)</f>
        <v>7.8131000000000004</v>
      </c>
      <c r="V50" s="55">
        <f>_xll.EQNXTDZ($A$1,$B50,V$1,$B$1)</f>
        <v>5.3334999999999999</v>
      </c>
      <c r="W50" s="55">
        <f>_xll.EQNXTDZ($A$1,$B50,W$1,$B$1)</f>
        <v>3.06</v>
      </c>
      <c r="X50" s="55">
        <f>_xll.EQNXTDZ($A$1,$B50,X$1,$B$1)</f>
        <v>2.6183999999999998</v>
      </c>
      <c r="Y50" s="55">
        <f>_xll.EQNXTDZ($A$1,$B50,Y$1,$B$1)</f>
        <v>1.3491</v>
      </c>
      <c r="Z50" s="55">
        <f>_xll.EQNXTDZ($A$1,$B50,Z$1,$B$1)</f>
        <v>0.09</v>
      </c>
      <c r="AA50" s="55">
        <f>_xll.EQNXTDZ($A$1,$B50,AA$1,$B$1)</f>
        <v>6.75</v>
      </c>
      <c r="AB50" s="55">
        <f>_xll.EQNXTDZ($A$1,$B50,AB$1,$B$1)</f>
        <v>17.920000000000002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7.7958E-2</v>
      </c>
      <c r="N52" s="55">
        <f>_xll.EQNXTDZ($A$1,$B52,N$1,$B$1)</f>
        <v>5.1555999999999998E-2</v>
      </c>
      <c r="O52" s="55">
        <f>_xll.EQNXTDZ($A$1,$B52,O$1,$B$1)</f>
        <v>3.6623000000000003E-2</v>
      </c>
      <c r="P52" s="55">
        <f>_xll.EQNXTDZ($A$1,$B52,P$1,$B$1)</f>
        <v>5.3844900000000001E-2</v>
      </c>
      <c r="Q52" s="55">
        <f>_xll.EQNXTDZ($A$1,$B52,Q$1,$B$1)</f>
        <v>2.6042472000000001</v>
      </c>
      <c r="R52" s="55">
        <f>_xll.EQNXTDZ($A$1,$B52,R$1,$B$1)</f>
        <v>0.24959999999999999</v>
      </c>
      <c r="S52" s="55">
        <f>_xll.EQNXTDZ($A$1,$B52,S$1,$B$1)</f>
        <v>0.3674</v>
      </c>
      <c r="T52" s="55">
        <f>_xll.EQNXTDZ($A$1,$B52,T$1,$B$1)</f>
        <v>0.2611</v>
      </c>
      <c r="U52" s="55">
        <f>_xll.EQNXTDZ($A$1,$B52,U$1,$B$1)</f>
        <v>1.1156999999999999</v>
      </c>
      <c r="V52" s="55">
        <f>_xll.EQNXTDZ($A$1,$B52,V$1,$B$1)</f>
        <v>1.5529999999999999</v>
      </c>
      <c r="W52" s="55">
        <f>_xll.EQNXTDZ($A$1,$B52,W$1,$B$1)</f>
        <v>1.6285000000000001</v>
      </c>
      <c r="X52" s="55">
        <f>_xll.EQNXTDZ($A$1,$B52,X$1,$B$1)</f>
        <v>2.8931</v>
      </c>
      <c r="Y52" s="55">
        <f>_xll.EQNXTDZ($A$1,$B52,Y$1,$B$1)</f>
        <v>2.7210999999999999</v>
      </c>
      <c r="Z52" s="55">
        <f>_xll.EQNXTDZ($A$1,$B52,Z$1,$B$1)</f>
        <v>4.88</v>
      </c>
      <c r="AA52" s="55">
        <f>_xll.EQNXTDZ($A$1,$B52,AA$1,$B$1)</f>
        <v>2.95</v>
      </c>
      <c r="AB52" s="55">
        <f>_xll.EQNXTDZ($A$1,$B52,AB$1,$B$1)</f>
        <v>4.05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363.51924120000001</v>
      </c>
      <c r="M53" s="55">
        <f>_xll.EQNXTDZ($A$1,$B53,M$1,$B$1)</f>
        <v>293.21565409999999</v>
      </c>
      <c r="N53" s="55">
        <f>_xll.EQNXTDZ($A$1,$B53,N$1,$B$1)</f>
        <v>344.30739169999998</v>
      </c>
      <c r="O53" s="55">
        <f>_xll.EQNXTDZ($A$1,$B53,O$1,$B$1)</f>
        <v>303.36923460000003</v>
      </c>
      <c r="P53" s="55">
        <f>_xll.EQNXTDZ($A$1,$B53,P$1,$B$1)</f>
        <v>264.37733170000001</v>
      </c>
      <c r="Q53" s="55">
        <f>_xll.EQNXTDZ($A$1,$B53,Q$1,$B$1)</f>
        <v>201.94130129999999</v>
      </c>
      <c r="R53" s="55">
        <f>_xll.EQNXTDZ($A$1,$B53,R$1,$B$1)</f>
        <v>117.9166</v>
      </c>
      <c r="S53" s="55">
        <f>_xll.EQNXTDZ($A$1,$B53,S$1,$B$1)</f>
        <v>40.018900000000002</v>
      </c>
      <c r="T53" s="55">
        <f>_xll.EQNXTDZ($A$1,$B53,T$1,$B$1)</f>
        <v>-6.3567</v>
      </c>
      <c r="U53" s="55">
        <f>_xll.EQNXTDZ($A$1,$B53,U$1,$B$1)</f>
        <v>373.98869999999999</v>
      </c>
      <c r="V53" s="55">
        <f>_xll.EQNXTDZ($A$1,$B53,V$1,$B$1)</f>
        <v>424.22050000000002</v>
      </c>
      <c r="W53" s="55">
        <f>_xll.EQNXTDZ($A$1,$B53,W$1,$B$1)</f>
        <v>375.96120000000002</v>
      </c>
      <c r="X53" s="55">
        <f>_xll.EQNXTDZ($A$1,$B53,X$1,$B$1)</f>
        <v>865.4067</v>
      </c>
      <c r="Y53" s="55">
        <f>_xll.EQNXTDZ($A$1,$B53,Y$1,$B$1)</f>
        <v>715.44449999999995</v>
      </c>
      <c r="Z53" s="55">
        <f>_xll.EQNXTDZ($A$1,$B53,Z$1,$B$1)</f>
        <v>760.66</v>
      </c>
      <c r="AA53" s="55">
        <f>_xll.EQNXTDZ($A$1,$B53,AA$1,$B$1)</f>
        <v>752.32</v>
      </c>
      <c r="AB53" s="55">
        <f>_xll.EQNXTDZ($A$1,$B53,AB$1,$B$1)</f>
        <v>573.45000000000005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15.1616749</v>
      </c>
      <c r="M54" s="55">
        <f>_xll.EQNXTDZ($A$1,$B54,M$1,$B$1)</f>
        <v>21.132145399999999</v>
      </c>
      <c r="N54" s="55">
        <f>_xll.EQNXTDZ($A$1,$B54,N$1,$B$1)</f>
        <v>17.218452500000001</v>
      </c>
      <c r="O54" s="55">
        <f>_xll.EQNXTDZ($A$1,$B54,O$1,$B$1)</f>
        <v>15.9911137</v>
      </c>
      <c r="P54" s="55">
        <f>_xll.EQNXTDZ($A$1,$B54,P$1,$B$1)</f>
        <v>22.5295147</v>
      </c>
      <c r="Q54" s="55">
        <f>_xll.EQNXTDZ($A$1,$B54,Q$1,$B$1)</f>
        <v>25.984977600000001</v>
      </c>
      <c r="R54" s="55">
        <f>_xll.EQNXTDZ($A$1,$B54,R$1,$B$1)</f>
        <v>26.802900000000001</v>
      </c>
      <c r="S54" s="55">
        <f>_xll.EQNXTDZ($A$1,$B54,S$1,$B$1)</f>
        <v>18.411899999999999</v>
      </c>
      <c r="T54" s="55">
        <f>_xll.EQNXTDZ($A$1,$B54,T$1,$B$1)</f>
        <v>33.154899999999998</v>
      </c>
      <c r="U54" s="55">
        <f>_xll.EQNXTDZ($A$1,$B54,U$1,$B$1)</f>
        <v>36.469499999999996</v>
      </c>
      <c r="V54" s="55">
        <f>_xll.EQNXTDZ($A$1,$B54,V$1,$B$1)</f>
        <v>46.792400000000001</v>
      </c>
      <c r="W54" s="55">
        <f>_xll.EQNXTDZ($A$1,$B54,W$1,$B$1)</f>
        <v>73.049300000000002</v>
      </c>
      <c r="X54" s="55">
        <f>_xll.EQNXTDZ($A$1,$B54,X$1,$B$1)</f>
        <v>88.105000000000004</v>
      </c>
      <c r="Y54" s="55">
        <f>_xll.EQNXTDZ($A$1,$B54,Y$1,$B$1)</f>
        <v>110.173</v>
      </c>
      <c r="Z54" s="55">
        <f>_xll.EQNXTDZ($A$1,$B54,Z$1,$B$1)</f>
        <v>183.92</v>
      </c>
      <c r="AA54" s="55">
        <f>_xll.EQNXTDZ($A$1,$B54,AA$1,$B$1)</f>
        <v>185.68</v>
      </c>
      <c r="AB54" s="55">
        <f>_xll.EQNXTDZ($A$1,$B54,AB$1,$B$1)</f>
        <v>259.7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9.9417775000000006</v>
      </c>
      <c r="M55" s="55">
        <f>_xll.EQNXTDZ($A$1,$B55,M$1,$B$1)</f>
        <v>52.822307199999997</v>
      </c>
      <c r="N55" s="55">
        <f>_xll.EQNXTDZ($A$1,$B55,N$1,$B$1)</f>
        <v>57.2776718</v>
      </c>
      <c r="O55" s="55">
        <f>_xll.EQNXTDZ($A$1,$B55,O$1,$B$1)</f>
        <v>73.278177200000002</v>
      </c>
      <c r="P55" s="55">
        <f>_xll.EQNXTDZ($A$1,$B55,P$1,$B$1)</f>
        <v>75.822303300000002</v>
      </c>
      <c r="Q55" s="55">
        <f>_xll.EQNXTDZ($A$1,$B55,Q$1,$B$1)</f>
        <v>85.305116400000003</v>
      </c>
      <c r="R55" s="55">
        <f>_xll.EQNXTDZ($A$1,$B55,R$1,$B$1)</f>
        <v>89.043999999999997</v>
      </c>
      <c r="S55" s="55">
        <f>_xll.EQNXTDZ($A$1,$B55,S$1,$B$1)</f>
        <v>87.063900000000004</v>
      </c>
      <c r="T55" s="55">
        <f>_xll.EQNXTDZ($A$1,$B55,T$1,$B$1)</f>
        <v>82.3386</v>
      </c>
      <c r="U55" s="55">
        <f>_xll.EQNXTDZ($A$1,$B55,U$1,$B$1)</f>
        <v>138.19139999999999</v>
      </c>
      <c r="V55" s="55">
        <f>_xll.EQNXTDZ($A$1,$B55,V$1,$B$1)</f>
        <v>198.12559999999999</v>
      </c>
      <c r="W55" s="55">
        <f>_xll.EQNXTDZ($A$1,$B55,W$1,$B$1)</f>
        <v>240.3261</v>
      </c>
      <c r="X55" s="55">
        <f>_xll.EQNXTDZ($A$1,$B55,X$1,$B$1)</f>
        <v>354.44069999999999</v>
      </c>
      <c r="Y55" s="55">
        <f>_xll.EQNXTDZ($A$1,$B55,Y$1,$B$1)</f>
        <v>445.55680000000001</v>
      </c>
      <c r="Z55" s="55">
        <f>_xll.EQNXTDZ($A$1,$B55,Z$1,$B$1)</f>
        <v>372.61</v>
      </c>
      <c r="AA55" s="55">
        <f>_xll.EQNXTDZ($A$1,$B55,AA$1,$B$1)</f>
        <v>256.99</v>
      </c>
      <c r="AB55" s="55">
        <f>_xll.EQNXTDZ($A$1,$B55,AB$1,$B$1)</f>
        <v>322.54000000000002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20.840792799999999</v>
      </c>
      <c r="N56" s="55">
        <f>_xll.EQNXTDZ($A$1,$B56,N$1,$B$1)</f>
        <v>14.8597979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9.1244999999999994</v>
      </c>
      <c r="S56" s="55">
        <f>_xll.EQNXTDZ($A$1,$B56,S$1,$B$1)</f>
        <v>15.010400000000001</v>
      </c>
      <c r="T56" s="55">
        <f>_xll.EQNXTDZ($A$1,$B56,T$1,$B$1)</f>
        <v>33.353099999999998</v>
      </c>
      <c r="U56" s="55">
        <f>_xll.EQNXTDZ($A$1,$B56,U$1,$B$1)</f>
        <v>2.3662000000000001</v>
      </c>
      <c r="V56" s="55">
        <f>_xll.EQNXTDZ($A$1,$B56,V$1,$B$1)</f>
        <v>19.719899999999999</v>
      </c>
      <c r="W56" s="55">
        <f>_xll.EQNXTDZ($A$1,$B56,W$1,$B$1)</f>
        <v>75.034899999999993</v>
      </c>
      <c r="X56" s="55">
        <f>_xll.EQNXTDZ($A$1,$B56,X$1,$B$1)</f>
        <v>80.143299999999996</v>
      </c>
      <c r="Y56" s="55">
        <f>_xll.EQNXTDZ($A$1,$B56,Y$1,$B$1)</f>
        <v>91.709100000000007</v>
      </c>
      <c r="Z56" s="55">
        <f>_xll.EQNXTDZ($A$1,$B56,Z$1,$B$1)</f>
        <v>221.05</v>
      </c>
      <c r="AA56" s="55">
        <f>_xll.EQNXTDZ($A$1,$B56,AA$1,$B$1)</f>
        <v>49.5</v>
      </c>
      <c r="AB56" s="55">
        <f>_xll.EQNXTDZ($A$1,$B56,AB$1,$B$1)</f>
        <v>114.02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7.8193100000000001E-2</v>
      </c>
      <c r="M57" s="55">
        <f>_xll.EQNXTDZ($A$1,$B57,M$1,$B$1)</f>
        <v>1.8528800000000002E-2</v>
      </c>
      <c r="N57" s="55">
        <f>_xll.EQNXTDZ($A$1,$B57,N$1,$B$1)</f>
        <v>8.0191100000000001E-2</v>
      </c>
      <c r="O57" s="55">
        <f>_xll.EQNXTDZ($A$1,$B57,O$1,$B$1)</f>
        <v>0.103875</v>
      </c>
      <c r="P57" s="55">
        <f>_xll.EQNXTDZ($A$1,$B57,P$1,$B$1)</f>
        <v>3.8306749</v>
      </c>
      <c r="Q57" s="55">
        <f>_xll.EQNXTDZ($A$1,$B57,Q$1,$B$1)</f>
        <v>0.76259270000000001</v>
      </c>
      <c r="R57" s="55">
        <f>_xll.EQNXTDZ($A$1,$B57,R$1,$B$1)</f>
        <v>1.8568</v>
      </c>
      <c r="S57" s="55">
        <f>_xll.EQNXTDZ($A$1,$B57,S$1,$B$1)</f>
        <v>0.1099</v>
      </c>
      <c r="T57" s="55">
        <f>_xll.EQNXTDZ($A$1,$B57,T$1,$B$1)</f>
        <v>3.5066000000000002</v>
      </c>
      <c r="U57" s="55">
        <f>_xll.EQNXTDZ($A$1,$B57,U$1,$B$1)</f>
        <v>0.14630000000000001</v>
      </c>
      <c r="V57" s="55">
        <f>_xll.EQNXTDZ($A$1,$B57,V$1,$B$1)</f>
        <v>0.18149999999999999</v>
      </c>
      <c r="W57" s="55">
        <f>_xll.EQNXTDZ($A$1,$B57,W$1,$B$1)</f>
        <v>0.1966</v>
      </c>
      <c r="X57" s="55">
        <f>_xll.EQNXTDZ($A$1,$B57,X$1,$B$1)</f>
        <v>9.6010000000000009</v>
      </c>
      <c r="Y57" s="55">
        <f>_xll.EQNXTDZ($A$1,$B57,Y$1,$B$1)</f>
        <v>0.25169999999999998</v>
      </c>
      <c r="Z57" s="55">
        <f>_xll.EQNXTDZ($A$1,$B57,Z$1,$B$1)</f>
        <v>2</v>
      </c>
      <c r="AA57" s="55">
        <f>_xll.EQNXTDZ($A$1,$B57,AA$1,$B$1)</f>
        <v>3.42</v>
      </c>
      <c r="AB57" s="55">
        <f>_xll.EQNXTDZ($A$1,$B57,AB$1,$B$1)</f>
        <v>14.16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25.181645499999998</v>
      </c>
      <c r="M59" s="55">
        <f>_xll.EQNXTDZ($A$1,$B59,M$1,$B$1)</f>
        <v>94.813774199999997</v>
      </c>
      <c r="N59" s="55">
        <f>_xll.EQNXTDZ($A$1,$B59,N$1,$B$1)</f>
        <v>89.436113300000002</v>
      </c>
      <c r="O59" s="55">
        <f>_xll.EQNXTDZ($A$1,$B59,O$1,$B$1)</f>
        <v>89.373165900000004</v>
      </c>
      <c r="P59" s="55">
        <f>_xll.EQNXTDZ($A$1,$B59,P$1,$B$1)</f>
        <v>102.1824929</v>
      </c>
      <c r="Q59" s="55">
        <f>_xll.EQNXTDZ($A$1,$B59,Q$1,$B$1)</f>
        <v>112.0526867</v>
      </c>
      <c r="R59" s="55">
        <f>_xll.EQNXTDZ($A$1,$B59,R$1,$B$1)</f>
        <v>126.8282</v>
      </c>
      <c r="S59" s="55">
        <f>_xll.EQNXTDZ($A$1,$B59,S$1,$B$1)</f>
        <v>120.59610000000001</v>
      </c>
      <c r="T59" s="55">
        <f>_xll.EQNXTDZ($A$1,$B59,T$1,$B$1)</f>
        <v>152.35319999999999</v>
      </c>
      <c r="U59" s="55">
        <f>_xll.EQNXTDZ($A$1,$B59,U$1,$B$1)</f>
        <v>177.17339999999999</v>
      </c>
      <c r="V59" s="55">
        <f>_xll.EQNXTDZ($A$1,$B59,V$1,$B$1)</f>
        <v>264.81939999999997</v>
      </c>
      <c r="W59" s="55">
        <f>_xll.EQNXTDZ($A$1,$B59,W$1,$B$1)</f>
        <v>388.6069</v>
      </c>
      <c r="X59" s="55">
        <f>_xll.EQNXTDZ($A$1,$B59,X$1,$B$1)</f>
        <v>532.29</v>
      </c>
      <c r="Y59" s="55">
        <f>_xll.EQNXTDZ($A$1,$B59,Y$1,$B$1)</f>
        <v>647.69060000000002</v>
      </c>
      <c r="Z59" s="55">
        <f>_xll.EQNXTDZ($A$1,$B59,Z$1,$B$1)</f>
        <v>779.58</v>
      </c>
      <c r="AA59" s="55">
        <f>_xll.EQNXTDZ($A$1,$B59,AA$1,$B$1)</f>
        <v>495.59</v>
      </c>
      <c r="AB59" s="55">
        <f>_xll.EQNXTDZ($A$1,$B59,AB$1,$B$1)</f>
        <v>710.42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543.00613129999999</v>
      </c>
      <c r="M60" s="55">
        <f>_xll.EQNXTDZ($A$1,$B60,M$1,$B$1)</f>
        <v>520.44876790000001</v>
      </c>
      <c r="N60" s="55">
        <f>_xll.EQNXTDZ($A$1,$B60,N$1,$B$1)</f>
        <v>566.25131350000004</v>
      </c>
      <c r="O60" s="55">
        <f>_xll.EQNXTDZ($A$1,$B60,O$1,$B$1)</f>
        <v>578.73615949999999</v>
      </c>
      <c r="P60" s="55">
        <f>_xll.EQNXTDZ($A$1,$B60,P$1,$B$1)</f>
        <v>582.11755849999997</v>
      </c>
      <c r="Q60" s="55">
        <f>_xll.EQNXTDZ($A$1,$B60,Q$1,$B$1)</f>
        <v>534.2305384</v>
      </c>
      <c r="R60" s="55">
        <f>_xll.EQNXTDZ($A$1,$B60,R$1,$B$1)</f>
        <v>539.89350000000002</v>
      </c>
      <c r="S60" s="55">
        <f>_xll.EQNXTDZ($A$1,$B60,S$1,$B$1)</f>
        <v>522.33569999999997</v>
      </c>
      <c r="T60" s="55">
        <f>_xll.EQNXTDZ($A$1,$B60,T$1,$B$1)</f>
        <v>663.32470000000001</v>
      </c>
      <c r="U60" s="55">
        <f>_xll.EQNXTDZ($A$1,$B60,U$1,$B$1)</f>
        <v>1043.9331999999999</v>
      </c>
      <c r="V60" s="55">
        <f>_xll.EQNXTDZ($A$1,$B60,V$1,$B$1)</f>
        <v>1272.5105000000001</v>
      </c>
      <c r="W60" s="55">
        <f>_xll.EQNXTDZ($A$1,$B60,W$1,$B$1)</f>
        <v>1448.702</v>
      </c>
      <c r="X60" s="55">
        <f>_xll.EQNXTDZ($A$1,$B60,X$1,$B$1)</f>
        <v>2123.6662000000001</v>
      </c>
      <c r="Y60" s="55">
        <f>_xll.EQNXTDZ($A$1,$B60,Y$1,$B$1)</f>
        <v>2432.2352999999998</v>
      </c>
      <c r="Z60" s="55">
        <f>_xll.EQNXTDZ($A$1,$B60,Z$1,$B$1)</f>
        <v>2794.34</v>
      </c>
      <c r="AA60" s="55">
        <f>_xll.EQNXTDZ($A$1,$B60,AA$1,$B$1)</f>
        <v>3152.44</v>
      </c>
      <c r="AB60" s="55">
        <f>_xll.EQNXTDZ($A$1,$B60,AB$1,$B$1)</f>
        <v>3505.3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512.55576410000003</v>
      </c>
      <c r="M62" s="55">
        <f>_xll.EQNXTDZ($A$1,$B62,M$1,$B$1)</f>
        <v>518.91592279999998</v>
      </c>
      <c r="N62" s="55">
        <f>_xll.EQNXTDZ($A$1,$B62,N$1,$B$1)</f>
        <v>527.76018610000006</v>
      </c>
      <c r="O62" s="55">
        <f>_xll.EQNXTDZ($A$1,$B62,O$1,$B$1)</f>
        <v>540.01517349999995</v>
      </c>
      <c r="P62" s="55">
        <f>_xll.EQNXTDZ($A$1,$B62,P$1,$B$1)</f>
        <v>550.52606739999999</v>
      </c>
      <c r="Q62" s="55">
        <f>_xll.EQNXTDZ($A$1,$B62,Q$1,$B$1)</f>
        <v>677.41276549999998</v>
      </c>
      <c r="R62" s="55">
        <f>_xll.EQNXTDZ($A$1,$B62,R$1,$B$1)</f>
        <v>408.31189999999998</v>
      </c>
      <c r="S62" s="55">
        <f>_xll.EQNXTDZ($A$1,$B62,S$1,$B$1)</f>
        <v>497.4178</v>
      </c>
      <c r="T62" s="55">
        <f>_xll.EQNXTDZ($A$1,$B62,T$1,$B$1)</f>
        <v>497.56259999999997</v>
      </c>
      <c r="U62" s="55">
        <f>_xll.EQNXTDZ($A$1,$B62,U$1,$B$1)</f>
        <v>499.10750000000002</v>
      </c>
      <c r="V62" s="55">
        <f>_xll.EQNXTDZ($A$1,$B62,V$1,$B$1)</f>
        <v>688.30780000000004</v>
      </c>
      <c r="W62" s="55">
        <f>_xll.EQNXTDZ($A$1,$B62,W$1,$B$1)</f>
        <v>1423.6893</v>
      </c>
      <c r="X62" s="55">
        <f>_xll.EQNXTDZ($A$1,$B62,X$1,$B$1)</f>
        <v>1474.5405000000001</v>
      </c>
      <c r="Y62" s="55">
        <f>_xll.EQNXTDZ($A$1,$B62,Y$1,$B$1)</f>
        <v>2319.7008999999998</v>
      </c>
      <c r="Z62" s="55">
        <f>_xll.EQNXTDZ($A$1,$B62,Z$1,$B$1)</f>
        <v>2405.81</v>
      </c>
      <c r="AA62" s="55">
        <f>_xll.EQNXTDZ($A$1,$B62,AA$1,$B$1)</f>
        <v>2966.99</v>
      </c>
      <c r="AB62" s="55">
        <f>_xll.EQNXTDZ($A$1,$B62,AB$1,$B$1)</f>
        <v>2974.46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33.661756400000002</v>
      </c>
      <c r="M63" s="55">
        <f>_xll.EQNXTDZ($A$1,$B63,M$1,$B$1)</f>
        <v>79.741850400000004</v>
      </c>
      <c r="N63" s="55">
        <f>_xll.EQNXTDZ($A$1,$B63,N$1,$B$1)</f>
        <v>126.9725567</v>
      </c>
      <c r="O63" s="55">
        <f>_xll.EQNXTDZ($A$1,$B63,O$1,$B$1)</f>
        <v>174.71940119999999</v>
      </c>
      <c r="P63" s="55">
        <f>_xll.EQNXTDZ($A$1,$B63,P$1,$B$1)</f>
        <v>223.95852919999999</v>
      </c>
      <c r="Q63" s="55">
        <f>_xll.EQNXTDZ($A$1,$B63,Q$1,$B$1)</f>
        <v>266.20155590000002</v>
      </c>
      <c r="R63" s="55">
        <f>_xll.EQNXTDZ($A$1,$B63,R$1,$B$1)</f>
        <v>44.051200000000001</v>
      </c>
      <c r="S63" s="55">
        <f>_xll.EQNXTDZ($A$1,$B63,S$1,$B$1)</f>
        <v>99.481399999999994</v>
      </c>
      <c r="T63" s="55">
        <f>_xll.EQNXTDZ($A$1,$B63,T$1,$B$1)</f>
        <v>150.34829999999999</v>
      </c>
      <c r="U63" s="55">
        <f>_xll.EQNXTDZ($A$1,$B63,U$1,$B$1)</f>
        <v>204.39099999999999</v>
      </c>
      <c r="V63" s="55">
        <f>_xll.EQNXTDZ($A$1,$B63,V$1,$B$1)</f>
        <v>248.13470000000001</v>
      </c>
      <c r="W63" s="55">
        <f>_xll.EQNXTDZ($A$1,$B63,W$1,$B$1)</f>
        <v>321.37869999999998</v>
      </c>
      <c r="X63" s="55">
        <f>_xll.EQNXTDZ($A$1,$B63,X$1,$B$1)</f>
        <v>406.71050000000002</v>
      </c>
      <c r="Y63" s="55">
        <f>_xll.EQNXTDZ($A$1,$B63,Y$1,$B$1)</f>
        <v>515.65139999999997</v>
      </c>
      <c r="Z63" s="55">
        <f>_xll.EQNXTDZ($A$1,$B63,Z$1,$B$1)</f>
        <v>639.16999999999996</v>
      </c>
      <c r="AA63" s="55">
        <f>_xll.EQNXTDZ($A$1,$B63,AA$1,$B$1)</f>
        <v>728.97</v>
      </c>
      <c r="AB63" s="55">
        <f>_xll.EQNXTDZ($A$1,$B63,AB$1,$B$1)</f>
        <v>857.27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478.89400769999997</v>
      </c>
      <c r="M65" s="55">
        <f>_xll.EQNXTDZ($A$1,$B65,M$1,$B$1)</f>
        <v>439.1740724</v>
      </c>
      <c r="N65" s="55">
        <f>_xll.EQNXTDZ($A$1,$B65,N$1,$B$1)</f>
        <v>400.78762940000001</v>
      </c>
      <c r="O65" s="55">
        <f>_xll.EQNXTDZ($A$1,$B65,O$1,$B$1)</f>
        <v>365.29577230000001</v>
      </c>
      <c r="P65" s="55">
        <f>_xll.EQNXTDZ($A$1,$B65,P$1,$B$1)</f>
        <v>326.5675382</v>
      </c>
      <c r="Q65" s="55">
        <f>_xll.EQNXTDZ($A$1,$B65,Q$1,$B$1)</f>
        <v>411.21120960000002</v>
      </c>
      <c r="R65" s="55">
        <f>_xll.EQNXTDZ($A$1,$B65,R$1,$B$1)</f>
        <v>364.26069999999999</v>
      </c>
      <c r="S65" s="55">
        <f>_xll.EQNXTDZ($A$1,$B65,S$1,$B$1)</f>
        <v>397.93639999999999</v>
      </c>
      <c r="T65" s="55">
        <f>_xll.EQNXTDZ($A$1,$B65,T$1,$B$1)</f>
        <v>347.21429999999998</v>
      </c>
      <c r="U65" s="55">
        <f>_xll.EQNXTDZ($A$1,$B65,U$1,$B$1)</f>
        <v>294.7165</v>
      </c>
      <c r="V65" s="55">
        <f>_xll.EQNXTDZ($A$1,$B65,V$1,$B$1)</f>
        <v>440.17309999999998</v>
      </c>
      <c r="W65" s="55">
        <f>_xll.EQNXTDZ($A$1,$B65,W$1,$B$1)</f>
        <v>1102.3106</v>
      </c>
      <c r="X65" s="55">
        <f>_xll.EQNXTDZ($A$1,$B65,X$1,$B$1)</f>
        <v>1067.83</v>
      </c>
      <c r="Y65" s="55">
        <f>_xll.EQNXTDZ($A$1,$B65,Y$1,$B$1)</f>
        <v>1804.0495000000001</v>
      </c>
      <c r="Z65" s="55">
        <f>_xll.EQNXTDZ($A$1,$B65,Z$1,$B$1)</f>
        <v>1766.64</v>
      </c>
      <c r="AA65" s="55">
        <f>_xll.EQNXTDZ($A$1,$B65,AA$1,$B$1)</f>
        <v>2238.02</v>
      </c>
      <c r="AB65" s="55">
        <f>_xll.EQNXTDZ($A$1,$B65,AB$1,$B$1)</f>
        <v>2117.19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0.46879389999999999</v>
      </c>
      <c r="M67" s="55">
        <f>_xll.EQNXTDZ($A$1,$B67,M$1,$B$1)</f>
        <v>1.9127285999999999</v>
      </c>
      <c r="N67" s="55">
        <f>_xll.EQNXTDZ($A$1,$B67,N$1,$B$1)</f>
        <v>36.865216699999998</v>
      </c>
      <c r="O67" s="55">
        <f>_xll.EQNXTDZ($A$1,$B67,O$1,$B$1)</f>
        <v>82.267562999999996</v>
      </c>
      <c r="P67" s="55">
        <f>_xll.EQNXTDZ($A$1,$B67,P$1,$B$1)</f>
        <v>112.498137</v>
      </c>
      <c r="Q67" s="55">
        <f>_xll.EQNXTDZ($A$1,$B67,Q$1,$B$1)</f>
        <v>7.2866385999999999</v>
      </c>
      <c r="R67" s="55">
        <f>_xll.EQNXTDZ($A$1,$B67,R$1,$B$1)</f>
        <v>69.486699999999999</v>
      </c>
      <c r="S67" s="55">
        <f>_xll.EQNXTDZ($A$1,$B67,S$1,$B$1)</f>
        <v>3.0941999999999998</v>
      </c>
      <c r="T67" s="55">
        <f>_xll.EQNXTDZ($A$1,$B67,T$1,$B$1)</f>
        <v>78.802599999999998</v>
      </c>
      <c r="U67" s="55">
        <f>_xll.EQNXTDZ($A$1,$B67,U$1,$B$1)</f>
        <v>468.24829999999997</v>
      </c>
      <c r="V67" s="55">
        <f>_xll.EQNXTDZ($A$1,$B67,V$1,$B$1)</f>
        <v>691.15679999999998</v>
      </c>
      <c r="W67" s="55">
        <f>_xll.EQNXTDZ($A$1,$B67,W$1,$B$1)</f>
        <v>125.8373</v>
      </c>
      <c r="X67" s="55">
        <f>_xll.EQNXTDZ($A$1,$B67,X$1,$B$1)</f>
        <v>589.25440000000003</v>
      </c>
      <c r="Y67" s="55">
        <f>_xll.EQNXTDZ($A$1,$B67,Y$1,$B$1)</f>
        <v>158.10249999999999</v>
      </c>
      <c r="Z67" s="55">
        <f>_xll.EQNXTDZ($A$1,$B67,Z$1,$B$1)</f>
        <v>482.84</v>
      </c>
      <c r="AA67" s="55">
        <f>_xll.EQNXTDZ($A$1,$B67,AA$1,$B$1)</f>
        <v>63.89</v>
      </c>
      <c r="AB67" s="55">
        <f>_xll.EQNXTDZ($A$1,$B67,AB$1,$B$1)</f>
        <v>450.83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1E-3</v>
      </c>
      <c r="M71" s="55">
        <f>_xll.EQNXTDZ($A$1,$B71,M$1,$B$1)</f>
        <v>1E-3</v>
      </c>
      <c r="N71" s="55">
        <f>_xll.EQNXTDZ($A$1,$B71,N$1,$B$1)</f>
        <v>1E-3</v>
      </c>
      <c r="O71" s="55">
        <f>_xll.EQNXTDZ($A$1,$B71,O$1,$B$1)</f>
        <v>1E-3</v>
      </c>
      <c r="P71" s="55">
        <f>_xll.EQNXTDZ($A$1,$B71,P$1,$B$1)</f>
        <v>1E-3</v>
      </c>
      <c r="Q71" s="55">
        <f>_xll.EQNXTDZ($A$1,$B71,Q$1,$B$1)</f>
        <v>1E-3</v>
      </c>
      <c r="R71" s="55">
        <f>_xll.EQNXTDZ($A$1,$B71,R$1,$B$1)</f>
        <v>1E-3</v>
      </c>
      <c r="S71" s="55">
        <f>_xll.EQNXTDZ($A$1,$B71,S$1,$B$1)</f>
        <v>1E-3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20.548400000000001</v>
      </c>
      <c r="Z71" s="55">
        <f>_xll.EQNXTDZ($A$1,$B71,Z$1,$B$1)</f>
        <v>20.58</v>
      </c>
      <c r="AA71" s="55">
        <f>_xll.EQNXTDZ($A$1,$B71,AA$1,$B$1)</f>
        <v>21.54</v>
      </c>
      <c r="AB71" s="55">
        <f>_xll.EQNXTDZ($A$1,$B71,AB$1,$B$1)</f>
        <v>22.76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9.3727771999999998</v>
      </c>
      <c r="N72" s="55">
        <f>_xll.EQNXTDZ($A$1,$B72,N$1,$B$1)</f>
        <v>17.2510595</v>
      </c>
      <c r="O72" s="55">
        <f>_xll.EQNXTDZ($A$1,$B72,O$1,$B$1)</f>
        <v>11.8020853</v>
      </c>
      <c r="P72" s="55">
        <f>_xll.EQNXTDZ($A$1,$B72,P$1,$B$1)</f>
        <v>33.955698499999997</v>
      </c>
      <c r="Q72" s="55">
        <f>_xll.EQNXTDZ($A$1,$B72,Q$1,$B$1)</f>
        <v>24.666191099999999</v>
      </c>
      <c r="R72" s="55">
        <f>_xll.EQNXTDZ($A$1,$B72,R$1,$B$1)</f>
        <v>5.75</v>
      </c>
      <c r="S72" s="55">
        <f>_xll.EQNXTDZ($A$1,$B72,S$1,$B$1)</f>
        <v>10.6227</v>
      </c>
      <c r="T72" s="55">
        <f>_xll.EQNXTDZ($A$1,$B72,T$1,$B$1)</f>
        <v>50.609299999999998</v>
      </c>
      <c r="U72" s="55">
        <f>_xll.EQNXTDZ($A$1,$B72,U$1,$B$1)</f>
        <v>23.39</v>
      </c>
      <c r="V72" s="55">
        <f>_xll.EQNXTDZ($A$1,$B72,V$1,$B$1)</f>
        <v>7.4580000000000002</v>
      </c>
      <c r="W72" s="55">
        <f>_xll.EQNXTDZ($A$1,$B72,W$1,$B$1)</f>
        <v>35.023000000000003</v>
      </c>
      <c r="X72" s="55">
        <f>_xll.EQNXTDZ($A$1,$B72,X$1,$B$1)</f>
        <v>17.848700000000001</v>
      </c>
      <c r="Y72" s="55">
        <f>_xll.EQNXTDZ($A$1,$B72,Y$1,$B$1)</f>
        <v>30.035599999999999</v>
      </c>
      <c r="Z72" s="55">
        <f>_xll.EQNXTDZ($A$1,$B72,Z$1,$B$1)</f>
        <v>21.1</v>
      </c>
      <c r="AA72" s="55">
        <f>_xll.EQNXTDZ($A$1,$B72,AA$1,$B$1)</f>
        <v>53.72</v>
      </c>
      <c r="AB72" s="55">
        <f>_xll.EQNXTDZ($A$1,$B72,AB$1,$B$1)</f>
        <v>37.729999999999997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0.93859999999999999</v>
      </c>
      <c r="N73" s="55">
        <f>_xll.EQNXTDZ($A$1,$B73,N$1,$B$1)</f>
        <v>0.93859999999999999</v>
      </c>
      <c r="O73" s="55">
        <f>_xll.EQNXTDZ($A$1,$B73,O$1,$B$1)</f>
        <v>2.2651363</v>
      </c>
      <c r="P73" s="55">
        <f>_xll.EQNXTDZ($A$1,$B73,P$1,$B$1)</f>
        <v>2.13503</v>
      </c>
      <c r="Q73" s="55">
        <f>_xll.EQNXTDZ($A$1,$B73,Q$1,$B$1)</f>
        <v>2.2034235999999998</v>
      </c>
      <c r="R73" s="55">
        <f>_xll.EQNXTDZ($A$1,$B73,R$1,$B$1)</f>
        <v>2.7875999999999999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3.2593999999999999</v>
      </c>
      <c r="V73" s="55">
        <f>_xll.EQNXTDZ($A$1,$B73,V$1,$B$1)</f>
        <v>1.64</v>
      </c>
      <c r="W73" s="55">
        <f>_xll.EQNXTDZ($A$1,$B73,W$1,$B$1)</f>
        <v>4.2393000000000001</v>
      </c>
      <c r="X73" s="55">
        <f>_xll.EQNXTDZ($A$1,$B73,X$1,$B$1)</f>
        <v>1.7888999999999999</v>
      </c>
      <c r="Y73" s="55">
        <f>_xll.EQNXTDZ($A$1,$B73,Y$1,$B$1)</f>
        <v>0</v>
      </c>
      <c r="Z73" s="55">
        <f>_xll.EQNXTDZ($A$1,$B73,Z$1,$B$1)</f>
        <v>1.25</v>
      </c>
      <c r="AA73" s="55">
        <f>_xll.EQNXTDZ($A$1,$B73,AA$1,$B$1)</f>
        <v>0.03</v>
      </c>
      <c r="AB73" s="55">
        <f>_xll.EQNXTDZ($A$1,$B73,AB$1,$B$1)</f>
        <v>50.1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479.36380159999999</v>
      </c>
      <c r="M74" s="55">
        <f>_xll.EQNXTDZ($A$1,$B74,M$1,$B$1)</f>
        <v>451.39917819999999</v>
      </c>
      <c r="N74" s="55">
        <f>_xll.EQNXTDZ($A$1,$B74,N$1,$B$1)</f>
        <v>455.84350560000001</v>
      </c>
      <c r="O74" s="55">
        <f>_xll.EQNXTDZ($A$1,$B74,O$1,$B$1)</f>
        <v>461.63155690000002</v>
      </c>
      <c r="P74" s="55">
        <f>_xll.EQNXTDZ($A$1,$B74,P$1,$B$1)</f>
        <v>475.15740369999997</v>
      </c>
      <c r="Q74" s="55">
        <f>_xll.EQNXTDZ($A$1,$B74,Q$1,$B$1)</f>
        <v>445.3684629</v>
      </c>
      <c r="R74" s="55">
        <f>_xll.EQNXTDZ($A$1,$B74,R$1,$B$1)</f>
        <v>442.286</v>
      </c>
      <c r="S74" s="55">
        <f>_xll.EQNXTDZ($A$1,$B74,S$1,$B$1)</f>
        <v>411.65429999999998</v>
      </c>
      <c r="T74" s="55">
        <f>_xll.EQNXTDZ($A$1,$B74,T$1,$B$1)</f>
        <v>476.62619999999998</v>
      </c>
      <c r="U74" s="55">
        <f>_xll.EQNXTDZ($A$1,$B74,U$1,$B$1)</f>
        <v>789.61419999999998</v>
      </c>
      <c r="V74" s="55">
        <f>_xll.EQNXTDZ($A$1,$B74,V$1,$B$1)</f>
        <v>1140.4278999999999</v>
      </c>
      <c r="W74" s="55">
        <f>_xll.EQNXTDZ($A$1,$B74,W$1,$B$1)</f>
        <v>1267.4102</v>
      </c>
      <c r="X74" s="55">
        <f>_xll.EQNXTDZ($A$1,$B74,X$1,$B$1)</f>
        <v>1676.722</v>
      </c>
      <c r="Y74" s="55">
        <f>_xll.EQNXTDZ($A$1,$B74,Y$1,$B$1)</f>
        <v>2012.7360000000001</v>
      </c>
      <c r="Z74" s="55">
        <f>_xll.EQNXTDZ($A$1,$B74,Z$1,$B$1)</f>
        <v>2292.41</v>
      </c>
      <c r="AA74" s="55">
        <f>_xll.EQNXTDZ($A$1,$B74,AA$1,$B$1)</f>
        <v>2377.1999999999998</v>
      </c>
      <c r="AB74" s="55">
        <f>_xll.EQNXTDZ($A$1,$B74,AB$1,$B$1)</f>
        <v>2678.61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19.012482899999998</v>
      </c>
      <c r="O75" s="55">
        <f>_xll.EQNXTDZ($A$1,$B75,O$1,$B$1)</f>
        <v>24.0431287</v>
      </c>
      <c r="P75" s="55">
        <f>_xll.EQNXTDZ($A$1,$B75,P$1,$B$1)</f>
        <v>0</v>
      </c>
      <c r="Q75" s="55">
        <f>_xll.EQNXTDZ($A$1,$B75,Q$1,$B$1)</f>
        <v>17.341180000000001</v>
      </c>
      <c r="R75" s="55">
        <f>_xll.EQNXTDZ($A$1,$B75,R$1,$B$1)</f>
        <v>0</v>
      </c>
      <c r="S75" s="55">
        <f>_xll.EQNXTDZ($A$1,$B75,S$1,$B$1)</f>
        <v>28.527000000000001</v>
      </c>
      <c r="T75" s="55">
        <f>_xll.EQNXTDZ($A$1,$B75,T$1,$B$1)</f>
        <v>71.418099999999995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76.599999999999994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5.2060046</v>
      </c>
      <c r="M76" s="55">
        <f>_xll.EQNXTDZ($A$1,$B76,M$1,$B$1)</f>
        <v>11.192340700000001</v>
      </c>
      <c r="N76" s="55">
        <f>_xll.EQNXTDZ($A$1,$B76,N$1,$B$1)</f>
        <v>14.5221678</v>
      </c>
      <c r="O76" s="55">
        <f>_xll.EQNXTDZ($A$1,$B76,O$1,$B$1)</f>
        <v>12.905922800000001</v>
      </c>
      <c r="P76" s="55">
        <f>_xll.EQNXTDZ($A$1,$B76,P$1,$B$1)</f>
        <v>23.006969300000002</v>
      </c>
      <c r="Q76" s="55">
        <f>_xll.EQNXTDZ($A$1,$B76,Q$1,$B$1)</f>
        <v>19.057390300000002</v>
      </c>
      <c r="R76" s="55">
        <f>_xll.EQNXTDZ($A$1,$B76,R$1,$B$1)</f>
        <v>36.686599999999999</v>
      </c>
      <c r="S76" s="55">
        <f>_xll.EQNXTDZ($A$1,$B76,S$1,$B$1)</f>
        <v>28.151700000000002</v>
      </c>
      <c r="T76" s="55">
        <f>_xll.EQNXTDZ($A$1,$B76,T$1,$B$1)</f>
        <v>29.6005</v>
      </c>
      <c r="U76" s="55">
        <f>_xll.EQNXTDZ($A$1,$B76,U$1,$B$1)</f>
        <v>40.6541</v>
      </c>
      <c r="V76" s="55">
        <f>_xll.EQNXTDZ($A$1,$B76,V$1,$B$1)</f>
        <v>48.403100000000002</v>
      </c>
      <c r="W76" s="55">
        <f>_xll.EQNXTDZ($A$1,$B76,W$1,$B$1)</f>
        <v>53.959699999999998</v>
      </c>
      <c r="X76" s="55">
        <f>_xll.EQNXTDZ($A$1,$B76,X$1,$B$1)</f>
        <v>154.13890000000001</v>
      </c>
      <c r="Y76" s="55">
        <f>_xll.EQNXTDZ($A$1,$B76,Y$1,$B$1)</f>
        <v>211.82820000000001</v>
      </c>
      <c r="Z76" s="55">
        <f>_xll.EQNXTDZ($A$1,$B76,Z$1,$B$1)</f>
        <v>262.99</v>
      </c>
      <c r="AA76" s="55">
        <f>_xll.EQNXTDZ($A$1,$B76,AA$1,$B$1)</f>
        <v>387.99</v>
      </c>
      <c r="AB76" s="55">
        <f>_xll.EQNXTDZ($A$1,$B76,AB$1,$B$1)</f>
        <v>348.63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9.4848184</v>
      </c>
      <c r="M77" s="55">
        <f>_xll.EQNXTDZ($A$1,$B77,M$1,$B$1)</f>
        <v>22.670688299999998</v>
      </c>
      <c r="N77" s="55">
        <f>_xll.EQNXTDZ($A$1,$B77,N$1,$B$1)</f>
        <v>28.522848799999998</v>
      </c>
      <c r="O77" s="55">
        <f>_xll.EQNXTDZ($A$1,$B77,O$1,$B$1)</f>
        <v>35.637932800000002</v>
      </c>
      <c r="P77" s="55">
        <f>_xll.EQNXTDZ($A$1,$B77,P$1,$B$1)</f>
        <v>47.954120099999997</v>
      </c>
      <c r="Q77" s="55">
        <f>_xll.EQNXTDZ($A$1,$B77,Q$1,$B$1)</f>
        <v>42.857665799999999</v>
      </c>
      <c r="R77" s="55">
        <f>_xll.EQNXTDZ($A$1,$B77,R$1,$B$1)</f>
        <v>45.930700000000002</v>
      </c>
      <c r="S77" s="55">
        <f>_xll.EQNXTDZ($A$1,$B77,S$1,$B$1)</f>
        <v>44.387599999999999</v>
      </c>
      <c r="T77" s="55">
        <f>_xll.EQNXTDZ($A$1,$B77,T$1,$B$1)</f>
        <v>76.862700000000004</v>
      </c>
      <c r="U77" s="55">
        <f>_xll.EQNXTDZ($A$1,$B77,U$1,$B$1)</f>
        <v>77.363</v>
      </c>
      <c r="V77" s="55">
        <f>_xll.EQNXTDZ($A$1,$B77,V$1,$B$1)</f>
        <v>76.451999999999998</v>
      </c>
      <c r="W77" s="55">
        <f>_xll.EQNXTDZ($A$1,$B77,W$1,$B$1)</f>
        <v>118.8373</v>
      </c>
      <c r="X77" s="55">
        <f>_xll.EQNXTDZ($A$1,$B77,X$1,$B$1)</f>
        <v>256.32400000000001</v>
      </c>
      <c r="Y77" s="55">
        <f>_xll.EQNXTDZ($A$1,$B77,Y$1,$B$1)</f>
        <v>166.32230000000001</v>
      </c>
      <c r="Z77" s="55">
        <f>_xll.EQNXTDZ($A$1,$B77,Z$1,$B$1)</f>
        <v>178.75</v>
      </c>
      <c r="AA77" s="55">
        <f>_xll.EQNXTDZ($A$1,$B77,AA$1,$B$1)</f>
        <v>232.32</v>
      </c>
      <c r="AB77" s="55">
        <f>_xll.EQNXTDZ($A$1,$B77,AB$1,$B$1)</f>
        <v>416.53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1.1716533</v>
      </c>
      <c r="M78" s="55">
        <f>_xll.EQNXTDZ($A$1,$B78,M$1,$B$1)</f>
        <v>4.1601236000000004</v>
      </c>
      <c r="N78" s="55">
        <f>_xll.EQNXTDZ($A$1,$B78,N$1,$B$1)</f>
        <v>13.9112873</v>
      </c>
      <c r="O78" s="55">
        <f>_xll.EQNXTDZ($A$1,$B78,O$1,$B$1)</f>
        <v>3.299585</v>
      </c>
      <c r="P78" s="55">
        <f>_xll.EQNXTDZ($A$1,$B78,P$1,$B$1)</f>
        <v>25.901630300000001</v>
      </c>
      <c r="Q78" s="55">
        <f>_xll.EQNXTDZ($A$1,$B78,Q$1,$B$1)</f>
        <v>0.67912280000000003</v>
      </c>
      <c r="R78" s="55">
        <f>_xll.EQNXTDZ($A$1,$B78,R$1,$B$1)</f>
        <v>0.56540000000000001</v>
      </c>
      <c r="S78" s="55">
        <f>_xll.EQNXTDZ($A$1,$B78,S$1,$B$1)</f>
        <v>8.5599999999999996E-2</v>
      </c>
      <c r="T78" s="55">
        <f>_xll.EQNXTDZ($A$1,$B78,T$1,$B$1)</f>
        <v>5.0830000000000002</v>
      </c>
      <c r="U78" s="55">
        <f>_xll.EQNXTDZ($A$1,$B78,U$1,$B$1)</f>
        <v>129.21379999999999</v>
      </c>
      <c r="V78" s="55">
        <f>_xll.EQNXTDZ($A$1,$B78,V$1,$B$1)</f>
        <v>9.69E-2</v>
      </c>
      <c r="W78" s="55">
        <f>_xll.EQNXTDZ($A$1,$B78,W$1,$B$1)</f>
        <v>0.68</v>
      </c>
      <c r="X78" s="55">
        <f>_xll.EQNXTDZ($A$1,$B78,X$1,$B$1)</f>
        <v>25.0854</v>
      </c>
      <c r="Y78" s="55">
        <f>_xll.EQNXTDZ($A$1,$B78,Y$1,$B$1)</f>
        <v>15.108000000000001</v>
      </c>
      <c r="Z78" s="55">
        <f>_xll.EQNXTDZ($A$1,$B78,Z$1,$B$1)</f>
        <v>6.79</v>
      </c>
      <c r="AA78" s="55">
        <f>_xll.EQNXTDZ($A$1,$B78,AA$1,$B$1)</f>
        <v>22.19</v>
      </c>
      <c r="AB78" s="55">
        <f>_xll.EQNXTDZ($A$1,$B78,AB$1,$B$1)</f>
        <v>5.46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0.42196810000000001</v>
      </c>
      <c r="M79" s="55">
        <f>_xll.EQNXTDZ($A$1,$B79,M$1,$B$1)</f>
        <v>31.026437099999999</v>
      </c>
      <c r="N79" s="55">
        <f>_xll.EQNXTDZ($A$1,$B79,N$1,$B$1)</f>
        <v>28.705946999999998</v>
      </c>
      <c r="O79" s="55">
        <f>_xll.EQNXTDZ($A$1,$B79,O$1,$B$1)</f>
        <v>5.1686928999999999</v>
      </c>
      <c r="P79" s="55">
        <f>_xll.EQNXTDZ($A$1,$B79,P$1,$B$1)</f>
        <v>0.75854860000000002</v>
      </c>
      <c r="Q79" s="55">
        <f>_xll.EQNXTDZ($A$1,$B79,Q$1,$B$1)</f>
        <v>0.76941839999999995</v>
      </c>
      <c r="R79" s="55">
        <f>_xll.EQNXTDZ($A$1,$B79,R$1,$B$1)</f>
        <v>6.3209999999999997</v>
      </c>
      <c r="S79" s="55">
        <f>_xll.EQNXTDZ($A$1,$B79,S$1,$B$1)</f>
        <v>1.4511000000000001</v>
      </c>
      <c r="T79" s="55">
        <f>_xll.EQNXTDZ($A$1,$B79,T$1,$B$1)</f>
        <v>2.1715</v>
      </c>
      <c r="U79" s="55">
        <f>_xll.EQNXTDZ($A$1,$B79,U$1,$B$1)</f>
        <v>1.9505999999999999</v>
      </c>
      <c r="V79" s="55">
        <f>_xll.EQNXTDZ($A$1,$B79,V$1,$B$1)</f>
        <v>1.0047999999999999</v>
      </c>
      <c r="W79" s="55">
        <f>_xll.EQNXTDZ($A$1,$B79,W$1,$B$1)</f>
        <v>3.1615000000000002</v>
      </c>
      <c r="X79" s="55">
        <f>_xll.EQNXTDZ($A$1,$B79,X$1,$B$1)</f>
        <v>3.8668</v>
      </c>
      <c r="Y79" s="55">
        <f>_xll.EQNXTDZ($A$1,$B79,Y$1,$B$1)</f>
        <v>18.5031</v>
      </c>
      <c r="Z79" s="55">
        <f>_xll.EQNXTDZ($A$1,$B79,Z$1,$B$1)</f>
        <v>40.96</v>
      </c>
      <c r="AA79" s="55">
        <f>_xll.EQNXTDZ($A$1,$B79,AA$1,$B$1)</f>
        <v>37.74</v>
      </c>
      <c r="AB79" s="55">
        <f>_xll.EQNXTDZ($A$1,$B79,AB$1,$B$1)</f>
        <v>7.55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47.3578853</v>
      </c>
      <c r="M80" s="55">
        <f>_xll.EQNXTDZ($A$1,$B80,M$1,$B$1)</f>
        <v>0</v>
      </c>
      <c r="N80" s="55">
        <f>_xll.EQNXTDZ($A$1,$B80,N$1,$B$1)</f>
        <v>0.76147019999999999</v>
      </c>
      <c r="O80" s="55">
        <f>_xll.EQNXTDZ($A$1,$B80,O$1,$B$1)</f>
        <v>31.077736399999999</v>
      </c>
      <c r="P80" s="55">
        <f>_xll.EQNXTDZ($A$1,$B80,P$1,$B$1)</f>
        <v>4.9047533000000003</v>
      </c>
      <c r="Q80" s="55">
        <f>_xll.EQNXTDZ($A$1,$B80,Q$1,$B$1)</f>
        <v>4.3278197</v>
      </c>
      <c r="R80" s="55">
        <f>_xll.EQNXTDZ($A$1,$B80,R$1,$B$1)</f>
        <v>8.1037999999999997</v>
      </c>
      <c r="S80" s="55">
        <f>_xll.EQNXTDZ($A$1,$B80,S$1,$B$1)</f>
        <v>8.0784000000000002</v>
      </c>
      <c r="T80" s="55">
        <f>_xll.EQNXTDZ($A$1,$B80,T$1,$B$1)</f>
        <v>1.5627</v>
      </c>
      <c r="U80" s="55">
        <f>_xll.EQNXTDZ($A$1,$B80,U$1,$B$1)</f>
        <v>5.1375000000000002</v>
      </c>
      <c r="V80" s="55">
        <f>_xll.EQNXTDZ($A$1,$B80,V$1,$B$1)</f>
        <v>6.1257999999999999</v>
      </c>
      <c r="W80" s="55">
        <f>_xll.EQNXTDZ($A$1,$B80,W$1,$B$1)</f>
        <v>4.6532999999999998</v>
      </c>
      <c r="X80" s="55">
        <f>_xll.EQNXTDZ($A$1,$B80,X$1,$B$1)</f>
        <v>7.5290999999999997</v>
      </c>
      <c r="Y80" s="55">
        <f>_xll.EQNXTDZ($A$1,$B80,Y$1,$B$1)</f>
        <v>7.7377000000000002</v>
      </c>
      <c r="Z80" s="55">
        <f>_xll.EQNXTDZ($A$1,$B80,Z$1,$B$1)</f>
        <v>12.44</v>
      </c>
      <c r="AA80" s="55">
        <f>_xll.EQNXTDZ($A$1,$B80,AA$1,$B$1)</f>
        <v>18.399999999999999</v>
      </c>
      <c r="AB80" s="55">
        <f>_xll.EQNXTDZ($A$1,$B80,AB$1,$B$1)</f>
        <v>48.52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63.642329699999998</v>
      </c>
      <c r="M82" s="55">
        <f>_xll.EQNXTDZ($A$1,$B82,M$1,$B$1)</f>
        <v>69.049589699999999</v>
      </c>
      <c r="N82" s="55">
        <f>_xll.EQNXTDZ($A$1,$B82,N$1,$B$1)</f>
        <v>105.436204</v>
      </c>
      <c r="O82" s="55">
        <f>_xll.EQNXTDZ($A$1,$B82,O$1,$B$1)</f>
        <v>112.13299859999999</v>
      </c>
      <c r="P82" s="55">
        <f>_xll.EQNXTDZ($A$1,$B82,P$1,$B$1)</f>
        <v>102.52602160000001</v>
      </c>
      <c r="Q82" s="55">
        <f>_xll.EQNXTDZ($A$1,$B82,Q$1,$B$1)</f>
        <v>85.032596999999996</v>
      </c>
      <c r="R82" s="55">
        <f>_xll.EQNXTDZ($A$1,$B82,R$1,$B$1)</f>
        <v>97.607500000000002</v>
      </c>
      <c r="S82" s="55">
        <f>_xll.EQNXTDZ($A$1,$B82,S$1,$B$1)</f>
        <v>110.6814</v>
      </c>
      <c r="T82" s="55">
        <f>_xll.EQNXTDZ($A$1,$B82,T$1,$B$1)</f>
        <v>186.6985</v>
      </c>
      <c r="U82" s="55">
        <f>_xll.EQNXTDZ($A$1,$B82,U$1,$B$1)</f>
        <v>254.31899999999999</v>
      </c>
      <c r="V82" s="55">
        <f>_xll.EQNXTDZ($A$1,$B82,V$1,$B$1)</f>
        <v>132.08260000000001</v>
      </c>
      <c r="W82" s="55">
        <f>_xll.EQNXTDZ($A$1,$B82,W$1,$B$1)</f>
        <v>181.29179999999999</v>
      </c>
      <c r="X82" s="55">
        <f>_xll.EQNXTDZ($A$1,$B82,X$1,$B$1)</f>
        <v>446.94420000000002</v>
      </c>
      <c r="Y82" s="55">
        <f>_xll.EQNXTDZ($A$1,$B82,Y$1,$B$1)</f>
        <v>419.49930000000001</v>
      </c>
      <c r="Z82" s="55">
        <f>_xll.EQNXTDZ($A$1,$B82,Z$1,$B$1)</f>
        <v>501.93</v>
      </c>
      <c r="AA82" s="55">
        <f>_xll.EQNXTDZ($A$1,$B82,AA$1,$B$1)</f>
        <v>775.24</v>
      </c>
      <c r="AB82" s="55">
        <f>_xll.EQNXTDZ($A$1,$B82,AB$1,$B$1)</f>
        <v>826.69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4.9716038999999999</v>
      </c>
      <c r="O83" s="55">
        <f>_xll.EQNXTDZ($A$1,$B83,O$1,$B$1)</f>
        <v>4.9716040000000001</v>
      </c>
      <c r="P83" s="55">
        <f>_xll.EQNXTDZ($A$1,$B83,P$1,$B$1)</f>
        <v>4.4341331999999998</v>
      </c>
      <c r="Q83" s="55">
        <f>_xll.EQNXTDZ($A$1,$B83,Q$1,$B$1)</f>
        <v>3.8294785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543.00613129999999</v>
      </c>
      <c r="M84" s="55">
        <f>_xll.EQNXTDZ($A$1,$B84,M$1,$B$1)</f>
        <v>520.44876790000001</v>
      </c>
      <c r="N84" s="55">
        <f>_xll.EQNXTDZ($A$1,$B84,N$1,$B$1)</f>
        <v>566.25131350000004</v>
      </c>
      <c r="O84" s="55">
        <f>_xll.EQNXTDZ($A$1,$B84,O$1,$B$1)</f>
        <v>578.73615949999999</v>
      </c>
      <c r="P84" s="55">
        <f>_xll.EQNXTDZ($A$1,$B84,P$1,$B$1)</f>
        <v>582.11755849999997</v>
      </c>
      <c r="Q84" s="55">
        <f>_xll.EQNXTDZ($A$1,$B84,Q$1,$B$1)</f>
        <v>534.2305384</v>
      </c>
      <c r="R84" s="55">
        <f>_xll.EQNXTDZ($A$1,$B84,R$1,$B$1)</f>
        <v>539.89350000000002</v>
      </c>
      <c r="S84" s="55">
        <f>_xll.EQNXTDZ($A$1,$B84,S$1,$B$1)</f>
        <v>522.33569999999997</v>
      </c>
      <c r="T84" s="55">
        <f>_xll.EQNXTDZ($A$1,$B84,T$1,$B$1)</f>
        <v>663.32470000000001</v>
      </c>
      <c r="U84" s="55">
        <f>_xll.EQNXTDZ($A$1,$B84,U$1,$B$1)</f>
        <v>1043.9331999999999</v>
      </c>
      <c r="V84" s="55">
        <f>_xll.EQNXTDZ($A$1,$B84,V$1,$B$1)</f>
        <v>1272.5105000000001</v>
      </c>
      <c r="W84" s="55">
        <f>_xll.EQNXTDZ($A$1,$B84,W$1,$B$1)</f>
        <v>1448.702</v>
      </c>
      <c r="X84" s="55">
        <f>_xll.EQNXTDZ($A$1,$B84,X$1,$B$1)</f>
        <v>2123.6662000000001</v>
      </c>
      <c r="Y84" s="55">
        <f>_xll.EQNXTDZ($A$1,$B84,Y$1,$B$1)</f>
        <v>2432.2352999999998</v>
      </c>
      <c r="Z84" s="55">
        <f>_xll.EQNXTDZ($A$1,$B84,Z$1,$B$1)</f>
        <v>2794.34</v>
      </c>
      <c r="AA84" s="55">
        <f>_xll.EQNXTDZ($A$1,$B84,AA$1,$B$1)</f>
        <v>3152.44</v>
      </c>
      <c r="AB84" s="55">
        <f>_xll.EQNXTDZ($A$1,$B84,AB$1,$B$1)</f>
        <v>3505.3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13.193599799999999</v>
      </c>
      <c r="M85" s="55">
        <f>_xll.EQNXTDZ($A$1,$B85,M$1,$B$1)</f>
        <v>3.4578902999999999</v>
      </c>
      <c r="N85" s="55">
        <f>_xll.EQNXTDZ($A$1,$B85,N$1,$B$1)</f>
        <v>13.6684082</v>
      </c>
      <c r="O85" s="55">
        <f>_xll.EQNXTDZ($A$1,$B85,O$1,$B$1)</f>
        <v>2.2614207</v>
      </c>
      <c r="P85" s="55">
        <f>_xll.EQNXTDZ($A$1,$B85,P$1,$B$1)</f>
        <v>2.1671114999999999</v>
      </c>
      <c r="Q85" s="55">
        <f>_xll.EQNXTDZ($A$1,$B85,Q$1,$B$1)</f>
        <v>7.9300772000000004</v>
      </c>
      <c r="R85" s="55">
        <f>_xll.EQNXTDZ($A$1,$B85,R$1,$B$1)</f>
        <v>19.018799999999999</v>
      </c>
      <c r="S85" s="55">
        <f>_xll.EQNXTDZ($A$1,$B85,S$1,$B$1)</f>
        <v>13.9046</v>
      </c>
      <c r="T85" s="55">
        <f>_xll.EQNXTDZ($A$1,$B85,T$1,$B$1)</f>
        <v>67.859700000000004</v>
      </c>
      <c r="U85" s="55">
        <f>_xll.EQNXTDZ($A$1,$B85,U$1,$B$1)</f>
        <v>16.154</v>
      </c>
      <c r="V85" s="55">
        <f>_xll.EQNXTDZ($A$1,$B85,V$1,$B$1)</f>
        <v>8.1494</v>
      </c>
      <c r="W85" s="55">
        <f>_xll.EQNXTDZ($A$1,$B85,W$1,$B$1)</f>
        <v>12.953200000000001</v>
      </c>
      <c r="X85" s="55">
        <f>_xll.EQNXTDZ($A$1,$B85,X$1,$B$1)</f>
        <v>79.135000000000005</v>
      </c>
      <c r="Y85" s="55">
        <f>_xll.EQNXTDZ($A$1,$B85,Y$1,$B$1)</f>
        <v>43.748800000000003</v>
      </c>
      <c r="Z85" s="55">
        <f>_xll.EQNXTDZ($A$1,$B85,Z$1,$B$1)</f>
        <v>25.73</v>
      </c>
      <c r="AA85" s="55">
        <f>_xll.EQNXTDZ($A$1,$B85,AA$1,$B$1)</f>
        <v>67.319999999999993</v>
      </c>
      <c r="AB85" s="55">
        <f>_xll.EQNXTDZ($A$1,$B85,AB$1,$B$1)</f>
        <v>84.66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42.154449999999997</v>
      </c>
      <c r="N88" s="55">
        <f>_xll.EQNXTDZ($A$1,$B88,N$1,$B$1)</f>
        <v>48.962476500000001</v>
      </c>
      <c r="O88" s="55">
        <f>_xll.EQNXTDZ($A$1,$B88,O$1,$B$1)</f>
        <v>60.257818399999998</v>
      </c>
      <c r="P88" s="55">
        <f>_xll.EQNXTDZ($A$1,$B88,P$1,$B$1)</f>
        <v>66.968170700000002</v>
      </c>
      <c r="Q88" s="55">
        <f>_xll.EQNXTDZ($A$1,$B88,Q$1,$B$1)</f>
        <v>76.867084700000007</v>
      </c>
      <c r="R88" s="55">
        <f>_xll.EQNXTDZ($A$1,$B88,R$1,$B$1)</f>
        <v>67.378600000000006</v>
      </c>
      <c r="S88" s="55">
        <f>_xll.EQNXTDZ($A$1,$B88,S$1,$B$1)</f>
        <v>63.5212</v>
      </c>
      <c r="T88" s="55">
        <f>_xll.EQNXTDZ($A$1,$B88,T$1,$B$1)</f>
        <v>40.0274</v>
      </c>
      <c r="U88" s="55">
        <f>_xll.EQNXTDZ($A$1,$B88,U$1,$B$1)</f>
        <v>22</v>
      </c>
      <c r="V88" s="55">
        <f>_xll.EQNXTDZ($A$1,$B88,V$1,$B$1)</f>
        <v>88.200699999999998</v>
      </c>
      <c r="W88" s="55">
        <f>_xll.EQNXTDZ($A$1,$B88,W$1,$B$1)</f>
        <v>122.8091</v>
      </c>
      <c r="X88" s="55">
        <f>_xll.EQNXTDZ($A$1,$B88,X$1,$B$1)</f>
        <v>141.07470000000001</v>
      </c>
      <c r="Y88" s="55">
        <f>_xll.EQNXTDZ($A$1,$B88,Y$1,$B$1)</f>
        <v>239.79429999999999</v>
      </c>
      <c r="Z88" s="55">
        <f>_xll.EQNXTDZ($A$1,$B88,Z$1,$B$1)</f>
        <v>194.6</v>
      </c>
      <c r="AA88" s="55">
        <f>_xll.EQNXTDZ($A$1,$B88,AA$1,$B$1)</f>
        <v>86.11</v>
      </c>
      <c r="AB88" s="55">
        <f>_xll.EQNXTDZ($A$1,$B88,AB$1,$B$1)</f>
        <v>115.28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9.5690800000000006E-2</v>
      </c>
      <c r="Q93" s="55">
        <f>_xll.EQNXTDZ($A$1,$B93,Q$1,$B$1)</f>
        <v>0.45315650000000002</v>
      </c>
      <c r="R93" s="55">
        <f>_xll.EQNXTDZ($A$1,$B93,R$1,$B$1)</f>
        <v>7.5000999999999998</v>
      </c>
      <c r="S93" s="55">
        <f>_xll.EQNXTDZ($A$1,$B93,S$1,$B$1)</f>
        <v>11.8332</v>
      </c>
      <c r="T93" s="55">
        <f>_xll.EQNXTDZ($A$1,$B93,T$1,$B$1)</f>
        <v>65.788300000000007</v>
      </c>
      <c r="U93" s="55">
        <f>_xll.EQNXTDZ($A$1,$B93,U$1,$B$1)</f>
        <v>7.6487999999999996</v>
      </c>
      <c r="V93" s="55">
        <f>_xll.EQNXTDZ($A$1,$B93,V$1,$B$1)</f>
        <v>7.3019999999999996</v>
      </c>
      <c r="W93" s="55">
        <f>_xll.EQNXTDZ($A$1,$B93,W$1,$B$1)</f>
        <v>7.3019999999999996</v>
      </c>
      <c r="X93" s="55">
        <f>_xll.EQNXTDZ($A$1,$B93,X$1,$B$1)</f>
        <v>15.6761</v>
      </c>
      <c r="Y93" s="55">
        <f>_xll.EQNXTDZ($A$1,$B93,Y$1,$B$1)</f>
        <v>23.383500000000002</v>
      </c>
      <c r="Z93" s="55">
        <f>_xll.EQNXTDZ($A$1,$B93,Z$1,$B$1)</f>
        <v>25.73</v>
      </c>
      <c r="AA93" s="55">
        <f>_xll.EQNXTDZ($A$1,$B93,AA$1,$B$1)</f>
        <v>67.319999999999993</v>
      </c>
      <c r="AB93" s="55">
        <f>_xll.EQNXTDZ($A$1,$B93,AB$1,$B$1)</f>
        <v>84.66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3.4101903</v>
      </c>
      <c r="M95" s="55">
        <f>_xll.EQNXTDZ($A$1,$B95,M$1,$B$1)</f>
        <v>3.4578902999999999</v>
      </c>
      <c r="N95" s="55">
        <f>_xll.EQNXTDZ($A$1,$B95,N$1,$B$1)</f>
        <v>2.0814206999999998</v>
      </c>
      <c r="O95" s="55">
        <f>_xll.EQNXTDZ($A$1,$B95,O$1,$B$1)</f>
        <v>2.2614207</v>
      </c>
      <c r="P95" s="55">
        <f>_xll.EQNXTDZ($A$1,$B95,P$1,$B$1)</f>
        <v>2.0714207</v>
      </c>
      <c r="Q95" s="55">
        <f>_xll.EQNXTDZ($A$1,$B95,Q$1,$B$1)</f>
        <v>7.4769207</v>
      </c>
      <c r="R95" s="55">
        <f>_xll.EQNXTDZ($A$1,$B95,R$1,$B$1)</f>
        <v>11.518700000000001</v>
      </c>
      <c r="S95" s="55">
        <f>_xll.EQNXTDZ($A$1,$B95,S$1,$B$1)</f>
        <v>2.0714000000000001</v>
      </c>
      <c r="T95" s="55">
        <f>_xll.EQNXTDZ($A$1,$B95,T$1,$B$1)</f>
        <v>2.0714000000000001</v>
      </c>
      <c r="U95" s="55">
        <f>_xll.EQNXTDZ($A$1,$B95,U$1,$B$1)</f>
        <v>8.5052000000000003</v>
      </c>
      <c r="V95" s="55">
        <f>_xll.EQNXTDZ($A$1,$B95,V$1,$B$1)</f>
        <v>0.84740000000000004</v>
      </c>
      <c r="W95" s="55">
        <f>_xll.EQNXTDZ($A$1,$B95,W$1,$B$1)</f>
        <v>5.6512000000000002</v>
      </c>
      <c r="X95" s="55">
        <f>_xll.EQNXTDZ($A$1,$B95,X$1,$B$1)</f>
        <v>63.4589</v>
      </c>
      <c r="Y95" s="55">
        <f>_xll.EQNXTDZ($A$1,$B95,Y$1,$B$1)</f>
        <v>20.365300000000001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8.4505692000000003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1.3328403</v>
      </c>
      <c r="M98" s="55">
        <f>_xll.EQNXTDZ($A$1,$B98,M$1,$B$1)</f>
        <v>0</v>
      </c>
      <c r="N98" s="55">
        <f>_xll.EQNXTDZ($A$1,$B98,N$1,$B$1)</f>
        <v>11.586987499999999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61.549999</v>
      </c>
      <c r="M104" s="55">
        <f>_xll.EQNXTDZ($A$1,$B104,M$1,$B$1)</f>
        <v>61.549999</v>
      </c>
      <c r="N104" s="55">
        <f>_xll.EQNXTDZ($A$1,$B104,N$1,$B$1)</f>
        <v>61.549999</v>
      </c>
      <c r="O104" s="55">
        <f>_xll.EQNXTDZ($A$1,$B104,O$1,$B$1)</f>
        <v>70.759998999999993</v>
      </c>
      <c r="P104" s="55">
        <f>_xll.EQNXTDZ($A$1,$B104,P$1,$B$1)</f>
        <v>70.759998999999993</v>
      </c>
      <c r="Q104" s="55">
        <f>_xll.EQNXTDZ($A$1,$B104,Q$1,$B$1)</f>
        <v>70.759998999999993</v>
      </c>
      <c r="R104" s="55">
        <f>_xll.EQNXTDZ($A$1,$B104,R$1,$B$1)</f>
        <v>70.760000000000005</v>
      </c>
      <c r="S104" s="55">
        <f>_xll.EQNXTDZ($A$1,$B104,S$1,$B$1)</f>
        <v>70.760000000000005</v>
      </c>
      <c r="T104" s="55">
        <f>_xll.EQNXTDZ($A$1,$B104,T$1,$B$1)</f>
        <v>70.760000000000005</v>
      </c>
      <c r="U104" s="55">
        <f>_xll.EQNXTDZ($A$1,$B104,U$1,$B$1)</f>
        <v>41.193100000000001</v>
      </c>
      <c r="V104" s="55">
        <f>_xll.EQNXTDZ($A$1,$B104,V$1,$B$1)</f>
        <v>41.552700000000002</v>
      </c>
      <c r="W104" s="55">
        <f>_xll.EQNXTDZ($A$1,$B104,W$1,$B$1)</f>
        <v>41.552700000000002</v>
      </c>
      <c r="X104" s="55">
        <f>_xll.EQNXTDZ($A$1,$B104,X$1,$B$1)</f>
        <v>41.550199999999997</v>
      </c>
      <c r="Y104" s="55">
        <f>_xll.EQNXTDZ($A$1,$B104,Y$1,$B$1)</f>
        <v>41.550199999999997</v>
      </c>
      <c r="Z104" s="55">
        <f>_xll.EQNXTDZ($A$1,$B104,Z$1,$B$1)</f>
        <v>41.55</v>
      </c>
      <c r="AA104" s="55">
        <f>_xll.EQNXTDZ($A$1,$B104,AA$1,$B$1)</f>
        <v>43.14</v>
      </c>
      <c r="AB104" s="55">
        <f>_xll.EQNXTDZ($A$1,$B104,AB$1,$B$1)</f>
        <v>43.14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973.75</v>
      </c>
      <c r="Y106" s="55">
        <f>_xll.EQNXTDZ($A$1,$B106,Y$1,$B$1)</f>
        <v>943.3</v>
      </c>
      <c r="Z106" s="55">
        <f>_xll.EQNXTDZ($A$1,$B106,Z$1,$B$1)</f>
        <v>1095.95</v>
      </c>
      <c r="AA106" s="55">
        <f>_xll.EQNXTDZ($A$1,$B106,AA$1,$B$1)</f>
        <v>1898.8</v>
      </c>
      <c r="AB106" s="55">
        <f>_xll.EQNXTDZ($A$1,$B106,AB$1,$B$1)</f>
        <v>809.55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1064</v>
      </c>
      <c r="Y107" s="55">
        <f>_xll.EQNXTDZ($A$1,$B107,Y$1,$B$1)</f>
        <v>1736.6</v>
      </c>
      <c r="Z107" s="55">
        <f>_xll.EQNXTDZ($A$1,$B107,Z$1,$B$1)</f>
        <v>1284.75</v>
      </c>
      <c r="AA107" s="55">
        <f>_xll.EQNXTDZ($A$1,$B107,AA$1,$B$1)</f>
        <v>2408.35</v>
      </c>
      <c r="AB107" s="55">
        <f>_xll.EQNXTDZ($A$1,$B107,AB$1,$B$1)</f>
        <v>2114.3000000000002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386.35</v>
      </c>
      <c r="Y108" s="55">
        <f>_xll.EQNXTDZ($A$1,$B108,Y$1,$B$1)</f>
        <v>810.6</v>
      </c>
      <c r="Z108" s="55">
        <f>_xll.EQNXTDZ($A$1,$B108,Z$1,$B$1)</f>
        <v>870</v>
      </c>
      <c r="AA108" s="55">
        <f>_xll.EQNXTDZ($A$1,$B108,AA$1,$B$1)</f>
        <v>1107.45</v>
      </c>
      <c r="AB108" s="55">
        <f>_xll.EQNXTDZ($A$1,$B108,AB$1,$B$1)</f>
        <v>806.2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4045.9507250000001</v>
      </c>
      <c r="Y109" s="55">
        <f>_xll.EQNXTDZ($A$1,$B109,Y$1,$B$1)</f>
        <v>3919.430366</v>
      </c>
      <c r="Z109" s="55">
        <f>_xll.EQNXTDZ($A$1,$B109,Z$1,$B$1)</f>
        <v>4553.6722499999996</v>
      </c>
      <c r="AA109" s="55">
        <f>_xll.EQNXTDZ($A$1,$B109,AA$1,$B$1)</f>
        <v>8191.4232000000002</v>
      </c>
      <c r="AB109" s="55">
        <f>_xll.EQNXTDZ($A$1,$B109,AB$1,$B$1)</f>
        <v>3492.3987000000002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3.6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5</v>
      </c>
      <c r="Z110" s="55">
        <f>_xll.EQNXTDZ($A$1,$B110,Z$1,$B$1)</f>
        <v>5</v>
      </c>
      <c r="AA110" s="55">
        <f>_xll.EQNXTDZ($A$1,$B110,AA$1,$B$1)</f>
        <v>6</v>
      </c>
      <c r="AB110" s="55">
        <f>_xll.EQNXTDZ($A$1,$B110,AB$1,$B$1)</f>
        <v>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82.13</v>
      </c>
      <c r="P112" s="56">
        <f>_xll.EQNXTDZ($A$1,$B112,P$5)</f>
        <v>82.13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71.180000000000007</v>
      </c>
      <c r="Y112" s="56">
        <f>_xll.EQNXTDZ($A$1,$B112,Y$5)</f>
        <v>71.34</v>
      </c>
      <c r="Z112" s="56">
        <f>_xll.EQNXTDZ($A$1,$B112,Z$5)</f>
        <v>71.489999999999995</v>
      </c>
      <c r="AA112" s="56">
        <f>_xll.EQNXTDZ($A$1,$B112,AA$5)</f>
        <v>68.95</v>
      </c>
      <c r="AB112" s="56">
        <f>_xll.EQNXTDZ($A$1,$B112,AB$5)</f>
        <v>68.83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210481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3">
        <v>45901</v>
      </c>
      <c r="FG2" s="183">
        <f>+EOMONTH(FF2,1)</f>
        <v>45961</v>
      </c>
      <c r="FH2" s="183">
        <f t="shared" ref="FH2:HH2" si="0">+EOMONTH(FG2,1)</f>
        <v>45991</v>
      </c>
      <c r="FI2" s="183">
        <f t="shared" si="0"/>
        <v>46022</v>
      </c>
      <c r="FJ2" s="183">
        <f t="shared" si="0"/>
        <v>46053</v>
      </c>
      <c r="FK2" s="183">
        <f t="shared" si="0"/>
        <v>46081</v>
      </c>
      <c r="FL2" s="183">
        <f t="shared" si="0"/>
        <v>46112</v>
      </c>
      <c r="FM2" s="183">
        <f t="shared" si="0"/>
        <v>46142</v>
      </c>
      <c r="FN2" s="183">
        <f t="shared" si="0"/>
        <v>46173</v>
      </c>
      <c r="FO2" s="183">
        <f t="shared" si="0"/>
        <v>46203</v>
      </c>
      <c r="FP2" s="183">
        <f t="shared" si="0"/>
        <v>46234</v>
      </c>
      <c r="FQ2" s="183">
        <f t="shared" si="0"/>
        <v>46265</v>
      </c>
      <c r="FR2" s="183">
        <f t="shared" si="0"/>
        <v>46295</v>
      </c>
      <c r="FS2" s="183">
        <f t="shared" si="0"/>
        <v>46326</v>
      </c>
      <c r="FT2" s="183">
        <f t="shared" si="0"/>
        <v>46356</v>
      </c>
      <c r="FU2" s="183">
        <f t="shared" si="0"/>
        <v>46387</v>
      </c>
      <c r="FV2" s="183">
        <f t="shared" si="0"/>
        <v>46418</v>
      </c>
      <c r="FW2" s="183">
        <f t="shared" si="0"/>
        <v>46446</v>
      </c>
      <c r="FX2" s="183">
        <f t="shared" si="0"/>
        <v>46477</v>
      </c>
      <c r="FY2" s="183">
        <f t="shared" si="0"/>
        <v>46507</v>
      </c>
      <c r="FZ2" s="183">
        <f t="shared" si="0"/>
        <v>46538</v>
      </c>
      <c r="GA2" s="183">
        <f t="shared" si="0"/>
        <v>46568</v>
      </c>
      <c r="GB2" s="183">
        <f t="shared" si="0"/>
        <v>46599</v>
      </c>
      <c r="GC2" s="183">
        <f t="shared" si="0"/>
        <v>46630</v>
      </c>
      <c r="GD2" s="183">
        <f t="shared" si="0"/>
        <v>46660</v>
      </c>
      <c r="GE2" s="183">
        <f t="shared" si="0"/>
        <v>46691</v>
      </c>
      <c r="GF2" s="183">
        <f t="shared" si="0"/>
        <v>46721</v>
      </c>
      <c r="GG2" s="183">
        <f t="shared" si="0"/>
        <v>46752</v>
      </c>
      <c r="GH2" s="183">
        <f t="shared" si="0"/>
        <v>46783</v>
      </c>
      <c r="GI2" s="183">
        <f t="shared" si="0"/>
        <v>46812</v>
      </c>
      <c r="GJ2" s="183">
        <f t="shared" si="0"/>
        <v>46843</v>
      </c>
      <c r="GK2" s="183">
        <f t="shared" si="0"/>
        <v>46873</v>
      </c>
      <c r="GL2" s="183">
        <f t="shared" si="0"/>
        <v>46904</v>
      </c>
      <c r="GM2" s="183">
        <f t="shared" si="0"/>
        <v>46934</v>
      </c>
      <c r="GN2" s="183">
        <f t="shared" si="0"/>
        <v>46965</v>
      </c>
      <c r="GO2" s="183">
        <f t="shared" si="0"/>
        <v>46996</v>
      </c>
      <c r="GP2" s="183">
        <f t="shared" si="0"/>
        <v>47026</v>
      </c>
      <c r="GQ2" s="183">
        <f t="shared" si="0"/>
        <v>47057</v>
      </c>
      <c r="GR2" s="183">
        <f t="shared" si="0"/>
        <v>47087</v>
      </c>
      <c r="GS2" s="183">
        <f t="shared" si="0"/>
        <v>47118</v>
      </c>
      <c r="GT2" s="183">
        <f t="shared" si="0"/>
        <v>47149</v>
      </c>
      <c r="GU2" s="183">
        <f t="shared" si="0"/>
        <v>47177</v>
      </c>
      <c r="GV2" s="183">
        <f t="shared" si="0"/>
        <v>47208</v>
      </c>
      <c r="GW2" s="183">
        <f t="shared" si="0"/>
        <v>47238</v>
      </c>
      <c r="GX2" s="183">
        <f t="shared" si="0"/>
        <v>47269</v>
      </c>
      <c r="GY2" s="183">
        <f t="shared" si="0"/>
        <v>47299</v>
      </c>
      <c r="GZ2" s="183">
        <f t="shared" si="0"/>
        <v>47330</v>
      </c>
      <c r="HA2" s="183">
        <f t="shared" si="0"/>
        <v>47361</v>
      </c>
      <c r="HB2" s="183">
        <f t="shared" si="0"/>
        <v>47391</v>
      </c>
      <c r="HC2" s="183">
        <f t="shared" si="0"/>
        <v>47422</v>
      </c>
      <c r="HD2" s="183">
        <f t="shared" si="0"/>
        <v>47452</v>
      </c>
      <c r="HE2" s="183">
        <f t="shared" si="0"/>
        <v>47483</v>
      </c>
      <c r="HF2" s="183">
        <f t="shared" si="0"/>
        <v>47514</v>
      </c>
      <c r="HG2" s="183">
        <f t="shared" si="0"/>
        <v>47542</v>
      </c>
      <c r="HH2" s="183">
        <f t="shared" si="0"/>
        <v>47573</v>
      </c>
      <c r="HI2" s="183"/>
      <c r="HJ2" s="183"/>
      <c r="HK2" s="183"/>
      <c r="HL2" s="183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387.1</v>
      </c>
      <c r="DJ6" cm="1">
        <f t="array" ref="DJ6">_xll.EQNXTDZ($A$1,$B6,DJ$1)</f>
        <v>630.25</v>
      </c>
      <c r="DK6" cm="1">
        <f t="array" ref="DK6">_xll.EQNXTDZ($A$1,$B6,DK$1)</f>
        <v>780</v>
      </c>
      <c r="DL6" cm="1">
        <f t="array" ref="DL6">_xll.EQNXTDZ($A$1,$B6,DL$1)</f>
        <v>892.75</v>
      </c>
      <c r="DM6" cm="1">
        <f t="array" ref="DM6">_xll.EQNXTDZ($A$1,$B6,DM$1)</f>
        <v>680</v>
      </c>
      <c r="DN6" cm="1">
        <f t="array" ref="DN6">_xll.EQNXTDZ($A$1,$B6,DN$1)</f>
        <v>757.1</v>
      </c>
      <c r="DO6" cm="1">
        <f t="array" ref="DO6">_xll.EQNXTDZ($A$1,$B6,DO$1)</f>
        <v>877.25</v>
      </c>
      <c r="DP6" cm="1">
        <f t="array" ref="DP6">_xll.EQNXTDZ($A$1,$B6,DP$1)</f>
        <v>755.95</v>
      </c>
      <c r="DQ6" cm="1">
        <f t="array" ref="DQ6">_xll.EQNXTDZ($A$1,$B6,DQ$1)</f>
        <v>972.8</v>
      </c>
      <c r="DR6" cm="1">
        <f t="array" ref="DR6">_xll.EQNXTDZ($A$1,$B6,DR$1)</f>
        <v>1430</v>
      </c>
      <c r="DS6" cm="1">
        <f t="array" ref="DS6">_xll.EQNXTDZ($A$1,$B6,DS$1)</f>
        <v>1419.4</v>
      </c>
      <c r="DT6" cm="1">
        <f t="array" ref="DT6">_xll.EQNXTDZ($A$1,$B6,DT$1)</f>
        <v>1275</v>
      </c>
      <c r="DU6" cm="1">
        <f t="array" ref="DU6">_xll.EQNXTDZ($A$1,$B6,DU$1)</f>
        <v>1522.4</v>
      </c>
      <c r="DV6" cm="1">
        <f t="array" ref="DV6">_xll.EQNXTDZ($A$1,$B6,DV$1)</f>
        <v>1422.95</v>
      </c>
      <c r="DW6" cm="1">
        <f t="array" ref="DW6">_xll.EQNXTDZ($A$1,$B6,DW$1)</f>
        <v>1422.25</v>
      </c>
      <c r="DX6" cm="1">
        <f t="array" ref="DX6">_xll.EQNXTDZ($A$1,$B6,DX$1)</f>
        <v>1309</v>
      </c>
      <c r="DY6" cm="1">
        <f t="array" ref="DY6">_xll.EQNXTDZ($A$1,$B6,DY$1)</f>
        <v>1279.25</v>
      </c>
      <c r="DZ6" cm="1">
        <f t="array" ref="DZ6">_xll.EQNXTDZ($A$1,$B6,DZ$1)</f>
        <v>1241</v>
      </c>
      <c r="EA6" cm="1">
        <f t="array" ref="EA6">_xll.EQNXTDZ($A$1,$B6,EA$1)</f>
        <v>1045.5999999999999</v>
      </c>
      <c r="EB6" cm="1">
        <f t="array" ref="EB6">_xll.EQNXTDZ($A$1,$B6,EB$1)</f>
        <v>1023.15</v>
      </c>
      <c r="EC6" cm="1">
        <f t="array" ref="EC6">_xll.EQNXTDZ($A$1,$B6,EC$1)</f>
        <v>947.1</v>
      </c>
      <c r="ED6" cm="1">
        <f t="array" ref="ED6">_xll.EQNXTDZ($A$1,$B6,ED$1)</f>
        <v>942.35</v>
      </c>
      <c r="EE6" cm="1">
        <f t="array" ref="EE6">_xll.EQNXTDZ($A$1,$B6,EE$1)</f>
        <v>930.5</v>
      </c>
      <c r="EF6" cm="1">
        <f t="array" ref="EF6">_xll.EQNXTDZ($A$1,$B6,EF$1)</f>
        <v>1120</v>
      </c>
      <c r="EG6" cm="1">
        <f t="array" ref="EG6">_xll.EQNXTDZ($A$1,$B6,EG$1)</f>
        <v>950.95</v>
      </c>
      <c r="EH6" cm="1">
        <f t="array" ref="EH6">_xll.EQNXTDZ($A$1,$B6,EH$1)</f>
        <v>1006</v>
      </c>
      <c r="EI6" cm="1">
        <f t="array" ref="EI6">_xll.EQNXTDZ($A$1,$B6,EI$1)</f>
        <v>997</v>
      </c>
      <c r="EJ6" cm="1">
        <f t="array" ref="EJ6">_xll.EQNXTDZ($A$1,$B6,EJ$1)</f>
        <v>905</v>
      </c>
      <c r="EK6" cm="1">
        <f t="array" ref="EK6">_xll.EQNXTDZ($A$1,$B6,EK$1)</f>
        <v>906</v>
      </c>
      <c r="EL6" cm="1">
        <f t="array" ref="EL6">_xll.EQNXTDZ($A$1,$B6,EL$1)</f>
        <v>983.5</v>
      </c>
      <c r="EM6" cm="1">
        <f t="array" ref="EM6">_xll.EQNXTDZ($A$1,$B6,EM$1)</f>
        <v>1049.75</v>
      </c>
      <c r="EN6" cm="1">
        <f t="array" ref="EN6">_xll.EQNXTDZ($A$1,$B6,EN$1)</f>
        <v>1182</v>
      </c>
      <c r="EO6" cm="1">
        <f t="array" ref="EO6">_xll.EQNXTDZ($A$1,$B6,EO$1)</f>
        <v>1101.7</v>
      </c>
      <c r="EP6" cm="1">
        <f t="array" ref="EP6">_xll.EQNXTDZ($A$1,$B6,EP$1)</f>
        <v>1331.75</v>
      </c>
      <c r="EQ6" cm="1">
        <f t="array" ref="EQ6">_xll.EQNXTDZ($A$1,$B6,EQ$1)</f>
        <v>1249.9000000000001</v>
      </c>
      <c r="ER6" cm="1">
        <f t="array" ref="ER6">_xll.EQNXTDZ($A$1,$B6,ER$1)</f>
        <v>1350</v>
      </c>
      <c r="ES6" cm="1">
        <f t="array" ref="ES6">_xll.EQNXTDZ($A$1,$B6,ES$1)</f>
        <v>1722</v>
      </c>
      <c r="ET6" cm="1">
        <f t="array" ref="ET6">_xll.EQNXTDZ($A$1,$B6,ET$1)</f>
        <v>1861</v>
      </c>
      <c r="EU6" cm="1">
        <f t="array" ref="EU6">_xll.EQNXTDZ($A$1,$B6,EU$1)</f>
        <v>2291.5</v>
      </c>
      <c r="EV6" cm="1">
        <f t="array" ref="EV6">_xll.EQNXTDZ($A$1,$B6,EV$1)</f>
        <v>2118.35</v>
      </c>
      <c r="EW6" cm="1">
        <f t="array" ref="EW6">_xll.EQNXTDZ($A$1,$B6,EW$1)</f>
        <v>2065.0500000000002</v>
      </c>
      <c r="EX6" cm="1">
        <f t="array" ref="EX6">_xll.EQNXTDZ($A$1,$B6,EX$1)</f>
        <v>1888.35</v>
      </c>
      <c r="EY6" cm="1">
        <f t="array" ref="EY6">_xll.EQNXTDZ($A$1,$B6,EY$1)</f>
        <v>1846</v>
      </c>
      <c r="EZ6" cm="1">
        <f t="array" ref="EZ6">_xll.EQNXTDZ($A$1,$B6,EZ$1)</f>
        <v>1590.4</v>
      </c>
      <c r="FA6" cm="1">
        <f t="array" ref="FA6">_xll.EQNXTDZ($A$1,$B6,FA$1)</f>
        <v>1875.55</v>
      </c>
      <c r="FB6" cm="1">
        <f t="array" ref="FB6">_xll.EQNXTDZ($A$1,$B6,FB$1)</f>
        <v>1745</v>
      </c>
      <c r="FC6" cm="1">
        <f t="array" ref="FC6">_xll.EQNXTDZ($A$1,$B6,FC$1)</f>
        <v>1797.9</v>
      </c>
      <c r="FD6" cm="1">
        <f t="array" ref="FD6">_xll.EQNXTDZ($A$1,$B6,FD$1)</f>
        <v>1814.9</v>
      </c>
      <c r="FE6" cm="1">
        <f t="array" ref="FE6">_xll.EQNXTDZ($A$1,$B6,FE$1)</f>
        <v>2015</v>
      </c>
      <c r="FF6" cm="1">
        <f t="array" ref="FF6">_xll.EQNXTDZ($A$1,$B6,FF$1)</f>
        <v>1808</v>
      </c>
      <c r="FG6" cm="1">
        <f t="array" ref="FG6">_xll.EQNXTDZ($A$1,$B6,FG$1)</f>
        <v>1691.1</v>
      </c>
      <c r="FH6" cm="1">
        <f t="array" ref="FH6">_xll.EQNXTDZ($A$1,$B6,FH$1)</f>
        <v>1690</v>
      </c>
      <c r="FI6" cm="1">
        <f t="array" ref="FI6">_xll.EQNXTDZ($A$1,$B6,FI$1)</f>
        <v>1518.5</v>
      </c>
      <c r="FJ6" cm="1">
        <f t="array" ref="FJ6">_xll.EQNXTDZ($A$1,$B6,FJ$1)</f>
        <v>1232.7</v>
      </c>
      <c r="FK6" cm="1">
        <f t="array" ref="FK6">_xll.EQNXTDZ($A$1,$B6,FK$1)</f>
        <v>1043.0999999999999</v>
      </c>
      <c r="FL6" cm="1">
        <f t="array" ref="FL6">_xll.EQNXTDZ($A$1,$B6,FL$1)</f>
        <v>850</v>
      </c>
      <c r="FM6" cm="1">
        <f t="array" ref="FM6">_xll.EQNXTDZ($A$1,$B6,FM$1)</f>
        <v>822</v>
      </c>
      <c r="FN6" cm="1">
        <f t="array" ref="FN6">_xll.EQNXTDZ($A$1,$B6,FN$1)</f>
        <v>1225</v>
      </c>
      <c r="FO6" cm="1">
        <f t="array" ref="FO6">_xll.EQNXTDZ($A$1,$B6,FO$1)</f>
        <v>1178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600.25</v>
      </c>
      <c r="DJ7" s="116" cm="1">
        <f t="array" ref="DJ7">_xll.EQNXTDZ($A$1,$B7,DJ$1)</f>
        <v>858.8</v>
      </c>
      <c r="DK7" s="116" cm="1">
        <f t="array" ref="DK7">_xll.EQNXTDZ($A$1,$B7,DK$1)</f>
        <v>1038.05</v>
      </c>
      <c r="DL7" s="116" cm="1">
        <f t="array" ref="DL7">_xll.EQNXTDZ($A$1,$B7,DL$1)</f>
        <v>917</v>
      </c>
      <c r="DM7" s="116" cm="1">
        <f t="array" ref="DM7">_xll.EQNXTDZ($A$1,$B7,DM$1)</f>
        <v>811.5</v>
      </c>
      <c r="DN7" s="116" cm="1">
        <f t="array" ref="DN7">_xll.EQNXTDZ($A$1,$B7,DN$1)</f>
        <v>968.9</v>
      </c>
      <c r="DO7" s="116" cm="1">
        <f t="array" ref="DO7">_xll.EQNXTDZ($A$1,$B7,DO$1)</f>
        <v>1004.05</v>
      </c>
      <c r="DP7" s="116" cm="1">
        <f t="array" ref="DP7">_xll.EQNXTDZ($A$1,$B7,DP$1)</f>
        <v>1064.8</v>
      </c>
      <c r="DQ7" s="116" cm="1">
        <f t="array" ref="DQ7">_xll.EQNXTDZ($A$1,$B7,DQ$1)</f>
        <v>1526</v>
      </c>
      <c r="DR7" s="116" cm="1">
        <f t="array" ref="DR7">_xll.EQNXTDZ($A$1,$B7,DR$1)</f>
        <v>1498.9</v>
      </c>
      <c r="DS7" s="116" cm="1">
        <f t="array" ref="DS7">_xll.EQNXTDZ($A$1,$B7,DS$1)</f>
        <v>1576.95</v>
      </c>
      <c r="DT7" s="116" cm="1">
        <f t="array" ref="DT7">_xll.EQNXTDZ($A$1,$B7,DT$1)</f>
        <v>1658</v>
      </c>
      <c r="DU7" s="116" cm="1">
        <f t="array" ref="DU7">_xll.EQNXTDZ($A$1,$B7,DU$1)</f>
        <v>1545</v>
      </c>
      <c r="DV7" s="116" cm="1">
        <f t="array" ref="DV7">_xll.EQNXTDZ($A$1,$B7,DV$1)</f>
        <v>1736</v>
      </c>
      <c r="DW7" s="116" cm="1">
        <f t="array" ref="DW7">_xll.EQNXTDZ($A$1,$B7,DW$1)</f>
        <v>1695</v>
      </c>
      <c r="DX7" s="116" cm="1">
        <f t="array" ref="DX7">_xll.EQNXTDZ($A$1,$B7,DX$1)</f>
        <v>1330</v>
      </c>
      <c r="DY7" s="116" cm="1">
        <f t="array" ref="DY7">_xll.EQNXTDZ($A$1,$B7,DY$1)</f>
        <v>1292.1500000000001</v>
      </c>
      <c r="DZ7" s="116" cm="1">
        <f t="array" ref="DZ7">_xll.EQNXTDZ($A$1,$B7,DZ$1)</f>
        <v>1259</v>
      </c>
      <c r="EA7" s="116" cm="1">
        <f t="array" ref="EA7">_xll.EQNXTDZ($A$1,$B7,EA$1)</f>
        <v>1090</v>
      </c>
      <c r="EB7" s="116" cm="1">
        <f t="array" ref="EB7">_xll.EQNXTDZ($A$1,$B7,EB$1)</f>
        <v>1049.45</v>
      </c>
      <c r="EC7" s="116" cm="1">
        <f t="array" ref="EC7">_xll.EQNXTDZ($A$1,$B7,EC$1)</f>
        <v>1108.9000000000001</v>
      </c>
      <c r="ED7" s="116" cm="1">
        <f t="array" ref="ED7">_xll.EQNXTDZ($A$1,$B7,ED$1)</f>
        <v>984.9</v>
      </c>
      <c r="EE7" s="116" cm="1">
        <f t="array" ref="EE7">_xll.EQNXTDZ($A$1,$B7,EE$1)</f>
        <v>1183.9000000000001</v>
      </c>
      <c r="EF7" s="116" cm="1">
        <f t="array" ref="EF7">_xll.EQNXTDZ($A$1,$B7,EF$1)</f>
        <v>1123.9000000000001</v>
      </c>
      <c r="EG7" s="116" cm="1">
        <f t="array" ref="EG7">_xll.EQNXTDZ($A$1,$B7,EG$1)</f>
        <v>1052</v>
      </c>
      <c r="EH7" s="116" cm="1">
        <f t="array" ref="EH7">_xll.EQNXTDZ($A$1,$B7,EH$1)</f>
        <v>1119.95</v>
      </c>
      <c r="EI7" s="116" cm="1">
        <f t="array" ref="EI7">_xll.EQNXTDZ($A$1,$B7,EI$1)</f>
        <v>1014.05</v>
      </c>
      <c r="EJ7" s="116" cm="1">
        <f t="array" ref="EJ7">_xll.EQNXTDZ($A$1,$B7,EJ$1)</f>
        <v>943.45</v>
      </c>
      <c r="EK7" s="116" cm="1">
        <f t="array" ref="EK7">_xll.EQNXTDZ($A$1,$B7,EK$1)</f>
        <v>983</v>
      </c>
      <c r="EL7" s="116" cm="1">
        <f t="array" ref="EL7">_xll.EQNXTDZ($A$1,$B7,EL$1)</f>
        <v>1096</v>
      </c>
      <c r="EM7" s="116" cm="1">
        <f t="array" ref="EM7">_xll.EQNXTDZ($A$1,$B7,EM$1)</f>
        <v>1284.4000000000001</v>
      </c>
      <c r="EN7" s="116" cm="1">
        <f t="array" ref="EN7">_xll.EQNXTDZ($A$1,$B7,EN$1)</f>
        <v>1226</v>
      </c>
      <c r="EO7" s="116" cm="1">
        <f t="array" ref="EO7">_xll.EQNXTDZ($A$1,$B7,EO$1)</f>
        <v>1443.25</v>
      </c>
      <c r="EP7" s="116" cm="1">
        <f t="array" ref="EP7">_xll.EQNXTDZ($A$1,$B7,EP$1)</f>
        <v>1380.95</v>
      </c>
      <c r="EQ7" s="116" cm="1">
        <f t="array" ref="EQ7">_xll.EQNXTDZ($A$1,$B7,EQ$1)</f>
        <v>1436</v>
      </c>
      <c r="ER7" s="116" cm="1">
        <f t="array" ref="ER7">_xll.EQNXTDZ($A$1,$B7,ER$1)</f>
        <v>1817.95</v>
      </c>
      <c r="ES7" s="116" cm="1">
        <f t="array" ref="ES7">_xll.EQNXTDZ($A$1,$B7,ES$1)</f>
        <v>2026</v>
      </c>
      <c r="ET7" s="116" cm="1">
        <f t="array" ref="ET7">_xll.EQNXTDZ($A$1,$B7,ET$1)</f>
        <v>2367</v>
      </c>
      <c r="EU7" s="116" cm="1">
        <f t="array" ref="EU7">_xll.EQNXTDZ($A$1,$B7,EU$1)</f>
        <v>2406.75</v>
      </c>
      <c r="EV7" s="116" cm="1">
        <f t="array" ref="EV7">_xll.EQNXTDZ($A$1,$B7,EV$1)</f>
        <v>2242.5500000000002</v>
      </c>
      <c r="EW7" s="116" cm="1">
        <f t="array" ref="EW7">_xll.EQNXTDZ($A$1,$B7,EW$1)</f>
        <v>2180</v>
      </c>
      <c r="EX7" s="116" cm="1">
        <f t="array" ref="EX7">_xll.EQNXTDZ($A$1,$B7,EX$1)</f>
        <v>1930</v>
      </c>
      <c r="EY7" s="116" cm="1">
        <f t="array" ref="EY7">_xll.EQNXTDZ($A$1,$B7,EY$1)</f>
        <v>2060</v>
      </c>
      <c r="EZ7" s="116" cm="1">
        <f t="array" ref="EZ7">_xll.EQNXTDZ($A$1,$B7,EZ$1)</f>
        <v>2023.3</v>
      </c>
      <c r="FA7" s="116" cm="1">
        <f t="array" ref="FA7">_xll.EQNXTDZ($A$1,$B7,FA$1)</f>
        <v>1980</v>
      </c>
      <c r="FB7" s="116" cm="1">
        <f t="array" ref="FB7">_xll.EQNXTDZ($A$1,$B7,FB$1)</f>
        <v>1990</v>
      </c>
      <c r="FC7" s="116" cm="1">
        <f t="array" ref="FC7">_xll.EQNXTDZ($A$1,$B7,FC$1)</f>
        <v>1888.9</v>
      </c>
      <c r="FD7" s="116" cm="1">
        <f t="array" ref="FD7">_xll.EQNXTDZ($A$1,$B7,FD$1)</f>
        <v>2114</v>
      </c>
      <c r="FE7" s="116" cm="1">
        <f t="array" ref="FE7">_xll.EQNXTDZ($A$1,$B7,FE$1)</f>
        <v>2052</v>
      </c>
      <c r="FF7" s="116" cm="1">
        <f t="array" ref="FF7">_xll.EQNXTDZ($A$1,$B7,FF$1)</f>
        <v>1831.8</v>
      </c>
      <c r="FG7" s="116" cm="1">
        <f t="array" ref="FG7">_xll.EQNXTDZ($A$1,$B7,FG$1)</f>
        <v>1771</v>
      </c>
      <c r="FH7" s="116" cm="1">
        <f t="array" ref="FH7">_xll.EQNXTDZ($A$1,$B7,FH$1)</f>
        <v>1709</v>
      </c>
      <c r="FI7" s="116" cm="1">
        <f t="array" ref="FI7">_xll.EQNXTDZ($A$1,$B7,FI$1)</f>
        <v>1535.2</v>
      </c>
      <c r="FJ7" s="116" cm="1">
        <f t="array" ref="FJ7">_xll.EQNXTDZ($A$1,$B7,FJ$1)</f>
        <v>1270.3</v>
      </c>
      <c r="FK7" s="116" cm="1">
        <f t="array" ref="FK7">_xll.EQNXTDZ($A$1,$B7,FK$1)</f>
        <v>1073.5</v>
      </c>
      <c r="FL7" s="116" cm="1">
        <f t="array" ref="FL7">_xll.EQNXTDZ($A$1,$B7,FL$1)</f>
        <v>909</v>
      </c>
      <c r="FM7" s="116" cm="1">
        <f t="array" ref="FM7">_xll.EQNXTDZ($A$1,$B7,FM$1)</f>
        <v>1236.95</v>
      </c>
      <c r="FN7" s="116" cm="1">
        <f t="array" ref="FN7">_xll.EQNXTDZ($A$1,$B7,FN$1)</f>
        <v>1400</v>
      </c>
      <c r="FO7" s="116" cm="1">
        <f t="array" ref="FO7">_xll.EQNXTDZ($A$1,$B7,FO$1)</f>
        <v>1190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858.8</v>
      </c>
      <c r="JA7" s="116">
        <f>+MAX(DK7:DM7)</f>
        <v>1038.05</v>
      </c>
      <c r="JB7" s="116">
        <f>+MAX(DN7:DP7)</f>
        <v>1064.8</v>
      </c>
      <c r="JC7" s="116">
        <f>+MAX(DQ7:DS7)</f>
        <v>1576.95</v>
      </c>
      <c r="JD7" s="116">
        <f>+MAX(DT7:DV7)</f>
        <v>1736</v>
      </c>
      <c r="JE7" s="116">
        <f>+MAX(DW7:DY7)</f>
        <v>1695</v>
      </c>
      <c r="JF7" s="116">
        <f>+MAX(DZ7:EB7)</f>
        <v>1259</v>
      </c>
      <c r="JG7" s="116">
        <f>+MAX(EC7:EE7)</f>
        <v>1183.9000000000001</v>
      </c>
      <c r="JH7" s="116">
        <f>+MAX(EF7:EH7)</f>
        <v>1123.9000000000001</v>
      </c>
      <c r="JI7" s="116">
        <f>+MAX(EI7:EK7)</f>
        <v>1014.05</v>
      </c>
      <c r="JJ7" s="116">
        <f>+MAX(EL7:EN7)</f>
        <v>1284.4000000000001</v>
      </c>
      <c r="JK7" s="116">
        <f>MAX(EO7:EQ7)</f>
        <v>1443.25</v>
      </c>
      <c r="JL7" s="116">
        <f>MAX(ER7:ET7)</f>
        <v>2367</v>
      </c>
      <c r="JM7" s="116">
        <f>MAX(EU7:EW7)</f>
        <v>2406.75</v>
      </c>
      <c r="JN7" s="116">
        <f>MAX(EX7:EZ7)</f>
        <v>2060</v>
      </c>
      <c r="JO7" s="116">
        <f>MAX(FA7:FC7)</f>
        <v>1990</v>
      </c>
      <c r="JP7" s="116">
        <f>MAX(FD7:FF7)</f>
        <v>2114</v>
      </c>
      <c r="JQ7" s="116">
        <f>MAX(FG7:FI7)</f>
        <v>1771</v>
      </c>
      <c r="JR7" s="116">
        <f>MAX(FJ7:FL7)</f>
        <v>1270.3</v>
      </c>
      <c r="JS7" s="116">
        <f>MAX(FM7:FO7)</f>
        <v>1400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387.1</v>
      </c>
      <c r="DJ8" s="116" cm="1">
        <f t="array" ref="DJ8">_xll.EQNXTDZ($A$1,$B8,DJ$1)</f>
        <v>630.25</v>
      </c>
      <c r="DK8" s="116" cm="1">
        <f t="array" ref="DK8">_xll.EQNXTDZ($A$1,$B8,DK$1)</f>
        <v>765.4</v>
      </c>
      <c r="DL8" s="116" cm="1">
        <f t="array" ref="DL8">_xll.EQNXTDZ($A$1,$B8,DL$1)</f>
        <v>650</v>
      </c>
      <c r="DM8" s="116" cm="1">
        <f t="array" ref="DM8">_xll.EQNXTDZ($A$1,$B8,DM$1)</f>
        <v>680</v>
      </c>
      <c r="DN8" s="116" cm="1">
        <f t="array" ref="DN8">_xll.EQNXTDZ($A$1,$B8,DN$1)</f>
        <v>753.4</v>
      </c>
      <c r="DO8" s="116" cm="1">
        <f t="array" ref="DO8">_xll.EQNXTDZ($A$1,$B8,DO$1)</f>
        <v>740.05</v>
      </c>
      <c r="DP8" s="116" cm="1">
        <f t="array" ref="DP8">_xll.EQNXTDZ($A$1,$B8,DP$1)</f>
        <v>747.05</v>
      </c>
      <c r="DQ8" s="116" cm="1">
        <f t="array" ref="DQ8">_xll.EQNXTDZ($A$1,$B8,DQ$1)</f>
        <v>970.4</v>
      </c>
      <c r="DR8" s="116" cm="1">
        <f t="array" ref="DR8">_xll.EQNXTDZ($A$1,$B8,DR$1)</f>
        <v>1162</v>
      </c>
      <c r="DS8" s="116" cm="1">
        <f t="array" ref="DS8">_xll.EQNXTDZ($A$1,$B8,DS$1)</f>
        <v>1182.4000000000001</v>
      </c>
      <c r="DT8" s="116" cm="1">
        <f t="array" ref="DT8">_xll.EQNXTDZ($A$1,$B8,DT$1)</f>
        <v>1240</v>
      </c>
      <c r="DU8" s="116" cm="1">
        <f t="array" ref="DU8">_xll.EQNXTDZ($A$1,$B8,DU$1)</f>
        <v>1380</v>
      </c>
      <c r="DV8" s="116" cm="1">
        <f t="array" ref="DV8">_xll.EQNXTDZ($A$1,$B8,DV$1)</f>
        <v>1381.25</v>
      </c>
      <c r="DW8" s="116" cm="1">
        <f t="array" ref="DW8">_xll.EQNXTDZ($A$1,$B8,DW$1)</f>
        <v>1302.7</v>
      </c>
      <c r="DX8" s="116" cm="1">
        <f t="array" ref="DX8">_xll.EQNXTDZ($A$1,$B8,DX$1)</f>
        <v>1207</v>
      </c>
      <c r="DY8" s="116" cm="1">
        <f t="array" ref="DY8">_xll.EQNXTDZ($A$1,$B8,DY$1)</f>
        <v>1176.3</v>
      </c>
      <c r="DZ8" s="116" cm="1">
        <f t="array" ref="DZ8">_xll.EQNXTDZ($A$1,$B8,DZ$1)</f>
        <v>1001.2</v>
      </c>
      <c r="EA8" s="116" cm="1">
        <f t="array" ref="EA8">_xll.EQNXTDZ($A$1,$B8,EA$1)</f>
        <v>975.1</v>
      </c>
      <c r="EB8" s="116" cm="1">
        <f t="array" ref="EB8">_xll.EQNXTDZ($A$1,$B8,EB$1)</f>
        <v>815</v>
      </c>
      <c r="EC8" s="116" cm="1">
        <f t="array" ref="EC8">_xll.EQNXTDZ($A$1,$B8,EC$1)</f>
        <v>932.75</v>
      </c>
      <c r="ED8" s="116" cm="1">
        <f t="array" ref="ED8">_xll.EQNXTDZ($A$1,$B8,ED$1)</f>
        <v>901</v>
      </c>
      <c r="EE8" s="116" cm="1">
        <f t="array" ref="EE8">_xll.EQNXTDZ($A$1,$B8,EE$1)</f>
        <v>920.25</v>
      </c>
      <c r="EF8" s="116" cm="1">
        <f t="array" ref="EF8">_xll.EQNXTDZ($A$1,$B8,EF$1)</f>
        <v>895</v>
      </c>
      <c r="EG8" s="116" cm="1">
        <f t="array" ref="EG8">_xll.EQNXTDZ($A$1,$B8,EG$1)</f>
        <v>862.05</v>
      </c>
      <c r="EH8" s="116" cm="1">
        <f t="array" ref="EH8">_xll.EQNXTDZ($A$1,$B8,EH$1)</f>
        <v>959.6</v>
      </c>
      <c r="EI8" s="116" cm="1">
        <f t="array" ref="EI8">_xll.EQNXTDZ($A$1,$B8,EI$1)</f>
        <v>872.1</v>
      </c>
      <c r="EJ8" s="116" cm="1">
        <f t="array" ref="EJ8">_xll.EQNXTDZ($A$1,$B8,EJ$1)</f>
        <v>885.55</v>
      </c>
      <c r="EK8" s="116" cm="1">
        <f t="array" ref="EK8">_xll.EQNXTDZ($A$1,$B8,EK$1)</f>
        <v>888.1</v>
      </c>
      <c r="EL8" s="116" cm="1">
        <f t="array" ref="EL8">_xll.EQNXTDZ($A$1,$B8,EL$1)</f>
        <v>931.6</v>
      </c>
      <c r="EM8" s="116" cm="1">
        <f t="array" ref="EM8">_xll.EQNXTDZ($A$1,$B8,EM$1)</f>
        <v>975</v>
      </c>
      <c r="EN8" s="116" cm="1">
        <f t="array" ref="EN8">_xll.EQNXTDZ($A$1,$B8,EN$1)</f>
        <v>950.25</v>
      </c>
      <c r="EO8" s="116" cm="1">
        <f t="array" ref="EO8">_xll.EQNXTDZ($A$1,$B8,EO$1)</f>
        <v>1101.7</v>
      </c>
      <c r="EP8" s="116" cm="1">
        <f t="array" ref="EP8">_xll.EQNXTDZ($A$1,$B8,EP$1)</f>
        <v>1207</v>
      </c>
      <c r="EQ8" s="116" cm="1">
        <f t="array" ref="EQ8">_xll.EQNXTDZ($A$1,$B8,EQ$1)</f>
        <v>1110.05</v>
      </c>
      <c r="ER8" s="116" cm="1">
        <f t="array" ref="ER8">_xll.EQNXTDZ($A$1,$B8,ER$1)</f>
        <v>1341</v>
      </c>
      <c r="ES8" s="116" cm="1">
        <f t="array" ref="ES8">_xll.EQNXTDZ($A$1,$B8,ES$1)</f>
        <v>1692.4</v>
      </c>
      <c r="ET8" s="116" cm="1">
        <f t="array" ref="ET8">_xll.EQNXTDZ($A$1,$B8,ET$1)</f>
        <v>1785.2</v>
      </c>
      <c r="EU8" s="116" cm="1">
        <f t="array" ref="EU8">_xll.EQNXTDZ($A$1,$B8,EU$1)</f>
        <v>1878.85</v>
      </c>
      <c r="EV8" s="116" cm="1">
        <f t="array" ref="EV8">_xll.EQNXTDZ($A$1,$B8,EV$1)</f>
        <v>1890</v>
      </c>
      <c r="EW8" s="116" cm="1">
        <f t="array" ref="EW8">_xll.EQNXTDZ($A$1,$B8,EW$1)</f>
        <v>1812.6</v>
      </c>
      <c r="EX8" s="116" cm="1">
        <f t="array" ref="EX8">_xll.EQNXTDZ($A$1,$B8,EX$1)</f>
        <v>1502.35</v>
      </c>
      <c r="EY8" s="116" cm="1">
        <f t="array" ref="EY8">_xll.EQNXTDZ($A$1,$B8,EY$1)</f>
        <v>1555.5</v>
      </c>
      <c r="EZ8" s="116" cm="1">
        <f t="array" ref="EZ8">_xll.EQNXTDZ($A$1,$B8,EZ$1)</f>
        <v>1505.05</v>
      </c>
      <c r="FA8" s="116" cm="1">
        <f t="array" ref="FA8">_xll.EQNXTDZ($A$1,$B8,FA$1)</f>
        <v>1557</v>
      </c>
      <c r="FB8" s="116" cm="1">
        <f t="array" ref="FB8">_xll.EQNXTDZ($A$1,$B8,FB$1)</f>
        <v>1701.9</v>
      </c>
      <c r="FC8" s="116" cm="1">
        <f t="array" ref="FC8">_xll.EQNXTDZ($A$1,$B8,FC$1)</f>
        <v>1700.4</v>
      </c>
      <c r="FD8" s="116" cm="1">
        <f t="array" ref="FD8">_xll.EQNXTDZ($A$1,$B8,FD$1)</f>
        <v>1683.4</v>
      </c>
      <c r="FE8" s="116" cm="1">
        <f t="array" ref="FE8">_xll.EQNXTDZ($A$1,$B8,FE$1)</f>
        <v>1771.6</v>
      </c>
      <c r="FF8" s="116" cm="1">
        <f t="array" ref="FF8">_xll.EQNXTDZ($A$1,$B8,FF$1)</f>
        <v>1639.1</v>
      </c>
      <c r="FG8" s="116" cm="1">
        <f t="array" ref="FG8">_xll.EQNXTDZ($A$1,$B8,FG$1)</f>
        <v>1661</v>
      </c>
      <c r="FH8" s="116" cm="1">
        <f t="array" ref="FH8">_xll.EQNXTDZ($A$1,$B8,FH$1)</f>
        <v>1398</v>
      </c>
      <c r="FI8" s="116" cm="1">
        <f t="array" ref="FI8">_xll.EQNXTDZ($A$1,$B8,FI$1)</f>
        <v>1212.8</v>
      </c>
      <c r="FJ8" s="116" cm="1">
        <f t="array" ref="FJ8">_xll.EQNXTDZ($A$1,$B8,FJ$1)</f>
        <v>996</v>
      </c>
      <c r="FK8" s="116" cm="1">
        <f t="array" ref="FK8">_xll.EQNXTDZ($A$1,$B8,FK$1)</f>
        <v>885</v>
      </c>
      <c r="FL8" s="116" cm="1">
        <f t="array" ref="FL8">_xll.EQNXTDZ($A$1,$B8,FL$1)</f>
        <v>807</v>
      </c>
      <c r="FM8" s="116" cm="1">
        <f t="array" ref="FM8">_xll.EQNXTDZ($A$1,$B8,FM$1)</f>
        <v>818.8</v>
      </c>
      <c r="FN8" s="116" cm="1">
        <f t="array" ref="FN8">_xll.EQNXTDZ($A$1,$B8,FN$1)</f>
        <v>1151.2</v>
      </c>
      <c r="FO8" s="116" cm="1">
        <f t="array" ref="FO8">_xll.EQNXTDZ($A$1,$B8,FO$1)</f>
        <v>1051.9000000000001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650</v>
      </c>
      <c r="JB8" s="116">
        <f>+MIN(DN8:DP8)</f>
        <v>740.05</v>
      </c>
      <c r="JC8" s="116">
        <f>+MIN(DQ8:DS8)</f>
        <v>970.4</v>
      </c>
      <c r="JD8" s="116">
        <f>+MIN(DT8:DV8)</f>
        <v>1240</v>
      </c>
      <c r="JE8" s="116">
        <f>+MIN(DW8:DY8)</f>
        <v>1176.3</v>
      </c>
      <c r="JF8" s="116">
        <f>+MIN(DZ8:EB8)</f>
        <v>815</v>
      </c>
      <c r="JG8" s="116">
        <f>+MIN(EC8:EE8)</f>
        <v>901</v>
      </c>
      <c r="JH8" s="116">
        <f>+MIN(EF8:EH8)</f>
        <v>862.05</v>
      </c>
      <c r="JI8" s="116">
        <f>+MIN(EI8:EK8)</f>
        <v>872.1</v>
      </c>
      <c r="JJ8" s="116">
        <f>+MIN(EL8:EN8)</f>
        <v>931.6</v>
      </c>
      <c r="JK8" s="116">
        <f>MIN(EO8:EQ8)</f>
        <v>1101.7</v>
      </c>
      <c r="JL8" s="116">
        <f>MIN(ER8:ET8)</f>
        <v>1341</v>
      </c>
      <c r="JM8" s="116">
        <f>MIN(EU8:EW8)</f>
        <v>1812.6</v>
      </c>
      <c r="JN8" s="116">
        <f>MIN(EX8:EZ8)</f>
        <v>1502.35</v>
      </c>
      <c r="JO8" s="116">
        <f>MIN(FA8:FC8)</f>
        <v>1557</v>
      </c>
      <c r="JP8" s="116">
        <f>MIN(FD8:FF8)</f>
        <v>1639.1</v>
      </c>
      <c r="JQ8" s="116">
        <f>MIN(FG8:FI8)</f>
        <v>1212.8</v>
      </c>
      <c r="JR8" s="116">
        <f>MIN(FJ8:FL8)</f>
        <v>807</v>
      </c>
      <c r="JS8" s="116">
        <f>MIN(FM8:FO8)</f>
        <v>818.8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600.25</v>
      </c>
      <c r="DJ9" s="116" cm="1">
        <f t="array" ref="DJ9">_xll.EQNXTDZ($A$1,$B9,DJ$1)</f>
        <v>778.2</v>
      </c>
      <c r="DK9" s="116" cm="1">
        <f t="array" ref="DK9">_xll.EQNXTDZ($A$1,$B9,DK$1)</f>
        <v>886.7</v>
      </c>
      <c r="DL9" s="116" cm="1">
        <f t="array" ref="DL9">_xll.EQNXTDZ($A$1,$B9,DL$1)</f>
        <v>667.7</v>
      </c>
      <c r="DM9" s="116" cm="1">
        <f t="array" ref="DM9">_xll.EQNXTDZ($A$1,$B9,DM$1)</f>
        <v>757.1</v>
      </c>
      <c r="DN9" s="116" cm="1">
        <f t="array" ref="DN9">_xll.EQNXTDZ($A$1,$B9,DN$1)</f>
        <v>881.65</v>
      </c>
      <c r="DO9" s="116" cm="1">
        <f t="array" ref="DO9">_xll.EQNXTDZ($A$1,$B9,DO$1)</f>
        <v>759.95</v>
      </c>
      <c r="DP9" s="116" cm="1">
        <f t="array" ref="DP9">_xll.EQNXTDZ($A$1,$B9,DP$1)</f>
        <v>972.8</v>
      </c>
      <c r="DQ9" s="116" cm="1">
        <f t="array" ref="DQ9">_xll.EQNXTDZ($A$1,$B9,DQ$1)</f>
        <v>1443.9</v>
      </c>
      <c r="DR9" s="116" cm="1">
        <f t="array" ref="DR9">_xll.EQNXTDZ($A$1,$B9,DR$1)</f>
        <v>1405.35</v>
      </c>
      <c r="DS9" s="116" cm="1">
        <f t="array" ref="DS9">_xll.EQNXTDZ($A$1,$B9,DS$1)</f>
        <v>1273.9000000000001</v>
      </c>
      <c r="DT9" s="116" cm="1">
        <f t="array" ref="DT9">_xll.EQNXTDZ($A$1,$B9,DT$1)</f>
        <v>1511.25</v>
      </c>
      <c r="DU9" s="116" cm="1">
        <f t="array" ref="DU9">_xll.EQNXTDZ($A$1,$B9,DU$1)</f>
        <v>1428.75</v>
      </c>
      <c r="DV9" s="116" cm="1">
        <f t="array" ref="DV9">_xll.EQNXTDZ($A$1,$B9,DV$1)</f>
        <v>1421.05</v>
      </c>
      <c r="DW9" s="116" cm="1">
        <f t="array" ref="DW9">_xll.EQNXTDZ($A$1,$B9,DW$1)</f>
        <v>1314.55</v>
      </c>
      <c r="DX9" s="116" cm="1">
        <f t="array" ref="DX9">_xll.EQNXTDZ($A$1,$B9,DX$1)</f>
        <v>1271.05</v>
      </c>
      <c r="DY9" s="116" cm="1">
        <f t="array" ref="DY9">_xll.EQNXTDZ($A$1,$B9,DY$1)</f>
        <v>1248.3</v>
      </c>
      <c r="DZ9" s="116" cm="1">
        <f t="array" ref="DZ9">_xll.EQNXTDZ($A$1,$B9,DZ$1)</f>
        <v>1044.5</v>
      </c>
      <c r="EA9" s="116" cm="1">
        <f t="array" ref="EA9">_xll.EQNXTDZ($A$1,$B9,EA$1)</f>
        <v>1023.15</v>
      </c>
      <c r="EB9" s="116" cm="1">
        <f t="array" ref="EB9">_xll.EQNXTDZ($A$1,$B9,EB$1)</f>
        <v>943.65</v>
      </c>
      <c r="EC9" s="116" cm="1">
        <f t="array" ref="EC9">_xll.EQNXTDZ($A$1,$B9,EC$1)</f>
        <v>956.3</v>
      </c>
      <c r="ED9" s="116" cm="1">
        <f t="array" ref="ED9">_xll.EQNXTDZ($A$1,$B9,ED$1)</f>
        <v>926.15</v>
      </c>
      <c r="EE9" s="116" cm="1">
        <f t="array" ref="EE9">_xll.EQNXTDZ($A$1,$B9,EE$1)</f>
        <v>1107</v>
      </c>
      <c r="EF9" s="116" cm="1">
        <f t="array" ref="EF9">_xll.EQNXTDZ($A$1,$B9,EF$1)</f>
        <v>945.6</v>
      </c>
      <c r="EG9" s="116" cm="1">
        <f t="array" ref="EG9">_xll.EQNXTDZ($A$1,$B9,EG$1)</f>
        <v>1005.95</v>
      </c>
      <c r="EH9" s="116" cm="1">
        <f t="array" ref="EH9">_xll.EQNXTDZ($A$1,$B9,EH$1)</f>
        <v>993.5</v>
      </c>
      <c r="EI9" s="116" cm="1">
        <f t="array" ref="EI9">_xll.EQNXTDZ($A$1,$B9,EI$1)</f>
        <v>895.35</v>
      </c>
      <c r="EJ9" s="116" cm="1">
        <f t="array" ref="EJ9">_xll.EQNXTDZ($A$1,$B9,EJ$1)</f>
        <v>905.05</v>
      </c>
      <c r="EK9" s="116" cm="1">
        <f t="array" ref="EK9">_xll.EQNXTDZ($A$1,$B9,EK$1)</f>
        <v>977.05</v>
      </c>
      <c r="EL9" s="116" cm="1">
        <f t="array" ref="EL9">_xll.EQNXTDZ($A$1,$B9,EL$1)</f>
        <v>1040.6500000000001</v>
      </c>
      <c r="EM9" s="116" cm="1">
        <f t="array" ref="EM9">_xll.EQNXTDZ($A$1,$B9,EM$1)</f>
        <v>1178.5</v>
      </c>
      <c r="EN9" s="116" cm="1">
        <f t="array" ref="EN9">_xll.EQNXTDZ($A$1,$B9,EN$1)</f>
        <v>1097.95</v>
      </c>
      <c r="EO9" s="116" cm="1">
        <f t="array" ref="EO9">_xll.EQNXTDZ($A$1,$B9,EO$1)</f>
        <v>1324.45</v>
      </c>
      <c r="EP9" s="116" cm="1">
        <f t="array" ref="EP9">_xll.EQNXTDZ($A$1,$B9,EP$1)</f>
        <v>1219.7</v>
      </c>
      <c r="EQ9" s="116" cm="1">
        <f t="array" ref="EQ9">_xll.EQNXTDZ($A$1,$B9,EQ$1)</f>
        <v>1324.85</v>
      </c>
      <c r="ER9" s="116" cm="1">
        <f t="array" ref="ER9">_xll.EQNXTDZ($A$1,$B9,ER$1)</f>
        <v>1725.15</v>
      </c>
      <c r="ES9" s="116" cm="1">
        <f t="array" ref="ES9">_xll.EQNXTDZ($A$1,$B9,ES$1)</f>
        <v>1860.55</v>
      </c>
      <c r="ET9" s="116" cm="1">
        <f t="array" ref="ET9">_xll.EQNXTDZ($A$1,$B9,ET$1)</f>
        <v>2286.25</v>
      </c>
      <c r="EU9" s="116" cm="1">
        <f t="array" ref="EU9">_xll.EQNXTDZ($A$1,$B9,EU$1)</f>
        <v>2117.65</v>
      </c>
      <c r="EV9" s="116" cm="1">
        <f t="array" ref="EV9">_xll.EQNXTDZ($A$1,$B9,EV$1)</f>
        <v>2082.35</v>
      </c>
      <c r="EW9" s="116" cm="1">
        <f t="array" ref="EW9">_xll.EQNXTDZ($A$1,$B9,EW$1)</f>
        <v>1896.2</v>
      </c>
      <c r="EX9" s="116" cm="1">
        <f t="array" ref="EX9">_xll.EQNXTDZ($A$1,$B9,EX$1)</f>
        <v>1846.4</v>
      </c>
      <c r="EY9" s="116" cm="1">
        <f t="array" ref="EY9">_xll.EQNXTDZ($A$1,$B9,EY$1)</f>
        <v>1613.35</v>
      </c>
      <c r="EZ9" s="116" cm="1">
        <f t="array" ref="EZ9">_xll.EQNXTDZ($A$1,$B9,EZ$1)</f>
        <v>1904.1</v>
      </c>
      <c r="FA9" s="116" cm="1">
        <f t="array" ref="FA9">_xll.EQNXTDZ($A$1,$B9,FA$1)</f>
        <v>1735.2</v>
      </c>
      <c r="FB9" s="116" cm="1">
        <f t="array" ref="FB9">_xll.EQNXTDZ($A$1,$B9,FB$1)</f>
        <v>1780.1</v>
      </c>
      <c r="FC9" s="116" cm="1">
        <f t="array" ref="FC9">_xll.EQNXTDZ($A$1,$B9,FC$1)</f>
        <v>1808.2</v>
      </c>
      <c r="FD9" s="116" cm="1">
        <f t="array" ref="FD9">_xll.EQNXTDZ($A$1,$B9,FD$1)</f>
        <v>2019.2</v>
      </c>
      <c r="FE9" s="116" cm="1">
        <f t="array" ref="FE9">_xll.EQNXTDZ($A$1,$B9,FE$1)</f>
        <v>1811.4</v>
      </c>
      <c r="FF9" s="116" cm="1">
        <f t="array" ref="FF9">_xll.EQNXTDZ($A$1,$B9,FF$1)</f>
        <v>1691.1</v>
      </c>
      <c r="FG9" s="116" cm="1">
        <f t="array" ref="FG9">_xll.EQNXTDZ($A$1,$B9,FG$1)</f>
        <v>1689.7</v>
      </c>
      <c r="FH9" s="116" cm="1">
        <f t="array" ref="FH9">_xll.EQNXTDZ($A$1,$B9,FH$1)</f>
        <v>1511.7</v>
      </c>
      <c r="FI9" s="116" cm="1">
        <f t="array" ref="FI9">_xll.EQNXTDZ($A$1,$B9,FI$1)</f>
        <v>1220.0999999999999</v>
      </c>
      <c r="FJ9" s="116" cm="1">
        <f t="array" ref="FJ9">_xll.EQNXTDZ($A$1,$B9,FJ$1)</f>
        <v>1043.0999999999999</v>
      </c>
      <c r="FK9" s="116" cm="1">
        <f t="array" ref="FK9">_xll.EQNXTDZ($A$1,$B9,FK$1)</f>
        <v>891.8</v>
      </c>
      <c r="FL9" s="116" cm="1">
        <f t="array" ref="FL9">_xll.EQNXTDZ($A$1,$B9,FL$1)</f>
        <v>810.45</v>
      </c>
      <c r="FM9" s="116" cm="1">
        <f t="array" ref="FM9">_xll.EQNXTDZ($A$1,$B9,FM$1)</f>
        <v>1215.6500000000001</v>
      </c>
      <c r="FN9" s="116" cm="1">
        <f t="array" ref="FN9">_xll.EQNXTDZ($A$1,$B9,FN$1)</f>
        <v>1160.9000000000001</v>
      </c>
      <c r="FO9" s="116" cm="1">
        <f t="array" ref="FO9">_xll.EQNXTDZ($A$1,$B9,FO$1)</f>
        <v>1115.3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778.2</v>
      </c>
      <c r="JA9" s="116">
        <f>+DM9</f>
        <v>757.1</v>
      </c>
      <c r="JB9" s="116">
        <f>+DP9</f>
        <v>972.8</v>
      </c>
      <c r="JC9" s="116">
        <f>+DS9</f>
        <v>1273.9000000000001</v>
      </c>
      <c r="JD9" s="116">
        <f>+DV9</f>
        <v>1421.05</v>
      </c>
      <c r="JE9" s="116">
        <f>+DY9</f>
        <v>1248.3</v>
      </c>
      <c r="JF9" s="116">
        <f>+EB9</f>
        <v>943.65</v>
      </c>
      <c r="JG9" s="116">
        <f>+EE9</f>
        <v>1107</v>
      </c>
      <c r="JH9" s="116">
        <f>+EH9</f>
        <v>993.5</v>
      </c>
      <c r="JI9" s="116">
        <f>+EK9</f>
        <v>977.05</v>
      </c>
      <c r="JJ9" s="116">
        <f>+EN9</f>
        <v>1097.95</v>
      </c>
      <c r="JK9" s="116">
        <f>EQ9</f>
        <v>1324.85</v>
      </c>
      <c r="JL9" s="116">
        <f>ET9</f>
        <v>2286.25</v>
      </c>
      <c r="JM9" s="116">
        <f>EW9</f>
        <v>1896.2</v>
      </c>
      <c r="JN9" s="116">
        <f>EZ9</f>
        <v>1904.1</v>
      </c>
      <c r="JO9" s="116">
        <f>FC9</f>
        <v>1808.2</v>
      </c>
      <c r="JP9" s="116">
        <f>FF9</f>
        <v>1691.1</v>
      </c>
      <c r="JQ9" s="116">
        <f>FI9</f>
        <v>1220.0999999999999</v>
      </c>
      <c r="JR9" s="116">
        <f>FL9</f>
        <v>810.45</v>
      </c>
      <c r="JS9" s="116">
        <f>FO9</f>
        <v>1115.3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386.35</v>
      </c>
      <c r="DJ13" cm="1">
        <f t="array" ref="DJ13">_xll.EQNXTDZ($A$1,$B13,DJ$1)</f>
        <v>629</v>
      </c>
      <c r="DK13" cm="1">
        <f t="array" ref="DK13">_xll.EQNXTDZ($A$1,$B13,DK$1)</f>
        <v>784</v>
      </c>
      <c r="DL13" cm="1">
        <f t="array" ref="DL13">_xll.EQNXTDZ($A$1,$B13,DL$1)</f>
        <v>881</v>
      </c>
      <c r="DM13" cm="1">
        <f t="array" ref="DM13">_xll.EQNXTDZ($A$1,$B13,DM$1)</f>
        <v>701.65</v>
      </c>
      <c r="DN13" cm="1">
        <f t="array" ref="DN13">_xll.EQNXTDZ($A$1,$B13,DN$1)</f>
        <v>755</v>
      </c>
      <c r="DO13" cm="1">
        <f t="array" ref="DO13">_xll.EQNXTDZ($A$1,$B13,DO$1)</f>
        <v>882.35</v>
      </c>
      <c r="DP13" cm="1">
        <f t="array" ref="DP13">_xll.EQNXTDZ($A$1,$B13,DP$1)</f>
        <v>773</v>
      </c>
      <c r="DQ13" cm="1">
        <f t="array" ref="DQ13">_xll.EQNXTDZ($A$1,$B13,DQ$1)</f>
        <v>972.75</v>
      </c>
      <c r="DR13" cm="1">
        <f t="array" ref="DR13">_xll.EQNXTDZ($A$1,$B13,DR$1)</f>
        <v>1418</v>
      </c>
      <c r="DS13" cm="1">
        <f t="array" ref="DS13">_xll.EQNXTDZ($A$1,$B13,DS$1)</f>
        <v>1420.6</v>
      </c>
      <c r="DT13" cm="1">
        <f t="array" ref="DT13">_xll.EQNXTDZ($A$1,$B13,DT$1)</f>
        <v>1296.9000000000001</v>
      </c>
      <c r="DU13" cm="1">
        <f t="array" ref="DU13">_xll.EQNXTDZ($A$1,$B13,DU$1)</f>
        <v>1518.1</v>
      </c>
      <c r="DV13" cm="1">
        <f t="array" ref="DV13">_xll.EQNXTDZ($A$1,$B13,DV$1)</f>
        <v>1428.75</v>
      </c>
      <c r="DW13" cm="1">
        <f t="array" ref="DW13">_xll.EQNXTDZ($A$1,$B13,DW$1)</f>
        <v>1429.95</v>
      </c>
      <c r="DX13" cm="1">
        <f t="array" ref="DX13">_xll.EQNXTDZ($A$1,$B13,DX$1)</f>
        <v>1314.1</v>
      </c>
      <c r="DY13" cm="1">
        <f t="array" ref="DY13">_xll.EQNXTDZ($A$1,$B13,DY$1)</f>
        <v>1261.05</v>
      </c>
      <c r="DZ13" cm="1">
        <f t="array" ref="DZ13">_xll.EQNXTDZ($A$1,$B13,DZ$1)</f>
        <v>1245.8</v>
      </c>
      <c r="EA13" cm="1">
        <f t="array" ref="EA13">_xll.EQNXTDZ($A$1,$B13,EA$1)</f>
        <v>1030.05</v>
      </c>
      <c r="EB13" cm="1">
        <f t="array" ref="EB13">_xll.EQNXTDZ($A$1,$B13,EB$1)</f>
        <v>1012.7</v>
      </c>
      <c r="EC13" cm="1">
        <f t="array" ref="EC13">_xll.EQNXTDZ($A$1,$B13,EC$1)</f>
        <v>962.3</v>
      </c>
      <c r="ED13" cm="1">
        <f t="array" ref="ED13">_xll.EQNXTDZ($A$1,$B13,ED$1)</f>
        <v>946</v>
      </c>
      <c r="EE13" cm="1">
        <f t="array" ref="EE13">_xll.EQNXTDZ($A$1,$B13,EE$1)</f>
        <v>933.95</v>
      </c>
      <c r="EF13" cm="1">
        <f t="array" ref="EF13">_xll.EQNXTDZ($A$1,$B13,EF$1)</f>
        <v>1120.5</v>
      </c>
      <c r="EG13" cm="1">
        <f t="array" ref="EG13">_xll.EQNXTDZ($A$1,$B13,EG$1)</f>
        <v>944.6</v>
      </c>
      <c r="EH13" cm="1">
        <f t="array" ref="EH13">_xll.EQNXTDZ($A$1,$B13,EH$1)</f>
        <v>994.6</v>
      </c>
      <c r="EI13" cm="1">
        <f t="array" ref="EI13">_xll.EQNXTDZ($A$1,$B13,EI$1)</f>
        <v>992.05</v>
      </c>
      <c r="EJ13" cm="1">
        <f t="array" ref="EJ13">_xll.EQNXTDZ($A$1,$B13,EJ$1)</f>
        <v>929.15</v>
      </c>
      <c r="EK13" cm="1">
        <f t="array" ref="EK13">_xll.EQNXTDZ($A$1,$B13,EK$1)</f>
        <v>905.95</v>
      </c>
      <c r="EL13" cm="1">
        <f t="array" ref="EL13">_xll.EQNXTDZ($A$1,$B13,EL$1)</f>
        <v>996.95</v>
      </c>
      <c r="EM13" cm="1">
        <f t="array" ref="EM13">_xll.EQNXTDZ($A$1,$B13,EM$1)</f>
        <v>1051.05</v>
      </c>
      <c r="EN13" cm="1">
        <f t="array" ref="EN13">_xll.EQNXTDZ($A$1,$B13,EN$1)</f>
        <v>1194.95</v>
      </c>
      <c r="EO13" cm="1">
        <f t="array" ref="EO13">_xll.EQNXTDZ($A$1,$B13,EO$1)</f>
        <v>1114.2</v>
      </c>
      <c r="EP13" cm="1">
        <f t="array" ref="EP13">_xll.EQNXTDZ($A$1,$B13,EP$1)</f>
        <v>1333.15</v>
      </c>
      <c r="EQ13" cm="1">
        <f t="array" ref="EQ13">_xll.EQNXTDZ($A$1,$B13,EQ$1)</f>
        <v>1218.4000000000001</v>
      </c>
      <c r="ER13" cm="1">
        <f t="array" ref="ER13">_xll.EQNXTDZ($A$1,$B13,ER$1)</f>
        <v>1341.05</v>
      </c>
      <c r="ES13" cm="1">
        <f t="array" ref="ES13">_xll.EQNXTDZ($A$1,$B13,ES$1)</f>
        <v>1700</v>
      </c>
      <c r="ET13" cm="1">
        <f t="array" ref="ET13">_xll.EQNXTDZ($A$1,$B13,ET$1)</f>
        <v>1894.7</v>
      </c>
      <c r="EU13" cm="1">
        <f t="array" ref="EU13">_xll.EQNXTDZ($A$1,$B13,EU$1)</f>
        <v>2330</v>
      </c>
      <c r="EV13" cm="1">
        <f t="array" ref="EV13">_xll.EQNXTDZ($A$1,$B13,EV$1)</f>
        <v>2159.9499999999998</v>
      </c>
      <c r="EW13" cm="1">
        <f t="array" ref="EW13">_xll.EQNXTDZ($A$1,$B13,EW$1)</f>
        <v>2077</v>
      </c>
      <c r="EX13" cm="1">
        <f t="array" ref="EX13">_xll.EQNXTDZ($A$1,$B13,EX$1)</f>
        <v>1907.05</v>
      </c>
      <c r="EY13" cm="1">
        <f t="array" ref="EY13">_xll.EQNXTDZ($A$1,$B13,EY$1)</f>
        <v>1831.1</v>
      </c>
      <c r="EZ13" cm="1">
        <f t="array" ref="EZ13">_xll.EQNXTDZ($A$1,$B13,EZ$1)</f>
        <v>1586</v>
      </c>
      <c r="FA13" cm="1">
        <f t="array" ref="FA13">_xll.EQNXTDZ($A$1,$B13,FA$1)</f>
        <v>1897.8</v>
      </c>
      <c r="FB13" cm="1">
        <f t="array" ref="FB13">_xll.EQNXTDZ($A$1,$B13,FB$1)</f>
        <v>1744.15</v>
      </c>
      <c r="FC13" cm="1">
        <f t="array" ref="FC13">_xll.EQNXTDZ($A$1,$B13,FC$1)</f>
        <v>1813.95</v>
      </c>
      <c r="FD13" cm="1">
        <f t="array" ref="FD13">_xll.EQNXTDZ($A$1,$B13,FD$1)</f>
        <v>1800.25</v>
      </c>
      <c r="FE13" cm="1">
        <f t="array" ref="FE13">_xll.EQNXTDZ($A$1,$B13,FE$1)</f>
        <v>2018.45</v>
      </c>
      <c r="FF13" cm="1">
        <f t="array" ref="FF13">_xll.EQNXTDZ($A$1,$B13,FF$1)</f>
        <v>1802.85</v>
      </c>
      <c r="FG13" cm="1">
        <f t="array" ref="FG13">_xll.EQNXTDZ($A$1,$B13,FG$1)</f>
        <v>1690</v>
      </c>
      <c r="FH13" cm="1">
        <f t="array" ref="FH13">_xll.EQNXTDZ($A$1,$B13,FH$1)</f>
        <v>1691.65</v>
      </c>
      <c r="FI13" cm="1">
        <f t="array" ref="FI13">_xll.EQNXTDZ($A$1,$B13,FI$1)</f>
        <v>1512.6</v>
      </c>
      <c r="FJ13" cm="1">
        <f t="array" ref="FJ13">_xll.EQNXTDZ($A$1,$B13,FJ$1)</f>
        <v>1220.05</v>
      </c>
      <c r="FK13" cm="1">
        <f t="array" ref="FK13">_xll.EQNXTDZ($A$1,$B13,FK$1)</f>
        <v>1038.8</v>
      </c>
      <c r="FL13" cm="1">
        <f t="array" ref="FL13">_xll.EQNXTDZ($A$1,$B13,FL$1)</f>
        <v>822.05</v>
      </c>
      <c r="FM13" cm="1">
        <f t="array" ref="FM13">_xll.EQNXTDZ($A$1,$B13,FM$1)</f>
        <v>820</v>
      </c>
      <c r="FN13" cm="1">
        <f t="array" ref="FN13">_xll.EQNXTDZ($A$1,$B13,FN$1)</f>
        <v>1241.3</v>
      </c>
      <c r="FO13" cm="1">
        <f t="array" ref="FO13">_xll.EQNXTDZ($A$1,$B13,FO$1)</f>
        <v>1163.8499999999999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599.04999999999995</v>
      </c>
      <c r="DJ14" s="116" cm="1">
        <f t="array" ref="DJ14">_xll.EQNXTDZ($A$1,$B14,DJ$1)</f>
        <v>854</v>
      </c>
      <c r="DK14" s="116" cm="1">
        <f t="array" ref="DK14">_xll.EQNXTDZ($A$1,$B14,DK$1)</f>
        <v>1040</v>
      </c>
      <c r="DL14" s="116" cm="1">
        <f t="array" ref="DL14">_xll.EQNXTDZ($A$1,$B14,DL$1)</f>
        <v>919.95</v>
      </c>
      <c r="DM14" s="116" cm="1">
        <f t="array" ref="DM14">_xll.EQNXTDZ($A$1,$B14,DM$1)</f>
        <v>824.75</v>
      </c>
      <c r="DN14" s="116" cm="1">
        <f t="array" ref="DN14">_xll.EQNXTDZ($A$1,$B14,DN$1)</f>
        <v>970</v>
      </c>
      <c r="DO14" s="116" cm="1">
        <f t="array" ref="DO14">_xll.EQNXTDZ($A$1,$B14,DO$1)</f>
        <v>1003.55</v>
      </c>
      <c r="DP14" s="116" cm="1">
        <f t="array" ref="DP14">_xll.EQNXTDZ($A$1,$B14,DP$1)</f>
        <v>1064</v>
      </c>
      <c r="DQ14" s="116" cm="1">
        <f t="array" ref="DQ14">_xll.EQNXTDZ($A$1,$B14,DQ$1)</f>
        <v>1524.95</v>
      </c>
      <c r="DR14" s="116" cm="1">
        <f t="array" ref="DR14">_xll.EQNXTDZ($A$1,$B14,DR$1)</f>
        <v>1497.05</v>
      </c>
      <c r="DS14" s="116" cm="1">
        <f t="array" ref="DS14">_xll.EQNXTDZ($A$1,$B14,DS$1)</f>
        <v>1576</v>
      </c>
      <c r="DT14" s="116" cm="1">
        <f t="array" ref="DT14">_xll.EQNXTDZ($A$1,$B14,DT$1)</f>
        <v>1658.7</v>
      </c>
      <c r="DU14" s="116" cm="1">
        <f t="array" ref="DU14">_xll.EQNXTDZ($A$1,$B14,DU$1)</f>
        <v>1543.45</v>
      </c>
      <c r="DV14" s="116" cm="1">
        <f t="array" ref="DV14">_xll.EQNXTDZ($A$1,$B14,DV$1)</f>
        <v>1736.6</v>
      </c>
      <c r="DW14" s="116" cm="1">
        <f t="array" ref="DW14">_xll.EQNXTDZ($A$1,$B14,DW$1)</f>
        <v>1694</v>
      </c>
      <c r="DX14" s="116" cm="1">
        <f t="array" ref="DX14">_xll.EQNXTDZ($A$1,$B14,DX$1)</f>
        <v>1329.6</v>
      </c>
      <c r="DY14" s="116" cm="1">
        <f t="array" ref="DY14">_xll.EQNXTDZ($A$1,$B14,DY$1)</f>
        <v>1287.3</v>
      </c>
      <c r="DZ14" s="116" cm="1">
        <f t="array" ref="DZ14">_xll.EQNXTDZ($A$1,$B14,DZ$1)</f>
        <v>1257.05</v>
      </c>
      <c r="EA14" s="116" cm="1">
        <f t="array" ref="EA14">_xll.EQNXTDZ($A$1,$B14,EA$1)</f>
        <v>1090</v>
      </c>
      <c r="EB14" s="116" cm="1">
        <f t="array" ref="EB14">_xll.EQNXTDZ($A$1,$B14,EB$1)</f>
        <v>1047.45</v>
      </c>
      <c r="EC14" s="116" cm="1">
        <f t="array" ref="EC14">_xll.EQNXTDZ($A$1,$B14,EC$1)</f>
        <v>1110</v>
      </c>
      <c r="ED14" s="116" cm="1">
        <f t="array" ref="ED14">_xll.EQNXTDZ($A$1,$B14,ED$1)</f>
        <v>984</v>
      </c>
      <c r="EE14" s="116" cm="1">
        <f t="array" ref="EE14">_xll.EQNXTDZ($A$1,$B14,EE$1)</f>
        <v>1182.5999999999999</v>
      </c>
      <c r="EF14" s="116" cm="1">
        <f t="array" ref="EF14">_xll.EQNXTDZ($A$1,$B14,EF$1)</f>
        <v>1124</v>
      </c>
      <c r="EG14" s="116" cm="1">
        <f t="array" ref="EG14">_xll.EQNXTDZ($A$1,$B14,EG$1)</f>
        <v>1051.4000000000001</v>
      </c>
      <c r="EH14" s="116" cm="1">
        <f t="array" ref="EH14">_xll.EQNXTDZ($A$1,$B14,EH$1)</f>
        <v>1140.95</v>
      </c>
      <c r="EI14" s="116" cm="1">
        <f t="array" ref="EI14">_xll.EQNXTDZ($A$1,$B14,EI$1)</f>
        <v>1010.25</v>
      </c>
      <c r="EJ14" s="116" cm="1">
        <f t="array" ref="EJ14">_xll.EQNXTDZ($A$1,$B14,EJ$1)</f>
        <v>941.4</v>
      </c>
      <c r="EK14" s="116" cm="1">
        <f t="array" ref="EK14">_xll.EQNXTDZ($A$1,$B14,EK$1)</f>
        <v>982.25</v>
      </c>
      <c r="EL14" s="116" cm="1">
        <f t="array" ref="EL14">_xll.EQNXTDZ($A$1,$B14,EL$1)</f>
        <v>1095</v>
      </c>
      <c r="EM14" s="116" cm="1">
        <f t="array" ref="EM14">_xll.EQNXTDZ($A$1,$B14,EM$1)</f>
        <v>1284.75</v>
      </c>
      <c r="EN14" s="116" cm="1">
        <f t="array" ref="EN14">_xll.EQNXTDZ($A$1,$B14,EN$1)</f>
        <v>1239</v>
      </c>
      <c r="EO14" s="116" cm="1">
        <f t="array" ref="EO14">_xll.EQNXTDZ($A$1,$B14,EO$1)</f>
        <v>1438.75</v>
      </c>
      <c r="EP14" s="116" cm="1">
        <f t="array" ref="EP14">_xll.EQNXTDZ($A$1,$B14,EP$1)</f>
        <v>1377.2</v>
      </c>
      <c r="EQ14" s="116" cm="1">
        <f t="array" ref="EQ14">_xll.EQNXTDZ($A$1,$B14,EQ$1)</f>
        <v>1430</v>
      </c>
      <c r="ER14" s="116" cm="1">
        <f t="array" ref="ER14">_xll.EQNXTDZ($A$1,$B14,ER$1)</f>
        <v>1819.5</v>
      </c>
      <c r="ES14" s="116" cm="1">
        <f t="array" ref="ES14">_xll.EQNXTDZ($A$1,$B14,ES$1)</f>
        <v>2025.9</v>
      </c>
      <c r="ET14" s="116" cm="1">
        <f t="array" ref="ET14">_xll.EQNXTDZ($A$1,$B14,ET$1)</f>
        <v>2368.15</v>
      </c>
      <c r="EU14" s="116" cm="1">
        <f t="array" ref="EU14">_xll.EQNXTDZ($A$1,$B14,EU$1)</f>
        <v>2408.35</v>
      </c>
      <c r="EV14" s="116" cm="1">
        <f t="array" ref="EV14">_xll.EQNXTDZ($A$1,$B14,EV$1)</f>
        <v>2233.35</v>
      </c>
      <c r="EW14" s="116" cm="1">
        <f t="array" ref="EW14">_xll.EQNXTDZ($A$1,$B14,EW$1)</f>
        <v>2195.85</v>
      </c>
      <c r="EX14" s="116" cm="1">
        <f t="array" ref="EX14">_xll.EQNXTDZ($A$1,$B14,EX$1)</f>
        <v>1931.35</v>
      </c>
      <c r="EY14" s="116" cm="1">
        <f t="array" ref="EY14">_xll.EQNXTDZ($A$1,$B14,EY$1)</f>
        <v>2064.35</v>
      </c>
      <c r="EZ14" s="116" cm="1">
        <f t="array" ref="EZ14">_xll.EQNXTDZ($A$1,$B14,EZ$1)</f>
        <v>2022</v>
      </c>
      <c r="FA14" s="116" cm="1">
        <f t="array" ref="FA14">_xll.EQNXTDZ($A$1,$B14,FA$1)</f>
        <v>1979</v>
      </c>
      <c r="FB14" s="116" cm="1">
        <f t="array" ref="FB14">_xll.EQNXTDZ($A$1,$B14,FB$1)</f>
        <v>1972</v>
      </c>
      <c r="FC14" s="116" cm="1">
        <f t="array" ref="FC14">_xll.EQNXTDZ($A$1,$B14,FC$1)</f>
        <v>1885.8</v>
      </c>
      <c r="FD14" s="116" cm="1">
        <f t="array" ref="FD14">_xll.EQNXTDZ($A$1,$B14,FD$1)</f>
        <v>2114.3000000000002</v>
      </c>
      <c r="FE14" s="116" cm="1">
        <f t="array" ref="FE14">_xll.EQNXTDZ($A$1,$B14,FE$1)</f>
        <v>2049.9</v>
      </c>
      <c r="FF14" s="116" cm="1">
        <f t="array" ref="FF14">_xll.EQNXTDZ($A$1,$B14,FF$1)</f>
        <v>1889.95</v>
      </c>
      <c r="FG14" s="116" cm="1">
        <f t="array" ref="FG14">_xll.EQNXTDZ($A$1,$B14,FG$1)</f>
        <v>1767.05</v>
      </c>
      <c r="FH14" s="116" cm="1">
        <f t="array" ref="FH14">_xll.EQNXTDZ($A$1,$B14,FH$1)</f>
        <v>1709</v>
      </c>
      <c r="FI14" s="116" cm="1">
        <f t="array" ref="FI14">_xll.EQNXTDZ($A$1,$B14,FI$1)</f>
        <v>1532</v>
      </c>
      <c r="FJ14" s="116" cm="1">
        <f t="array" ref="FJ14">_xll.EQNXTDZ($A$1,$B14,FJ$1)</f>
        <v>1268.3499999999999</v>
      </c>
      <c r="FK14" s="116" cm="1">
        <f t="array" ref="FK14">_xll.EQNXTDZ($A$1,$B14,FK$1)</f>
        <v>1071.55</v>
      </c>
      <c r="FL14" s="116" cm="1">
        <f t="array" ref="FL14">_xll.EQNXTDZ($A$1,$B14,FL$1)</f>
        <v>908</v>
      </c>
      <c r="FM14" s="116" cm="1">
        <f t="array" ref="FM14">_xll.EQNXTDZ($A$1,$B14,FM$1)</f>
        <v>1236.9000000000001</v>
      </c>
      <c r="FN14" s="116" cm="1">
        <f t="array" ref="FN14">_xll.EQNXTDZ($A$1,$B14,FN$1)</f>
        <v>1401.35</v>
      </c>
      <c r="FO14" s="116" cm="1">
        <f t="array" ref="FO14">_xll.EQNXTDZ($A$1,$B14,FO$1)</f>
        <v>1183.95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854</v>
      </c>
      <c r="JA14" s="116">
        <f>+MAX(DK14:DM14)</f>
        <v>1040</v>
      </c>
      <c r="JB14" s="116">
        <f>+MAX(DN14:DP14)</f>
        <v>1064</v>
      </c>
      <c r="JC14" s="116">
        <f>+MAX(DQ14:DS14)</f>
        <v>1576</v>
      </c>
      <c r="JD14" s="116">
        <f>+MAX(DT14:DV14)</f>
        <v>1736.6</v>
      </c>
      <c r="JE14" s="116">
        <f>+MAX(DW14:DY14)</f>
        <v>1694</v>
      </c>
      <c r="JF14" s="116">
        <f>+MAX(DZ14:EB14)</f>
        <v>1257.05</v>
      </c>
      <c r="JG14" s="116">
        <f>+MAX(EC14:EE14)</f>
        <v>1182.5999999999999</v>
      </c>
      <c r="JH14" s="116">
        <f>+MAX(EF14:EH14)</f>
        <v>1140.95</v>
      </c>
      <c r="JI14" s="116">
        <f>+MAX(EI14:EK14)</f>
        <v>1010.25</v>
      </c>
      <c r="JJ14" s="116">
        <f>+MAX(EL14:EN14)</f>
        <v>1284.75</v>
      </c>
      <c r="JK14" s="116">
        <f>MAX(EO14:EQ14)</f>
        <v>1438.75</v>
      </c>
      <c r="JL14" s="116">
        <f>MAX(ER14:ET14)</f>
        <v>2368.15</v>
      </c>
      <c r="JM14" s="116">
        <f>MAX(EU14:EW14)</f>
        <v>2408.35</v>
      </c>
      <c r="JN14" s="116">
        <f>MAX(EX14:EZ14)</f>
        <v>2064.35</v>
      </c>
      <c r="JO14" s="116">
        <f>MAX(FA14:FC14)</f>
        <v>1979</v>
      </c>
      <c r="JP14" s="116">
        <f>MAX(FD14:FF14)</f>
        <v>2114.3000000000002</v>
      </c>
      <c r="JQ14" s="116">
        <f>MAX(FG14:FI14)</f>
        <v>1767.05</v>
      </c>
      <c r="JR14" s="116">
        <f>MAX(FJ14:FL14)</f>
        <v>1268.3499999999999</v>
      </c>
      <c r="JS14" s="116">
        <f>MAX(FM14:FO14)</f>
        <v>1401.35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386.35</v>
      </c>
      <c r="DJ15" s="116" cm="1">
        <f t="array" ref="DJ15">_xll.EQNXTDZ($A$1,$B15,DJ$1)</f>
        <v>629</v>
      </c>
      <c r="DK15" s="116" cm="1">
        <f t="array" ref="DK15">_xll.EQNXTDZ($A$1,$B15,DK$1)</f>
        <v>765.05</v>
      </c>
      <c r="DL15" s="116" cm="1">
        <f t="array" ref="DL15">_xll.EQNXTDZ($A$1,$B15,DL$1)</f>
        <v>651.04999999999995</v>
      </c>
      <c r="DM15" s="116" cm="1">
        <f t="array" ref="DM15">_xll.EQNXTDZ($A$1,$B15,DM$1)</f>
        <v>682.25</v>
      </c>
      <c r="DN15" s="116" cm="1">
        <f t="array" ref="DN15">_xll.EQNXTDZ($A$1,$B15,DN$1)</f>
        <v>741.7</v>
      </c>
      <c r="DO15" s="116" cm="1">
        <f t="array" ref="DO15">_xll.EQNXTDZ($A$1,$B15,DO$1)</f>
        <v>741.1</v>
      </c>
      <c r="DP15" s="116" cm="1">
        <f t="array" ref="DP15">_xll.EQNXTDZ($A$1,$B15,DP$1)</f>
        <v>751.25</v>
      </c>
      <c r="DQ15" s="116" cm="1">
        <f t="array" ref="DQ15">_xll.EQNXTDZ($A$1,$B15,DQ$1)</f>
        <v>972.75</v>
      </c>
      <c r="DR15" s="116" cm="1">
        <f t="array" ref="DR15">_xll.EQNXTDZ($A$1,$B15,DR$1)</f>
        <v>1162.8499999999999</v>
      </c>
      <c r="DS15" s="116" cm="1">
        <f t="array" ref="DS15">_xll.EQNXTDZ($A$1,$B15,DS$1)</f>
        <v>1185</v>
      </c>
      <c r="DT15" s="116" cm="1">
        <f t="array" ref="DT15">_xll.EQNXTDZ($A$1,$B15,DT$1)</f>
        <v>1241.1500000000001</v>
      </c>
      <c r="DU15" s="116" cm="1">
        <f t="array" ref="DU15">_xll.EQNXTDZ($A$1,$B15,DU$1)</f>
        <v>1147</v>
      </c>
      <c r="DV15" s="116" cm="1">
        <f t="array" ref="DV15">_xll.EQNXTDZ($A$1,$B15,DV$1)</f>
        <v>1381.3</v>
      </c>
      <c r="DW15" s="116" cm="1">
        <f t="array" ref="DW15">_xll.EQNXTDZ($A$1,$B15,DW$1)</f>
        <v>1303.8</v>
      </c>
      <c r="DX15" s="116" cm="1">
        <f t="array" ref="DX15">_xll.EQNXTDZ($A$1,$B15,DX$1)</f>
        <v>1207.3</v>
      </c>
      <c r="DY15" s="116" cm="1">
        <f t="array" ref="DY15">_xll.EQNXTDZ($A$1,$B15,DY$1)</f>
        <v>1175.45</v>
      </c>
      <c r="DZ15" s="116" cm="1">
        <f t="array" ref="DZ15">_xll.EQNXTDZ($A$1,$B15,DZ$1)</f>
        <v>1001.5</v>
      </c>
      <c r="EA15" s="116" cm="1">
        <f t="array" ref="EA15">_xll.EQNXTDZ($A$1,$B15,EA$1)</f>
        <v>974.75</v>
      </c>
      <c r="EB15" s="116" cm="1">
        <f t="array" ref="EB15">_xll.EQNXTDZ($A$1,$B15,EB$1)</f>
        <v>810.6</v>
      </c>
      <c r="EC15" s="116" cm="1">
        <f t="array" ref="EC15">_xll.EQNXTDZ($A$1,$B15,EC$1)</f>
        <v>934.1</v>
      </c>
      <c r="ED15" s="116" cm="1">
        <f t="array" ref="ED15">_xll.EQNXTDZ($A$1,$B15,ED$1)</f>
        <v>904.1</v>
      </c>
      <c r="EE15" s="116" cm="1">
        <f t="array" ref="EE15">_xll.EQNXTDZ($A$1,$B15,EE$1)</f>
        <v>920.05</v>
      </c>
      <c r="EF15" s="116" cm="1">
        <f t="array" ref="EF15">_xll.EQNXTDZ($A$1,$B15,EF$1)</f>
        <v>896</v>
      </c>
      <c r="EG15" s="116" cm="1">
        <f t="array" ref="EG15">_xll.EQNXTDZ($A$1,$B15,EG$1)</f>
        <v>870</v>
      </c>
      <c r="EH15" s="116" cm="1">
        <f t="array" ref="EH15">_xll.EQNXTDZ($A$1,$B15,EH$1)</f>
        <v>960</v>
      </c>
      <c r="EI15" s="116" cm="1">
        <f t="array" ref="EI15">_xll.EQNXTDZ($A$1,$B15,EI$1)</f>
        <v>874.15</v>
      </c>
      <c r="EJ15" s="116" cm="1">
        <f t="array" ref="EJ15">_xll.EQNXTDZ($A$1,$B15,EJ$1)</f>
        <v>877.05</v>
      </c>
      <c r="EK15" s="116" cm="1">
        <f t="array" ref="EK15">_xll.EQNXTDZ($A$1,$B15,EK$1)</f>
        <v>886.5</v>
      </c>
      <c r="EL15" s="116" cm="1">
        <f t="array" ref="EL15">_xll.EQNXTDZ($A$1,$B15,EL$1)</f>
        <v>940.05</v>
      </c>
      <c r="EM15" s="116" cm="1">
        <f t="array" ref="EM15">_xll.EQNXTDZ($A$1,$B15,EM$1)</f>
        <v>949.15</v>
      </c>
      <c r="EN15" s="116" cm="1">
        <f t="array" ref="EN15">_xll.EQNXTDZ($A$1,$B15,EN$1)</f>
        <v>940</v>
      </c>
      <c r="EO15" s="116" cm="1">
        <f t="array" ref="EO15">_xll.EQNXTDZ($A$1,$B15,EO$1)</f>
        <v>1114.2</v>
      </c>
      <c r="EP15" s="116" cm="1">
        <f t="array" ref="EP15">_xll.EQNXTDZ($A$1,$B15,EP$1)</f>
        <v>1208</v>
      </c>
      <c r="EQ15" s="116" cm="1">
        <f t="array" ref="EQ15">_xll.EQNXTDZ($A$1,$B15,EQ$1)</f>
        <v>1107.45</v>
      </c>
      <c r="ER15" s="116" cm="1">
        <f t="array" ref="ER15">_xll.EQNXTDZ($A$1,$B15,ER$1)</f>
        <v>1341</v>
      </c>
      <c r="ES15" s="116" cm="1">
        <f t="array" ref="ES15">_xll.EQNXTDZ($A$1,$B15,ES$1)</f>
        <v>1693.9</v>
      </c>
      <c r="ET15" s="116" cm="1">
        <f t="array" ref="ET15">_xll.EQNXTDZ($A$1,$B15,ET$1)</f>
        <v>1786.2</v>
      </c>
      <c r="EU15" s="116" cm="1">
        <f t="array" ref="EU15">_xll.EQNXTDZ($A$1,$B15,EU$1)</f>
        <v>1881.1</v>
      </c>
      <c r="EV15" s="116" cm="1">
        <f t="array" ref="EV15">_xll.EQNXTDZ($A$1,$B15,EV$1)</f>
        <v>1890</v>
      </c>
      <c r="EW15" s="116" cm="1">
        <f t="array" ref="EW15">_xll.EQNXTDZ($A$1,$B15,EW$1)</f>
        <v>1812.55</v>
      </c>
      <c r="EX15" s="116" cm="1">
        <f t="array" ref="EX15">_xll.EQNXTDZ($A$1,$B15,EX$1)</f>
        <v>1551</v>
      </c>
      <c r="EY15" s="116" cm="1">
        <f t="array" ref="EY15">_xll.EQNXTDZ($A$1,$B15,EY$1)</f>
        <v>1554.7</v>
      </c>
      <c r="EZ15" s="116" cm="1">
        <f t="array" ref="EZ15">_xll.EQNXTDZ($A$1,$B15,EZ$1)</f>
        <v>1506.6</v>
      </c>
      <c r="FA15" s="116" cm="1">
        <f t="array" ref="FA15">_xll.EQNXTDZ($A$1,$B15,FA$1)</f>
        <v>1533.1</v>
      </c>
      <c r="FB15" s="116" cm="1">
        <f t="array" ref="FB15">_xll.EQNXTDZ($A$1,$B15,FB$1)</f>
        <v>1650.05</v>
      </c>
      <c r="FC15" s="116" cm="1">
        <f t="array" ref="FC15">_xll.EQNXTDZ($A$1,$B15,FC$1)</f>
        <v>1701</v>
      </c>
      <c r="FD15" s="116" cm="1">
        <f t="array" ref="FD15">_xll.EQNXTDZ($A$1,$B15,FD$1)</f>
        <v>1683</v>
      </c>
      <c r="FE15" s="116" cm="1">
        <f t="array" ref="FE15">_xll.EQNXTDZ($A$1,$B15,FE$1)</f>
        <v>1768.65</v>
      </c>
      <c r="FF15" s="116" cm="1">
        <f t="array" ref="FF15">_xll.EQNXTDZ($A$1,$B15,FF$1)</f>
        <v>1637.7</v>
      </c>
      <c r="FG15" s="116" cm="1">
        <f t="array" ref="FG15">_xll.EQNXTDZ($A$1,$B15,FG$1)</f>
        <v>1662.05</v>
      </c>
      <c r="FH15" s="116" cm="1">
        <f t="array" ref="FH15">_xll.EQNXTDZ($A$1,$B15,FH$1)</f>
        <v>1400</v>
      </c>
      <c r="FI15" s="116" cm="1">
        <f t="array" ref="FI15">_xll.EQNXTDZ($A$1,$B15,FI$1)</f>
        <v>1212.55</v>
      </c>
      <c r="FJ15" s="116" cm="1">
        <f t="array" ref="FJ15">_xll.EQNXTDZ($A$1,$B15,FJ$1)</f>
        <v>997.7</v>
      </c>
      <c r="FK15" s="116" cm="1">
        <f t="array" ref="FK15">_xll.EQNXTDZ($A$1,$B15,FK$1)</f>
        <v>888</v>
      </c>
      <c r="FL15" s="116" cm="1">
        <f t="array" ref="FL15">_xll.EQNXTDZ($A$1,$B15,FL$1)</f>
        <v>806.2</v>
      </c>
      <c r="FM15" s="116" cm="1">
        <f t="array" ref="FM15">_xll.EQNXTDZ($A$1,$B15,FM$1)</f>
        <v>820</v>
      </c>
      <c r="FN15" s="116" cm="1">
        <f t="array" ref="FN15">_xll.EQNXTDZ($A$1,$B15,FN$1)</f>
        <v>1153.8</v>
      </c>
      <c r="FO15" s="116" cm="1">
        <f t="array" ref="FO15">_xll.EQNXTDZ($A$1,$B15,FO$1)</f>
        <v>1054.45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651.04999999999995</v>
      </c>
      <c r="JB15" s="116">
        <f>+MIN(DN15:DP15)</f>
        <v>741.1</v>
      </c>
      <c r="JC15" s="116">
        <f>+MIN(DQ15:DS15)</f>
        <v>972.75</v>
      </c>
      <c r="JD15" s="116">
        <f>+MIN(DT15:DV15)</f>
        <v>1147</v>
      </c>
      <c r="JE15" s="116">
        <f>+MIN(DW15:DY15)</f>
        <v>1175.45</v>
      </c>
      <c r="JF15" s="116">
        <f>+MIN(DZ15:EB15)</f>
        <v>810.6</v>
      </c>
      <c r="JG15" s="116">
        <f>+MIN(EC15:EE15)</f>
        <v>904.1</v>
      </c>
      <c r="JH15" s="116">
        <f>+MIN(EF15:EH15)</f>
        <v>870</v>
      </c>
      <c r="JI15" s="116">
        <f>+MIN(EI15:EK15)</f>
        <v>874.15</v>
      </c>
      <c r="JJ15" s="116">
        <f>+MIN(EL15:EN15)</f>
        <v>940</v>
      </c>
      <c r="JK15" s="116">
        <f>MIN(EO15:EQ15)</f>
        <v>1107.45</v>
      </c>
      <c r="JL15" s="116">
        <f>MIN(ER15:ET15)</f>
        <v>1341</v>
      </c>
      <c r="JM15" s="116">
        <f>MIN(EU15:EW15)</f>
        <v>1812.55</v>
      </c>
      <c r="JN15" s="116">
        <f>MIN(EX15:EZ15)</f>
        <v>1506.6</v>
      </c>
      <c r="JO15" s="116">
        <f>MIN(FA15:FC15)</f>
        <v>1533.1</v>
      </c>
      <c r="JP15" s="116">
        <f>MIN(FD15:FF15)</f>
        <v>1637.7</v>
      </c>
      <c r="JQ15" s="116">
        <f>MIN(FG15:FI15)</f>
        <v>1212.55</v>
      </c>
      <c r="JR15" s="116">
        <f>MIN(FJ15:FL15)</f>
        <v>806.2</v>
      </c>
      <c r="JS15" s="116">
        <f>MIN(FM15:FO15)</f>
        <v>820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599.04999999999995</v>
      </c>
      <c r="DJ16" s="116" cm="1">
        <f t="array" ref="DJ16">_xll.EQNXTDZ($A$1,$B16,DJ$1)</f>
        <v>779.65</v>
      </c>
      <c r="DK16" s="116" cm="1">
        <f t="array" ref="DK16">_xll.EQNXTDZ($A$1,$B16,DK$1)</f>
        <v>889.05</v>
      </c>
      <c r="DL16" s="116" cm="1">
        <f t="array" ref="DL16">_xll.EQNXTDZ($A$1,$B16,DL$1)</f>
        <v>668.25</v>
      </c>
      <c r="DM16" s="116" cm="1">
        <f t="array" ref="DM16">_xll.EQNXTDZ($A$1,$B16,DM$1)</f>
        <v>755.1</v>
      </c>
      <c r="DN16" s="116" cm="1">
        <f t="array" ref="DN16">_xll.EQNXTDZ($A$1,$B16,DN$1)</f>
        <v>882.35</v>
      </c>
      <c r="DO16" s="116" cm="1">
        <f t="array" ref="DO16">_xll.EQNXTDZ($A$1,$B16,DO$1)</f>
        <v>763.3</v>
      </c>
      <c r="DP16" s="116" cm="1">
        <f t="array" ref="DP16">_xll.EQNXTDZ($A$1,$B16,DP$1)</f>
        <v>973.75</v>
      </c>
      <c r="DQ16" s="116" cm="1">
        <f t="array" ref="DQ16">_xll.EQNXTDZ($A$1,$B16,DQ$1)</f>
        <v>1444</v>
      </c>
      <c r="DR16" s="116" cm="1">
        <f t="array" ref="DR16">_xll.EQNXTDZ($A$1,$B16,DR$1)</f>
        <v>1404.6</v>
      </c>
      <c r="DS16" s="116" cm="1">
        <f t="array" ref="DS16">_xll.EQNXTDZ($A$1,$B16,DS$1)</f>
        <v>1268.9000000000001</v>
      </c>
      <c r="DT16" s="116" cm="1">
        <f t="array" ref="DT16">_xll.EQNXTDZ($A$1,$B16,DT$1)</f>
        <v>1510.75</v>
      </c>
      <c r="DU16" s="116" cm="1">
        <f t="array" ref="DU16">_xll.EQNXTDZ($A$1,$B16,DU$1)</f>
        <v>1426.8</v>
      </c>
      <c r="DV16" s="116" cm="1">
        <f t="array" ref="DV16">_xll.EQNXTDZ($A$1,$B16,DV$1)</f>
        <v>1419.45</v>
      </c>
      <c r="DW16" s="116" cm="1">
        <f t="array" ref="DW16">_xll.EQNXTDZ($A$1,$B16,DW$1)</f>
        <v>1316.7</v>
      </c>
      <c r="DX16" s="116" cm="1">
        <f t="array" ref="DX16">_xll.EQNXTDZ($A$1,$B16,DX$1)</f>
        <v>1271.45</v>
      </c>
      <c r="DY16" s="116" cm="1">
        <f t="array" ref="DY16">_xll.EQNXTDZ($A$1,$B16,DY$1)</f>
        <v>1245.8</v>
      </c>
      <c r="DZ16" s="116" cm="1">
        <f t="array" ref="DZ16">_xll.EQNXTDZ($A$1,$B16,DZ$1)</f>
        <v>1045.8499999999999</v>
      </c>
      <c r="EA16" s="116" cm="1">
        <f t="array" ref="EA16">_xll.EQNXTDZ($A$1,$B16,EA$1)</f>
        <v>1012.75</v>
      </c>
      <c r="EB16" s="116" cm="1">
        <f t="array" ref="EB16">_xll.EQNXTDZ($A$1,$B16,EB$1)</f>
        <v>943.3</v>
      </c>
      <c r="EC16" s="116" cm="1">
        <f t="array" ref="EC16">_xll.EQNXTDZ($A$1,$B16,EC$1)</f>
        <v>955.85</v>
      </c>
      <c r="ED16" s="116" cm="1">
        <f t="array" ref="ED16">_xll.EQNXTDZ($A$1,$B16,ED$1)</f>
        <v>926.85</v>
      </c>
      <c r="EE16" s="116" cm="1">
        <f t="array" ref="EE16">_xll.EQNXTDZ($A$1,$B16,EE$1)</f>
        <v>1113.5999999999999</v>
      </c>
      <c r="EF16" s="116" cm="1">
        <f t="array" ref="EF16">_xll.EQNXTDZ($A$1,$B16,EF$1)</f>
        <v>944.6</v>
      </c>
      <c r="EG16" s="116" cm="1">
        <f t="array" ref="EG16">_xll.EQNXTDZ($A$1,$B16,EG$1)</f>
        <v>1004.8</v>
      </c>
      <c r="EH16" s="116" cm="1">
        <f t="array" ref="EH16">_xll.EQNXTDZ($A$1,$B16,EH$1)</f>
        <v>990.25</v>
      </c>
      <c r="EI16" s="116" cm="1">
        <f t="array" ref="EI16">_xll.EQNXTDZ($A$1,$B16,EI$1)</f>
        <v>896.75</v>
      </c>
      <c r="EJ16" s="116" cm="1">
        <f t="array" ref="EJ16">_xll.EQNXTDZ($A$1,$B16,EJ$1)</f>
        <v>905.95</v>
      </c>
      <c r="EK16" s="116" cm="1">
        <f t="array" ref="EK16">_xll.EQNXTDZ($A$1,$B16,EK$1)</f>
        <v>976.1</v>
      </c>
      <c r="EL16" s="116" cm="1">
        <f t="array" ref="EL16">_xll.EQNXTDZ($A$1,$B16,EL$1)</f>
        <v>1041</v>
      </c>
      <c r="EM16" s="116" cm="1">
        <f t="array" ref="EM16">_xll.EQNXTDZ($A$1,$B16,EM$1)</f>
        <v>1179.05</v>
      </c>
      <c r="EN16" s="116" cm="1">
        <f t="array" ref="EN16">_xll.EQNXTDZ($A$1,$B16,EN$1)</f>
        <v>1095.95</v>
      </c>
      <c r="EO16" s="116" cm="1">
        <f t="array" ref="EO16">_xll.EQNXTDZ($A$1,$B16,EO$1)</f>
        <v>1323.25</v>
      </c>
      <c r="EP16" s="116" cm="1">
        <f t="array" ref="EP16">_xll.EQNXTDZ($A$1,$B16,EP$1)</f>
        <v>1219.95</v>
      </c>
      <c r="EQ16" s="116" cm="1">
        <f t="array" ref="EQ16">_xll.EQNXTDZ($A$1,$B16,EQ$1)</f>
        <v>1325.45</v>
      </c>
      <c r="ER16" s="116" cm="1">
        <f t="array" ref="ER16">_xll.EQNXTDZ($A$1,$B16,ER$1)</f>
        <v>1723.9</v>
      </c>
      <c r="ES16" s="116" cm="1">
        <f t="array" ref="ES16">_xll.EQNXTDZ($A$1,$B16,ES$1)</f>
        <v>1857.75</v>
      </c>
      <c r="ET16" s="116" cm="1">
        <f t="array" ref="ET16">_xll.EQNXTDZ($A$1,$B16,ET$1)</f>
        <v>2284.6</v>
      </c>
      <c r="EU16" s="116" cm="1">
        <f t="array" ref="EU16">_xll.EQNXTDZ($A$1,$B16,EU$1)</f>
        <v>2117.6</v>
      </c>
      <c r="EV16" s="116" cm="1">
        <f t="array" ref="EV16">_xll.EQNXTDZ($A$1,$B16,EV$1)</f>
        <v>2076.5500000000002</v>
      </c>
      <c r="EW16" s="116" cm="1">
        <f t="array" ref="EW16">_xll.EQNXTDZ($A$1,$B16,EW$1)</f>
        <v>1897.1</v>
      </c>
      <c r="EX16" s="116" cm="1">
        <f t="array" ref="EX16">_xll.EQNXTDZ($A$1,$B16,EX$1)</f>
        <v>1841.9</v>
      </c>
      <c r="EY16" s="116" cm="1">
        <f t="array" ref="EY16">_xll.EQNXTDZ($A$1,$B16,EY$1)</f>
        <v>1600.9</v>
      </c>
      <c r="EZ16" s="116" cm="1">
        <f t="array" ref="EZ16">_xll.EQNXTDZ($A$1,$B16,EZ$1)</f>
        <v>1898.8</v>
      </c>
      <c r="FA16" s="116" cm="1">
        <f t="array" ref="FA16">_xll.EQNXTDZ($A$1,$B16,FA$1)</f>
        <v>1744.15</v>
      </c>
      <c r="FB16" s="116" cm="1">
        <f t="array" ref="FB16">_xll.EQNXTDZ($A$1,$B16,FB$1)</f>
        <v>1781.25</v>
      </c>
      <c r="FC16" s="116" cm="1">
        <f t="array" ref="FC16">_xll.EQNXTDZ($A$1,$B16,FC$1)</f>
        <v>1808.65</v>
      </c>
      <c r="FD16" s="116" cm="1">
        <f t="array" ref="FD16">_xll.EQNXTDZ($A$1,$B16,FD$1)</f>
        <v>2018.35</v>
      </c>
      <c r="FE16" s="116" cm="1">
        <f t="array" ref="FE16">_xll.EQNXTDZ($A$1,$B16,FE$1)</f>
        <v>1817.75</v>
      </c>
      <c r="FF16" s="116" cm="1">
        <f t="array" ref="FF16">_xll.EQNXTDZ($A$1,$B16,FF$1)</f>
        <v>1693.25</v>
      </c>
      <c r="FG16" s="116" cm="1">
        <f t="array" ref="FG16">_xll.EQNXTDZ($A$1,$B16,FG$1)</f>
        <v>1691.65</v>
      </c>
      <c r="FH16" s="116" cm="1">
        <f t="array" ref="FH16">_xll.EQNXTDZ($A$1,$B16,FH$1)</f>
        <v>1512.55</v>
      </c>
      <c r="FI16" s="116" cm="1">
        <f t="array" ref="FI16">_xll.EQNXTDZ($A$1,$B16,FI$1)</f>
        <v>1219.3</v>
      </c>
      <c r="FJ16" s="116" cm="1">
        <f t="array" ref="FJ16">_xll.EQNXTDZ($A$1,$B16,FJ$1)</f>
        <v>1038.7</v>
      </c>
      <c r="FK16" s="116" cm="1">
        <f t="array" ref="FK16">_xll.EQNXTDZ($A$1,$B16,FK$1)</f>
        <v>892.85</v>
      </c>
      <c r="FL16" s="116" cm="1">
        <f t="array" ref="FL16">_xll.EQNXTDZ($A$1,$B16,FL$1)</f>
        <v>809.55</v>
      </c>
      <c r="FM16" s="116" cm="1">
        <f t="array" ref="FM16">_xll.EQNXTDZ($A$1,$B16,FM$1)</f>
        <v>1203.25</v>
      </c>
      <c r="FN16" s="116" cm="1">
        <f t="array" ref="FN16">_xll.EQNXTDZ($A$1,$B16,FN$1)</f>
        <v>1163.8499999999999</v>
      </c>
      <c r="FO16" s="116" cm="1">
        <f t="array" ref="FO16">_xll.EQNXTDZ($A$1,$B16,FO$1)</f>
        <v>1114.9000000000001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779.65</v>
      </c>
      <c r="JA16" s="116">
        <f>+DM16</f>
        <v>755.1</v>
      </c>
      <c r="JB16" s="116">
        <f>+DP16</f>
        <v>973.75</v>
      </c>
      <c r="JC16" s="116">
        <f>+DS16</f>
        <v>1268.9000000000001</v>
      </c>
      <c r="JD16" s="116">
        <f>+DV16</f>
        <v>1419.45</v>
      </c>
      <c r="JE16" s="116">
        <f>+DY16</f>
        <v>1245.8</v>
      </c>
      <c r="JF16" s="116">
        <f>+EB16</f>
        <v>943.3</v>
      </c>
      <c r="JG16" s="116">
        <f>+EE16</f>
        <v>1113.5999999999999</v>
      </c>
      <c r="JH16" s="116">
        <f>+EH16</f>
        <v>990.25</v>
      </c>
      <c r="JI16" s="116">
        <f>+EK16</f>
        <v>976.1</v>
      </c>
      <c r="JJ16" s="116">
        <f>+EN16</f>
        <v>1095.95</v>
      </c>
      <c r="JK16" s="116">
        <f>EQ16</f>
        <v>1325.45</v>
      </c>
      <c r="JL16" s="116">
        <f>ET16</f>
        <v>2284.6</v>
      </c>
      <c r="JM16" s="116">
        <f>EW16</f>
        <v>1897.1</v>
      </c>
      <c r="JN16" s="116">
        <f>EZ16</f>
        <v>1898.8</v>
      </c>
      <c r="JO16" s="116">
        <f>FC16</f>
        <v>1808.65</v>
      </c>
      <c r="JP16" s="116">
        <f>FF16</f>
        <v>1693.25</v>
      </c>
      <c r="JQ16" s="116">
        <f>FI16</f>
        <v>1219.3</v>
      </c>
      <c r="JR16" s="116">
        <f>FL16</f>
        <v>809.55</v>
      </c>
      <c r="JS16" s="116">
        <f>FO16</f>
        <v>1114.9000000000001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854</v>
      </c>
      <c r="JA19" s="116">
        <f t="shared" si="1"/>
        <v>1040</v>
      </c>
      <c r="JB19" s="116">
        <f t="shared" si="1"/>
        <v>1064</v>
      </c>
      <c r="JC19" s="116">
        <f t="shared" si="1"/>
        <v>1576</v>
      </c>
      <c r="JD19" s="116">
        <f t="shared" si="1"/>
        <v>1736.6</v>
      </c>
      <c r="JE19" s="116">
        <f t="shared" si="1"/>
        <v>1694</v>
      </c>
      <c r="JF19" s="116">
        <f t="shared" si="1"/>
        <v>1257.05</v>
      </c>
      <c r="JG19" s="116">
        <f t="shared" si="1"/>
        <v>1182.5999999999999</v>
      </c>
      <c r="JH19" s="116">
        <f t="shared" si="1"/>
        <v>1140.95</v>
      </c>
      <c r="JI19" s="116">
        <f t="shared" si="1"/>
        <v>1010.25</v>
      </c>
      <c r="JJ19" s="116">
        <f t="shared" ref="JJ19:JJ21" si="2">+IF(JJ14=0,JJ7,JJ14)</f>
        <v>1284.75</v>
      </c>
      <c r="JK19" s="116">
        <f t="shared" ref="JK19" si="3">+IF(JK14=0,JK7,JK14)</f>
        <v>1438.75</v>
      </c>
      <c r="JL19" s="116">
        <f t="shared" ref="JL19:JM19" si="4">+IF(JL14=0,JL7,JL14)</f>
        <v>2368.15</v>
      </c>
      <c r="JM19" s="116">
        <f t="shared" si="4"/>
        <v>2408.35</v>
      </c>
      <c r="JN19" s="116">
        <f t="shared" ref="JN19:JO19" si="5">+IF(JN14=0,JN7,JN14)</f>
        <v>2064.35</v>
      </c>
      <c r="JO19" s="116">
        <f t="shared" si="5"/>
        <v>1979</v>
      </c>
      <c r="JP19" s="116">
        <f t="shared" ref="JP19" si="6">+IF(JP14=0,JP7,JP14)</f>
        <v>2114.3000000000002</v>
      </c>
      <c r="JQ19" s="116">
        <f t="shared" ref="JQ19:KH19" si="7">+IF(JQ14=0,JQ7,JQ14)</f>
        <v>1767.05</v>
      </c>
      <c r="JR19" s="116">
        <f t="shared" si="7"/>
        <v>1268.3499999999999</v>
      </c>
      <c r="JS19" s="116">
        <f t="shared" si="7"/>
        <v>1401.35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651.04999999999995</v>
      </c>
      <c r="JB20" s="116">
        <f t="shared" si="1"/>
        <v>741.1</v>
      </c>
      <c r="JC20" s="116">
        <f t="shared" si="1"/>
        <v>972.75</v>
      </c>
      <c r="JD20" s="116">
        <f t="shared" si="1"/>
        <v>1147</v>
      </c>
      <c r="JE20" s="116">
        <f t="shared" si="1"/>
        <v>1175.45</v>
      </c>
      <c r="JF20" s="116">
        <f t="shared" si="1"/>
        <v>810.6</v>
      </c>
      <c r="JG20" s="116">
        <f t="shared" si="1"/>
        <v>904.1</v>
      </c>
      <c r="JH20" s="116">
        <f t="shared" si="1"/>
        <v>870</v>
      </c>
      <c r="JI20" s="116">
        <f t="shared" si="1"/>
        <v>874.15</v>
      </c>
      <c r="JJ20" s="116">
        <f t="shared" si="2"/>
        <v>940</v>
      </c>
      <c r="JK20" s="116">
        <f t="shared" ref="JK20" si="9">+IF(JK15=0,JK8,JK15)</f>
        <v>1107.45</v>
      </c>
      <c r="JL20" s="116">
        <f t="shared" ref="JL20:JM20" si="10">+IF(JL15=0,JL8,JL15)</f>
        <v>1341</v>
      </c>
      <c r="JM20" s="116">
        <f t="shared" si="10"/>
        <v>1812.55</v>
      </c>
      <c r="JN20" s="116">
        <f t="shared" ref="JN20:JO20" si="11">+IF(JN15=0,JN8,JN15)</f>
        <v>1506.6</v>
      </c>
      <c r="JO20" s="116">
        <f t="shared" si="11"/>
        <v>1533.1</v>
      </c>
      <c r="JP20" s="116">
        <f t="shared" ref="JP20" si="12">+IF(JP15=0,JP8,JP15)</f>
        <v>1637.7</v>
      </c>
      <c r="JQ20" s="116">
        <f t="shared" ref="JQ20:KH20" si="13">+IF(JQ15=0,JQ8,JQ15)</f>
        <v>1212.55</v>
      </c>
      <c r="JR20" s="116">
        <f t="shared" si="13"/>
        <v>806.2</v>
      </c>
      <c r="JS20" s="116">
        <f t="shared" si="13"/>
        <v>820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779.65</v>
      </c>
      <c r="JA21" s="116">
        <f t="shared" si="1"/>
        <v>755.1</v>
      </c>
      <c r="JB21" s="116">
        <f t="shared" si="1"/>
        <v>973.75</v>
      </c>
      <c r="JC21" s="116">
        <f t="shared" si="1"/>
        <v>1268.9000000000001</v>
      </c>
      <c r="JD21" s="116">
        <f t="shared" si="1"/>
        <v>1419.45</v>
      </c>
      <c r="JE21" s="116">
        <f t="shared" si="1"/>
        <v>1245.8</v>
      </c>
      <c r="JF21" s="116">
        <f t="shared" si="1"/>
        <v>943.3</v>
      </c>
      <c r="JG21" s="116">
        <f t="shared" si="1"/>
        <v>1113.5999999999999</v>
      </c>
      <c r="JH21" s="116">
        <f t="shared" si="1"/>
        <v>990.25</v>
      </c>
      <c r="JI21" s="116">
        <f t="shared" si="1"/>
        <v>976.1</v>
      </c>
      <c r="JJ21" s="116">
        <f t="shared" si="2"/>
        <v>1095.95</v>
      </c>
      <c r="JK21" s="116">
        <f t="shared" ref="JK21" si="14">+IF(JK16=0,JK9,JK16)</f>
        <v>1325.45</v>
      </c>
      <c r="JL21" s="116">
        <f t="shared" ref="JL21:JM21" si="15">+IF(JL16=0,JL9,JL16)</f>
        <v>2284.6</v>
      </c>
      <c r="JM21" s="116">
        <f t="shared" si="15"/>
        <v>1897.1</v>
      </c>
      <c r="JN21" s="116">
        <f t="shared" ref="JN21:JO21" si="16">+IF(JN16=0,JN9,JN16)</f>
        <v>1898.8</v>
      </c>
      <c r="JO21" s="116">
        <f t="shared" si="16"/>
        <v>1808.65</v>
      </c>
      <c r="JP21" s="116">
        <f t="shared" ref="JP21" si="17">+IF(JP16=0,JP9,JP16)</f>
        <v>1693.25</v>
      </c>
      <c r="JQ21" s="116">
        <f t="shared" ref="JQ21:KH21" si="18">+IF(JQ16=0,JQ9,JQ16)</f>
        <v>1219.3</v>
      </c>
      <c r="JR21" s="116">
        <f t="shared" si="18"/>
        <v>809.55</v>
      </c>
      <c r="JS21" s="116">
        <f t="shared" si="18"/>
        <v>1114.9000000000001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210481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201403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70759999</v>
      </c>
      <c r="G6" cm="1">
        <f t="array" ref="G6">_xll.EQNXTDZ($A$1,$B6,G$1)</f>
        <v>70759999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70759999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41550158</v>
      </c>
      <c r="AO6" cm="1">
        <f t="array" ref="AO6">_xll.EQNXTDZ($A$1,$B6,AO$1)</f>
        <v>41550158</v>
      </c>
      <c r="AP6" cm="1">
        <f t="array" ref="AP6">_xll.EQNXTDZ($A$1,$B6,AP$1)</f>
        <v>41550158</v>
      </c>
      <c r="AQ6" cm="1">
        <f t="array" ref="AQ6">_xll.EQNXTDZ($A$1,$B6,AQ$1)</f>
        <v>41550158</v>
      </c>
      <c r="AR6" cm="1">
        <f t="array" ref="AR6">_xll.EQNXTDZ($A$1,$B6,AR$1)</f>
        <v>41550158</v>
      </c>
      <c r="AS6" cm="1">
        <f t="array" ref="AS6">_xll.EQNXTDZ($A$1,$B6,AS$1)</f>
        <v>41550158</v>
      </c>
      <c r="AT6" cm="1">
        <f t="array" ref="AT6">_xll.EQNXTDZ($A$1,$B6,AT$1)</f>
        <v>41550158</v>
      </c>
      <c r="AU6" cm="1">
        <f t="array" ref="AU6">_xll.EQNXTDZ($A$1,$B6,AU$1)</f>
        <v>41550158</v>
      </c>
      <c r="AV6" cm="1">
        <f t="array" ref="AV6">_xll.EQNXTDZ($A$1,$B6,AV$1)</f>
        <v>41550158</v>
      </c>
      <c r="AW6" cm="1">
        <f t="array" ref="AW6">_xll.EQNXTDZ($A$1,$B6,AW$1)</f>
        <v>41550158</v>
      </c>
      <c r="AX6" cm="1">
        <f t="array" ref="AX6">_xll.EQNXTDZ($A$1,$B6,AX$1)</f>
        <v>41550158</v>
      </c>
      <c r="AY6" cm="1">
        <f t="array" ref="AY6">_xll.EQNXTDZ($A$1,$B6,AY$1)</f>
        <v>41550158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7.0759999000000002</v>
      </c>
      <c r="G7" s="100">
        <f t="shared" si="0"/>
        <v>7.0759999000000002</v>
      </c>
      <c r="H7" s="100">
        <f t="shared" si="0"/>
        <v>0</v>
      </c>
      <c r="I7" s="100">
        <f t="shared" si="0"/>
        <v>0</v>
      </c>
      <c r="J7" s="100">
        <f t="shared" si="0"/>
        <v>7.0759999000000002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</v>
      </c>
      <c r="AM7" s="100">
        <f t="shared" si="1"/>
        <v>0</v>
      </c>
      <c r="AN7" s="100">
        <f t="shared" si="1"/>
        <v>4.1550158000000001</v>
      </c>
      <c r="AO7" s="100">
        <f t="shared" si="1"/>
        <v>4.1550158000000001</v>
      </c>
      <c r="AP7" s="100">
        <f t="shared" si="1"/>
        <v>4.1550158000000001</v>
      </c>
      <c r="AQ7" s="100">
        <f t="shared" si="1"/>
        <v>4.1550158000000001</v>
      </c>
      <c r="AR7" s="100">
        <f t="shared" si="1"/>
        <v>4.1550158000000001</v>
      </c>
      <c r="AS7" s="100">
        <f t="shared" si="1"/>
        <v>4.1550158000000001</v>
      </c>
      <c r="AT7" s="100">
        <f t="shared" ref="AT7:AX7" si="2">+AT6/10^7</f>
        <v>4.1550158000000001</v>
      </c>
      <c r="AU7" s="100">
        <f t="shared" si="2"/>
        <v>4.1550158000000001</v>
      </c>
      <c r="AV7" s="100">
        <f t="shared" si="2"/>
        <v>4.1550158000000001</v>
      </c>
      <c r="AW7" s="100">
        <f t="shared" si="2"/>
        <v>4.1550158000000001</v>
      </c>
      <c r="AX7" s="100">
        <f t="shared" si="2"/>
        <v>4.1550158000000001</v>
      </c>
      <c r="AY7" s="100">
        <f t="shared" ref="AY7" si="3">+AY6/10^7</f>
        <v>4.1550158000000001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210481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515</v>
      </c>
      <c r="L2" s="169" t="s">
        <v>515</v>
      </c>
    </row>
    <row r="3" spans="1:18" x14ac:dyDescent="0.25">
      <c r="A3" s="170" t="s">
        <v>516</v>
      </c>
      <c r="B3" s="171" t="s">
        <v>518</v>
      </c>
      <c r="C3" s="171" t="s">
        <v>517</v>
      </c>
      <c r="D3" s="171" t="s">
        <v>519</v>
      </c>
      <c r="E3" s="171" t="s">
        <v>520</v>
      </c>
      <c r="F3" s="171" t="s">
        <v>521</v>
      </c>
      <c r="G3" s="171" t="s">
        <v>522</v>
      </c>
      <c r="H3" s="171"/>
      <c r="I3" s="171"/>
      <c r="J3" s="171"/>
      <c r="K3" s="171"/>
      <c r="L3" s="170" t="s">
        <v>516</v>
      </c>
      <c r="M3" s="172" t="s">
        <v>517</v>
      </c>
      <c r="N3" s="172" t="s">
        <v>518</v>
      </c>
      <c r="O3" s="172" t="s">
        <v>519</v>
      </c>
      <c r="P3" s="172" t="s">
        <v>520</v>
      </c>
      <c r="Q3" s="172" t="s">
        <v>521</v>
      </c>
      <c r="R3" s="171" t="s">
        <v>522</v>
      </c>
    </row>
    <row r="4" spans="1:18" x14ac:dyDescent="0.25">
      <c r="A4" s="169">
        <v>44426</v>
      </c>
      <c r="B4" s="116">
        <v>405.65</v>
      </c>
      <c r="C4" s="116">
        <v>405.65</v>
      </c>
      <c r="D4" s="116">
        <v>386.35</v>
      </c>
      <c r="E4" s="116">
        <v>386.35</v>
      </c>
      <c r="F4" s="116">
        <v>405.65</v>
      </c>
      <c r="G4">
        <v>6483</v>
      </c>
      <c r="H4" s="116"/>
      <c r="I4" s="116"/>
      <c r="L4" s="169">
        <v>44426</v>
      </c>
      <c r="M4" s="116">
        <v>406.45</v>
      </c>
      <c r="N4" s="116">
        <v>406.45</v>
      </c>
      <c r="O4" s="116">
        <v>387.1</v>
      </c>
      <c r="P4" s="116">
        <v>387.1</v>
      </c>
      <c r="Q4" s="116">
        <v>406.45</v>
      </c>
      <c r="R4">
        <v>96452</v>
      </c>
    </row>
    <row r="5" spans="1:18" x14ac:dyDescent="0.25">
      <c r="A5" s="169">
        <v>44428</v>
      </c>
      <c r="B5" s="116">
        <v>425.9</v>
      </c>
      <c r="C5" s="116">
        <v>425.9</v>
      </c>
      <c r="D5" s="116">
        <v>425.9</v>
      </c>
      <c r="E5" s="116">
        <v>425.9</v>
      </c>
      <c r="F5" s="116">
        <v>425.9</v>
      </c>
      <c r="G5">
        <v>1093</v>
      </c>
      <c r="H5" s="116"/>
      <c r="I5" s="116"/>
      <c r="L5" s="169">
        <v>44428</v>
      </c>
      <c r="M5" s="116">
        <v>426.75</v>
      </c>
      <c r="N5" s="116">
        <v>426.75</v>
      </c>
      <c r="O5" s="116">
        <v>426.75</v>
      </c>
      <c r="P5" s="116">
        <v>426.75</v>
      </c>
      <c r="Q5" s="116">
        <v>426.75</v>
      </c>
      <c r="R5">
        <v>11294</v>
      </c>
    </row>
    <row r="6" spans="1:18" x14ac:dyDescent="0.25">
      <c r="A6" s="169">
        <v>44431</v>
      </c>
      <c r="B6" s="116">
        <v>447.15</v>
      </c>
      <c r="C6" s="116">
        <v>447.15</v>
      </c>
      <c r="D6" s="116">
        <v>447.15</v>
      </c>
      <c r="E6" s="116">
        <v>447.15</v>
      </c>
      <c r="F6" s="116">
        <v>447.15</v>
      </c>
      <c r="G6">
        <v>2587</v>
      </c>
      <c r="H6" s="116"/>
      <c r="I6" s="116"/>
      <c r="L6" s="169">
        <v>44431</v>
      </c>
      <c r="M6" s="116">
        <v>448.05</v>
      </c>
      <c r="N6" s="116">
        <v>448.05</v>
      </c>
      <c r="O6" s="116">
        <v>448.05</v>
      </c>
      <c r="P6" s="116">
        <v>448.05</v>
      </c>
      <c r="Q6" s="116">
        <v>448.05</v>
      </c>
      <c r="R6">
        <v>30601</v>
      </c>
    </row>
    <row r="7" spans="1:18" x14ac:dyDescent="0.25">
      <c r="A7" s="169">
        <v>44432</v>
      </c>
      <c r="B7" s="116">
        <v>469.5</v>
      </c>
      <c r="C7" s="116">
        <v>469.5</v>
      </c>
      <c r="D7" s="116">
        <v>469.5</v>
      </c>
      <c r="E7" s="116">
        <v>469.5</v>
      </c>
      <c r="F7" s="116">
        <v>469.5</v>
      </c>
      <c r="G7">
        <v>2943</v>
      </c>
      <c r="H7" s="116"/>
      <c r="I7" s="116"/>
      <c r="L7" s="169">
        <v>44432</v>
      </c>
      <c r="M7" s="116">
        <v>470.45</v>
      </c>
      <c r="N7" s="116">
        <v>470.45</v>
      </c>
      <c r="O7" s="116">
        <v>470.45</v>
      </c>
      <c r="P7" s="116">
        <v>470.45</v>
      </c>
      <c r="Q7" s="116">
        <v>470.45</v>
      </c>
      <c r="R7">
        <v>14626</v>
      </c>
    </row>
    <row r="8" spans="1:18" x14ac:dyDescent="0.25">
      <c r="A8" s="169">
        <v>44433</v>
      </c>
      <c r="B8" s="116">
        <v>492.95</v>
      </c>
      <c r="C8" s="116">
        <v>492.95</v>
      </c>
      <c r="D8" s="116">
        <v>492.95</v>
      </c>
      <c r="E8" s="116">
        <v>492.95</v>
      </c>
      <c r="F8" s="116">
        <v>492.95</v>
      </c>
      <c r="G8">
        <v>679</v>
      </c>
      <c r="H8" s="116"/>
      <c r="I8" s="116"/>
      <c r="L8" s="169">
        <v>44433</v>
      </c>
      <c r="M8" s="116">
        <v>493.95</v>
      </c>
      <c r="N8" s="116">
        <v>493.95</v>
      </c>
      <c r="O8" s="116">
        <v>493.95</v>
      </c>
      <c r="P8" s="116">
        <v>493.95</v>
      </c>
      <c r="Q8" s="116">
        <v>493.95</v>
      </c>
      <c r="R8">
        <v>14054</v>
      </c>
    </row>
    <row r="9" spans="1:18" x14ac:dyDescent="0.25">
      <c r="A9" s="169">
        <v>44434</v>
      </c>
      <c r="B9" s="116">
        <v>517.54999999999995</v>
      </c>
      <c r="C9" s="116">
        <v>517.54999999999995</v>
      </c>
      <c r="D9" s="116">
        <v>517.54999999999995</v>
      </c>
      <c r="E9" s="116">
        <v>517.54999999999995</v>
      </c>
      <c r="F9" s="116">
        <v>517.54999999999995</v>
      </c>
      <c r="G9">
        <v>3259</v>
      </c>
      <c r="H9" s="116"/>
      <c r="I9" s="116"/>
      <c r="L9" s="169">
        <v>44434</v>
      </c>
      <c r="M9" s="116">
        <v>518.6</v>
      </c>
      <c r="N9" s="116">
        <v>518.6</v>
      </c>
      <c r="O9" s="116">
        <v>518.6</v>
      </c>
      <c r="P9" s="116">
        <v>518.6</v>
      </c>
      <c r="Q9" s="116">
        <v>518.6</v>
      </c>
      <c r="R9">
        <v>46014</v>
      </c>
    </row>
    <row r="10" spans="1:18" x14ac:dyDescent="0.25">
      <c r="A10" s="169">
        <v>44435</v>
      </c>
      <c r="B10" s="116">
        <v>543.4</v>
      </c>
      <c r="C10" s="116">
        <v>543.4</v>
      </c>
      <c r="D10" s="116">
        <v>511.1</v>
      </c>
      <c r="E10" s="116">
        <v>543.4</v>
      </c>
      <c r="F10" s="116">
        <v>543.4</v>
      </c>
      <c r="G10">
        <v>91101</v>
      </c>
      <c r="H10" s="116"/>
      <c r="I10" s="116"/>
      <c r="L10" s="169">
        <v>44435</v>
      </c>
      <c r="M10" s="116">
        <v>544.5</v>
      </c>
      <c r="N10" s="116">
        <v>544.5</v>
      </c>
      <c r="O10" s="116">
        <v>507</v>
      </c>
      <c r="P10" s="116">
        <v>544.5</v>
      </c>
      <c r="Q10" s="116">
        <v>544.5</v>
      </c>
      <c r="R10">
        <v>466117</v>
      </c>
    </row>
    <row r="11" spans="1:18" x14ac:dyDescent="0.25">
      <c r="A11" s="169">
        <v>44438</v>
      </c>
      <c r="B11" s="116">
        <v>570.54999999999995</v>
      </c>
      <c r="C11" s="116">
        <v>570.54999999999995</v>
      </c>
      <c r="D11" s="116">
        <v>570.54999999999995</v>
      </c>
      <c r="E11" s="116">
        <v>570.54999999999995</v>
      </c>
      <c r="F11" s="116">
        <v>570.54999999999995</v>
      </c>
      <c r="G11">
        <v>4157</v>
      </c>
      <c r="H11" s="116"/>
      <c r="I11" s="116"/>
      <c r="L11" s="169">
        <v>44438</v>
      </c>
      <c r="M11" s="116">
        <v>571.70000000000005</v>
      </c>
      <c r="N11" s="116">
        <v>571.70000000000005</v>
      </c>
      <c r="O11" s="116">
        <v>571.70000000000005</v>
      </c>
      <c r="P11" s="116">
        <v>571.70000000000005</v>
      </c>
      <c r="Q11" s="116">
        <v>571.70000000000005</v>
      </c>
      <c r="R11">
        <v>86395</v>
      </c>
    </row>
    <row r="12" spans="1:18" x14ac:dyDescent="0.25">
      <c r="A12" s="169">
        <v>44439</v>
      </c>
      <c r="B12" s="116">
        <v>599.04999999999995</v>
      </c>
      <c r="C12" s="116">
        <v>599.04999999999995</v>
      </c>
      <c r="D12" s="116">
        <v>599.04999999999995</v>
      </c>
      <c r="E12" s="116">
        <v>599.04999999999995</v>
      </c>
      <c r="F12" s="116">
        <v>599.04999999999995</v>
      </c>
      <c r="G12">
        <v>4493</v>
      </c>
      <c r="H12" s="116"/>
      <c r="I12" s="116"/>
      <c r="L12" s="169">
        <v>44439</v>
      </c>
      <c r="M12" s="116">
        <v>600.25</v>
      </c>
      <c r="N12" s="116">
        <v>600.25</v>
      </c>
      <c r="O12" s="116">
        <v>600.25</v>
      </c>
      <c r="P12" s="116">
        <v>600.25</v>
      </c>
      <c r="Q12" s="116">
        <v>600.25</v>
      </c>
      <c r="R12">
        <v>48433</v>
      </c>
    </row>
    <row r="13" spans="1:18" x14ac:dyDescent="0.25">
      <c r="A13" s="169">
        <v>44440</v>
      </c>
      <c r="B13" s="116">
        <v>629</v>
      </c>
      <c r="C13" s="116">
        <v>629</v>
      </c>
      <c r="D13" s="116">
        <v>629</v>
      </c>
      <c r="E13" s="116">
        <v>629</v>
      </c>
      <c r="F13" s="116">
        <v>629</v>
      </c>
      <c r="G13">
        <v>6359</v>
      </c>
      <c r="H13" s="116"/>
      <c r="I13" s="116"/>
      <c r="L13" s="169">
        <v>44440</v>
      </c>
      <c r="M13" s="116">
        <v>630.25</v>
      </c>
      <c r="N13" s="116">
        <v>630.25</v>
      </c>
      <c r="O13" s="116">
        <v>630.25</v>
      </c>
      <c r="P13" s="116">
        <v>630.25</v>
      </c>
      <c r="Q13" s="116">
        <v>630.25</v>
      </c>
      <c r="R13">
        <v>22863</v>
      </c>
    </row>
    <row r="14" spans="1:18" x14ac:dyDescent="0.25">
      <c r="A14" s="169">
        <v>44441</v>
      </c>
      <c r="B14" s="116">
        <v>691.9</v>
      </c>
      <c r="C14" s="116">
        <v>691.9</v>
      </c>
      <c r="D14" s="116">
        <v>652</v>
      </c>
      <c r="E14" s="116">
        <v>689.4</v>
      </c>
      <c r="F14" s="116">
        <v>691.9</v>
      </c>
      <c r="G14">
        <v>81231</v>
      </c>
      <c r="H14" s="116"/>
      <c r="I14" s="116"/>
      <c r="L14" s="169">
        <v>44441</v>
      </c>
      <c r="M14" s="116">
        <v>693.25</v>
      </c>
      <c r="N14" s="116">
        <v>693.25</v>
      </c>
      <c r="O14" s="116">
        <v>650</v>
      </c>
      <c r="P14" s="116">
        <v>693.25</v>
      </c>
      <c r="Q14" s="116">
        <v>693.25</v>
      </c>
      <c r="R14">
        <v>423346</v>
      </c>
    </row>
    <row r="15" spans="1:18" x14ac:dyDescent="0.25">
      <c r="A15" s="169">
        <v>44442</v>
      </c>
      <c r="B15" s="116">
        <v>761.05</v>
      </c>
      <c r="C15" s="116">
        <v>692.65</v>
      </c>
      <c r="D15" s="116">
        <v>649.20000000000005</v>
      </c>
      <c r="E15" s="116">
        <v>748</v>
      </c>
      <c r="F15" s="116">
        <v>692.65</v>
      </c>
      <c r="G15">
        <v>154108</v>
      </c>
      <c r="H15" s="116"/>
      <c r="I15" s="116"/>
      <c r="L15" s="169">
        <v>44442</v>
      </c>
      <c r="M15" s="116">
        <v>690.7</v>
      </c>
      <c r="N15" s="116">
        <v>762.55</v>
      </c>
      <c r="O15" s="116">
        <v>651.1</v>
      </c>
      <c r="P15" s="116">
        <v>744.55</v>
      </c>
      <c r="Q15" s="116">
        <v>690.7</v>
      </c>
      <c r="R15">
        <v>1237284</v>
      </c>
    </row>
    <row r="16" spans="1:18" x14ac:dyDescent="0.25">
      <c r="A16" s="169">
        <v>44445</v>
      </c>
      <c r="B16" s="116">
        <v>744.5</v>
      </c>
      <c r="C16" s="116">
        <v>720.35</v>
      </c>
      <c r="D16" s="116">
        <v>648</v>
      </c>
      <c r="E16" s="116">
        <v>693</v>
      </c>
      <c r="F16" s="116">
        <v>720.35</v>
      </c>
      <c r="G16">
        <v>73538</v>
      </c>
      <c r="H16" s="116"/>
      <c r="I16" s="116"/>
      <c r="L16" s="169">
        <v>44445</v>
      </c>
      <c r="M16" s="116">
        <v>719.7</v>
      </c>
      <c r="N16" s="116">
        <v>744.4</v>
      </c>
      <c r="O16" s="116">
        <v>660</v>
      </c>
      <c r="P16" s="116">
        <v>694</v>
      </c>
      <c r="Q16" s="116">
        <v>719.7</v>
      </c>
      <c r="R16">
        <v>320509</v>
      </c>
    </row>
    <row r="17" spans="1:18" x14ac:dyDescent="0.25">
      <c r="A17" s="169">
        <v>44446</v>
      </c>
      <c r="B17" s="116">
        <v>736</v>
      </c>
      <c r="C17" s="116">
        <v>677.9</v>
      </c>
      <c r="D17" s="116">
        <v>670.35</v>
      </c>
      <c r="E17" s="116">
        <v>736</v>
      </c>
      <c r="F17" s="116">
        <v>677.9</v>
      </c>
      <c r="G17">
        <v>69751</v>
      </c>
      <c r="H17" s="116"/>
      <c r="I17" s="116"/>
      <c r="L17" s="169">
        <v>44446</v>
      </c>
      <c r="M17" s="116">
        <v>680.8</v>
      </c>
      <c r="N17" s="116">
        <v>732.5</v>
      </c>
      <c r="O17" s="116">
        <v>672</v>
      </c>
      <c r="P17" s="116">
        <v>732</v>
      </c>
      <c r="Q17" s="116">
        <v>680.8</v>
      </c>
      <c r="R17">
        <v>247894</v>
      </c>
    </row>
    <row r="18" spans="1:18" x14ac:dyDescent="0.25">
      <c r="A18" s="169">
        <v>44447</v>
      </c>
      <c r="B18" s="116">
        <v>695</v>
      </c>
      <c r="C18" s="116">
        <v>660</v>
      </c>
      <c r="D18" s="116">
        <v>654.6</v>
      </c>
      <c r="E18" s="116">
        <v>677.6</v>
      </c>
      <c r="F18" s="116">
        <v>660</v>
      </c>
      <c r="G18">
        <v>51432</v>
      </c>
      <c r="H18" s="116"/>
      <c r="I18" s="116"/>
      <c r="L18" s="169">
        <v>44447</v>
      </c>
      <c r="M18" s="116">
        <v>659.75</v>
      </c>
      <c r="N18" s="116">
        <v>695</v>
      </c>
      <c r="O18" s="116">
        <v>654.5</v>
      </c>
      <c r="P18" s="116">
        <v>674</v>
      </c>
      <c r="Q18" s="116">
        <v>659.75</v>
      </c>
      <c r="R18">
        <v>206623</v>
      </c>
    </row>
    <row r="19" spans="1:18" x14ac:dyDescent="0.25">
      <c r="A19" s="169">
        <v>44448</v>
      </c>
      <c r="B19" s="116">
        <v>700</v>
      </c>
      <c r="C19" s="116">
        <v>673.5</v>
      </c>
      <c r="D19" s="116">
        <v>657</v>
      </c>
      <c r="E19" s="116">
        <v>657</v>
      </c>
      <c r="F19" s="116">
        <v>673.5</v>
      </c>
      <c r="G19">
        <v>24608</v>
      </c>
      <c r="H19" s="116"/>
      <c r="I19" s="116"/>
      <c r="L19" s="169">
        <v>44448</v>
      </c>
      <c r="M19" s="116">
        <v>673.3</v>
      </c>
      <c r="N19" s="116">
        <v>698.95</v>
      </c>
      <c r="O19" s="116">
        <v>662</v>
      </c>
      <c r="P19" s="116">
        <v>663</v>
      </c>
      <c r="Q19" s="116">
        <v>673.3</v>
      </c>
      <c r="R19">
        <v>108026</v>
      </c>
    </row>
    <row r="20" spans="1:18" x14ac:dyDescent="0.25">
      <c r="A20" s="169">
        <v>44452</v>
      </c>
      <c r="B20" s="116">
        <v>683.6</v>
      </c>
      <c r="C20" s="116">
        <v>673.85</v>
      </c>
      <c r="D20" s="116">
        <v>660.4</v>
      </c>
      <c r="E20" s="116">
        <v>673</v>
      </c>
      <c r="F20" s="116">
        <v>673.85</v>
      </c>
      <c r="G20">
        <v>27275</v>
      </c>
      <c r="H20" s="116"/>
      <c r="I20" s="116"/>
      <c r="L20" s="169">
        <v>44452</v>
      </c>
      <c r="M20" s="116">
        <v>673.1</v>
      </c>
      <c r="N20" s="116">
        <v>684</v>
      </c>
      <c r="O20" s="116">
        <v>660.1</v>
      </c>
      <c r="P20" s="116">
        <v>679.6</v>
      </c>
      <c r="Q20" s="116">
        <v>673.1</v>
      </c>
      <c r="R20">
        <v>79771</v>
      </c>
    </row>
    <row r="21" spans="1:18" x14ac:dyDescent="0.25">
      <c r="A21" s="169">
        <v>44453</v>
      </c>
      <c r="B21" s="116">
        <v>741.2</v>
      </c>
      <c r="C21" s="116">
        <v>741.2</v>
      </c>
      <c r="D21" s="116">
        <v>678</v>
      </c>
      <c r="E21" s="116">
        <v>678</v>
      </c>
      <c r="F21" s="116">
        <v>741.2</v>
      </c>
      <c r="G21">
        <v>50773</v>
      </c>
      <c r="H21" s="116"/>
      <c r="I21" s="116"/>
      <c r="L21" s="169">
        <v>44453</v>
      </c>
      <c r="M21" s="116">
        <v>740.4</v>
      </c>
      <c r="N21" s="116">
        <v>740.4</v>
      </c>
      <c r="O21" s="116">
        <v>677.15</v>
      </c>
      <c r="P21" s="116">
        <v>680</v>
      </c>
      <c r="Q21" s="116">
        <v>740.4</v>
      </c>
      <c r="R21">
        <v>117081</v>
      </c>
    </row>
    <row r="22" spans="1:18" x14ac:dyDescent="0.25">
      <c r="A22" s="169">
        <v>44454</v>
      </c>
      <c r="B22" s="116">
        <v>815.3</v>
      </c>
      <c r="C22" s="116">
        <v>815.3</v>
      </c>
      <c r="D22" s="116">
        <v>768.95</v>
      </c>
      <c r="E22" s="116">
        <v>789.95</v>
      </c>
      <c r="F22" s="116">
        <v>815.3</v>
      </c>
      <c r="G22">
        <v>41378</v>
      </c>
      <c r="H22" s="116"/>
      <c r="I22" s="116"/>
      <c r="L22" s="169">
        <v>44454</v>
      </c>
      <c r="M22" s="116">
        <v>814.4</v>
      </c>
      <c r="N22" s="116">
        <v>814.4</v>
      </c>
      <c r="O22" s="116">
        <v>771</v>
      </c>
      <c r="P22" s="116">
        <v>789.3</v>
      </c>
      <c r="Q22" s="116">
        <v>814.4</v>
      </c>
      <c r="R22">
        <v>225727</v>
      </c>
    </row>
    <row r="23" spans="1:18" x14ac:dyDescent="0.25">
      <c r="A23" s="169">
        <v>44455</v>
      </c>
      <c r="B23" s="116">
        <v>854</v>
      </c>
      <c r="C23" s="116">
        <v>769.25</v>
      </c>
      <c r="D23" s="116">
        <v>762</v>
      </c>
      <c r="E23" s="116">
        <v>850</v>
      </c>
      <c r="F23" s="116">
        <v>769.25</v>
      </c>
      <c r="G23">
        <v>58618</v>
      </c>
      <c r="H23" s="116"/>
      <c r="I23" s="116"/>
      <c r="L23" s="169">
        <v>44455</v>
      </c>
      <c r="M23" s="116">
        <v>769.8</v>
      </c>
      <c r="N23" s="116">
        <v>858.8</v>
      </c>
      <c r="O23" s="116">
        <v>763.5</v>
      </c>
      <c r="P23" s="116">
        <v>844</v>
      </c>
      <c r="Q23" s="116">
        <v>769.8</v>
      </c>
      <c r="R23">
        <v>331281</v>
      </c>
    </row>
    <row r="24" spans="1:18" x14ac:dyDescent="0.25">
      <c r="A24" s="169">
        <v>44456</v>
      </c>
      <c r="B24" s="116">
        <v>799.85</v>
      </c>
      <c r="C24" s="116">
        <v>747.9</v>
      </c>
      <c r="D24" s="116">
        <v>739</v>
      </c>
      <c r="E24" s="116">
        <v>775</v>
      </c>
      <c r="F24" s="116">
        <v>747.9</v>
      </c>
      <c r="G24">
        <v>17583</v>
      </c>
      <c r="H24" s="116"/>
      <c r="I24" s="116"/>
      <c r="L24" s="169">
        <v>44456</v>
      </c>
      <c r="M24" s="116">
        <v>748.05</v>
      </c>
      <c r="N24" s="116">
        <v>798</v>
      </c>
      <c r="O24" s="116">
        <v>740.1</v>
      </c>
      <c r="P24" s="116">
        <v>788</v>
      </c>
      <c r="Q24" s="116">
        <v>748.05</v>
      </c>
      <c r="R24">
        <v>122874</v>
      </c>
    </row>
    <row r="25" spans="1:18" x14ac:dyDescent="0.25">
      <c r="A25" s="169">
        <v>44459</v>
      </c>
      <c r="B25" s="116">
        <v>749.8</v>
      </c>
      <c r="C25" s="116">
        <v>696.65</v>
      </c>
      <c r="D25" s="116">
        <v>693</v>
      </c>
      <c r="E25" s="116">
        <v>742</v>
      </c>
      <c r="F25" s="116">
        <v>696.65</v>
      </c>
      <c r="G25">
        <v>34083</v>
      </c>
      <c r="H25" s="116"/>
      <c r="I25" s="116"/>
      <c r="L25" s="169">
        <v>44459</v>
      </c>
      <c r="M25" s="116">
        <v>695.95</v>
      </c>
      <c r="N25" s="116">
        <v>752</v>
      </c>
      <c r="O25" s="116">
        <v>690</v>
      </c>
      <c r="P25" s="116">
        <v>740</v>
      </c>
      <c r="Q25" s="116">
        <v>695.95</v>
      </c>
      <c r="R25">
        <v>165346</v>
      </c>
    </row>
    <row r="26" spans="1:18" x14ac:dyDescent="0.25">
      <c r="A26" s="169">
        <v>44460</v>
      </c>
      <c r="B26" s="116">
        <v>730.55</v>
      </c>
      <c r="C26" s="116">
        <v>712.3</v>
      </c>
      <c r="D26" s="116">
        <v>666.6</v>
      </c>
      <c r="E26" s="116">
        <v>695.05</v>
      </c>
      <c r="F26" s="116">
        <v>712.3</v>
      </c>
      <c r="G26">
        <v>30916</v>
      </c>
      <c r="H26" s="116"/>
      <c r="I26" s="116"/>
      <c r="L26" s="169">
        <v>44460</v>
      </c>
      <c r="M26" s="116">
        <v>711.85</v>
      </c>
      <c r="N26" s="116">
        <v>724.9</v>
      </c>
      <c r="O26" s="116">
        <v>666.9</v>
      </c>
      <c r="P26" s="116">
        <v>699</v>
      </c>
      <c r="Q26" s="116">
        <v>711.85</v>
      </c>
      <c r="R26">
        <v>155299</v>
      </c>
    </row>
    <row r="27" spans="1:18" x14ac:dyDescent="0.25">
      <c r="A27" s="169">
        <v>44461</v>
      </c>
      <c r="B27" s="116">
        <v>729</v>
      </c>
      <c r="C27" s="116">
        <v>699</v>
      </c>
      <c r="D27" s="116">
        <v>695</v>
      </c>
      <c r="E27" s="116">
        <v>719</v>
      </c>
      <c r="F27" s="116">
        <v>699</v>
      </c>
      <c r="G27">
        <v>14331</v>
      </c>
      <c r="H27" s="116"/>
      <c r="I27" s="116"/>
      <c r="L27" s="169">
        <v>44461</v>
      </c>
      <c r="M27" s="116">
        <v>699.25</v>
      </c>
      <c r="N27" s="116">
        <v>730</v>
      </c>
      <c r="O27" s="116">
        <v>696.1</v>
      </c>
      <c r="P27" s="116">
        <v>715</v>
      </c>
      <c r="Q27" s="116">
        <v>699.25</v>
      </c>
      <c r="R27">
        <v>89676</v>
      </c>
    </row>
    <row r="28" spans="1:18" x14ac:dyDescent="0.25">
      <c r="A28" s="169">
        <v>44462</v>
      </c>
      <c r="B28" s="116">
        <v>747.35</v>
      </c>
      <c r="C28" s="116">
        <v>719</v>
      </c>
      <c r="D28" s="116">
        <v>695</v>
      </c>
      <c r="E28" s="116">
        <v>695</v>
      </c>
      <c r="F28" s="116">
        <v>719</v>
      </c>
      <c r="G28">
        <v>20864</v>
      </c>
      <c r="H28" s="116"/>
      <c r="I28" s="116"/>
      <c r="L28" s="169">
        <v>44462</v>
      </c>
      <c r="M28" s="116">
        <v>719.1</v>
      </c>
      <c r="N28" s="116">
        <v>747</v>
      </c>
      <c r="O28" s="116">
        <v>701.75</v>
      </c>
      <c r="P28" s="116">
        <v>710</v>
      </c>
      <c r="Q28" s="116">
        <v>719.1</v>
      </c>
      <c r="R28">
        <v>168220</v>
      </c>
    </row>
    <row r="29" spans="1:18" x14ac:dyDescent="0.25">
      <c r="A29" s="169">
        <v>44463</v>
      </c>
      <c r="B29" s="116">
        <v>732.8</v>
      </c>
      <c r="C29" s="116">
        <v>708.1</v>
      </c>
      <c r="D29" s="116">
        <v>701</v>
      </c>
      <c r="E29" s="116">
        <v>732.8</v>
      </c>
      <c r="F29" s="116">
        <v>708.1</v>
      </c>
      <c r="G29">
        <v>12002</v>
      </c>
      <c r="H29" s="116"/>
      <c r="I29" s="116"/>
      <c r="L29" s="169">
        <v>44463</v>
      </c>
      <c r="M29" s="116">
        <v>708.7</v>
      </c>
      <c r="N29" s="116">
        <v>737.5</v>
      </c>
      <c r="O29" s="116">
        <v>701</v>
      </c>
      <c r="P29" s="116">
        <v>727.3</v>
      </c>
      <c r="Q29" s="116">
        <v>708.7</v>
      </c>
      <c r="R29">
        <v>76223</v>
      </c>
    </row>
    <row r="30" spans="1:18" x14ac:dyDescent="0.25">
      <c r="A30" s="169">
        <v>44466</v>
      </c>
      <c r="B30" s="116">
        <v>729.05</v>
      </c>
      <c r="C30" s="116">
        <v>714.2</v>
      </c>
      <c r="D30" s="116">
        <v>702.25</v>
      </c>
      <c r="E30" s="116">
        <v>717.05</v>
      </c>
      <c r="F30" s="116">
        <v>714.2</v>
      </c>
      <c r="G30">
        <v>12660</v>
      </c>
      <c r="H30" s="116"/>
      <c r="I30" s="116"/>
      <c r="L30" s="169">
        <v>44466</v>
      </c>
      <c r="M30" s="116">
        <v>714.8</v>
      </c>
      <c r="N30" s="116">
        <v>735</v>
      </c>
      <c r="O30" s="116">
        <v>701.05</v>
      </c>
      <c r="P30" s="116">
        <v>715</v>
      </c>
      <c r="Q30" s="116">
        <v>714.8</v>
      </c>
      <c r="R30">
        <v>71964</v>
      </c>
    </row>
    <row r="31" spans="1:18" x14ac:dyDescent="0.25">
      <c r="A31" s="169">
        <v>44467</v>
      </c>
      <c r="B31" s="116">
        <v>721</v>
      </c>
      <c r="C31" s="116">
        <v>701.2</v>
      </c>
      <c r="D31" s="116">
        <v>698.05</v>
      </c>
      <c r="E31" s="116">
        <v>719.95</v>
      </c>
      <c r="F31" s="116">
        <v>701.2</v>
      </c>
      <c r="G31">
        <v>11804</v>
      </c>
      <c r="H31" s="116"/>
      <c r="I31" s="116"/>
      <c r="L31" s="169">
        <v>44467</v>
      </c>
      <c r="M31" s="116">
        <v>701.9</v>
      </c>
      <c r="N31" s="116">
        <v>729.7</v>
      </c>
      <c r="O31" s="116">
        <v>697</v>
      </c>
      <c r="P31" s="116">
        <v>713.1</v>
      </c>
      <c r="Q31" s="116">
        <v>701.9</v>
      </c>
      <c r="R31">
        <v>45227</v>
      </c>
    </row>
    <row r="32" spans="1:18" x14ac:dyDescent="0.25">
      <c r="A32" s="169">
        <v>44468</v>
      </c>
      <c r="B32" s="116">
        <v>714.45</v>
      </c>
      <c r="C32" s="116">
        <v>709.6</v>
      </c>
      <c r="D32" s="116">
        <v>693.85</v>
      </c>
      <c r="E32" s="116">
        <v>695.55</v>
      </c>
      <c r="F32" s="116">
        <v>709.6</v>
      </c>
      <c r="G32">
        <v>8275</v>
      </c>
      <c r="H32" s="116"/>
      <c r="I32" s="116"/>
      <c r="L32" s="169">
        <v>44468</v>
      </c>
      <c r="M32" s="116">
        <v>709.45</v>
      </c>
      <c r="N32" s="116">
        <v>714.95</v>
      </c>
      <c r="O32" s="116">
        <v>692</v>
      </c>
      <c r="P32" s="116">
        <v>692</v>
      </c>
      <c r="Q32" s="116">
        <v>709.45</v>
      </c>
      <c r="R32">
        <v>41662</v>
      </c>
    </row>
    <row r="33" spans="1:18" x14ac:dyDescent="0.25">
      <c r="A33" s="169">
        <v>44469</v>
      </c>
      <c r="B33" s="116">
        <v>780.55</v>
      </c>
      <c r="C33" s="116">
        <v>779.65</v>
      </c>
      <c r="D33" s="116">
        <v>707.1</v>
      </c>
      <c r="E33" s="116">
        <v>714</v>
      </c>
      <c r="F33" s="116">
        <v>779.65</v>
      </c>
      <c r="G33">
        <v>62144</v>
      </c>
      <c r="H33" s="116"/>
      <c r="I33" s="116"/>
      <c r="L33" s="169">
        <v>44469</v>
      </c>
      <c r="M33" s="116">
        <v>778.2</v>
      </c>
      <c r="N33" s="116">
        <v>780.35</v>
      </c>
      <c r="O33" s="116">
        <v>706.55</v>
      </c>
      <c r="P33" s="116">
        <v>713.95</v>
      </c>
      <c r="Q33" s="116">
        <v>778.2</v>
      </c>
      <c r="R33">
        <v>258704</v>
      </c>
    </row>
    <row r="34" spans="1:18" x14ac:dyDescent="0.25">
      <c r="A34" s="169">
        <v>44470</v>
      </c>
      <c r="B34" s="116">
        <v>857.6</v>
      </c>
      <c r="C34" s="116">
        <v>857.6</v>
      </c>
      <c r="D34" s="116">
        <v>765.05</v>
      </c>
      <c r="E34" s="116">
        <v>784</v>
      </c>
      <c r="F34" s="116">
        <v>857.6</v>
      </c>
      <c r="G34">
        <v>55149</v>
      </c>
      <c r="H34" s="116"/>
      <c r="I34" s="116"/>
      <c r="L34" s="169">
        <v>44470</v>
      </c>
      <c r="M34" s="116">
        <v>856</v>
      </c>
      <c r="N34" s="116">
        <v>856</v>
      </c>
      <c r="O34" s="116">
        <v>765.4</v>
      </c>
      <c r="P34" s="116">
        <v>780</v>
      </c>
      <c r="Q34" s="116">
        <v>856</v>
      </c>
      <c r="R34">
        <v>266251</v>
      </c>
    </row>
    <row r="35" spans="1:18" x14ac:dyDescent="0.25">
      <c r="A35" s="169">
        <v>44473</v>
      </c>
      <c r="B35" s="116">
        <v>943.35</v>
      </c>
      <c r="C35" s="116">
        <v>943.35</v>
      </c>
      <c r="D35" s="116">
        <v>879</v>
      </c>
      <c r="E35" s="116">
        <v>879</v>
      </c>
      <c r="F35" s="116">
        <v>943.35</v>
      </c>
      <c r="G35">
        <v>117966</v>
      </c>
      <c r="H35" s="116"/>
      <c r="I35" s="116"/>
      <c r="L35" s="169">
        <v>44473</v>
      </c>
      <c r="M35" s="116">
        <v>941.6</v>
      </c>
      <c r="N35" s="116">
        <v>941.6</v>
      </c>
      <c r="O35" s="116">
        <v>883</v>
      </c>
      <c r="P35" s="116">
        <v>889.7</v>
      </c>
      <c r="Q35" s="116">
        <v>941.6</v>
      </c>
      <c r="R35">
        <v>485547</v>
      </c>
    </row>
    <row r="36" spans="1:18" x14ac:dyDescent="0.25">
      <c r="A36" s="169">
        <v>44474</v>
      </c>
      <c r="B36" s="116">
        <v>990.5</v>
      </c>
      <c r="C36" s="116">
        <v>990.5</v>
      </c>
      <c r="D36" s="116">
        <v>990.5</v>
      </c>
      <c r="E36" s="116">
        <v>990.5</v>
      </c>
      <c r="F36" s="116">
        <v>990.5</v>
      </c>
      <c r="G36">
        <v>17290</v>
      </c>
      <c r="H36" s="116"/>
      <c r="I36" s="116"/>
      <c r="L36" s="169">
        <v>44474</v>
      </c>
      <c r="M36" s="116">
        <v>988.65</v>
      </c>
      <c r="N36" s="116">
        <v>988.65</v>
      </c>
      <c r="O36" s="116">
        <v>988.65</v>
      </c>
      <c r="P36" s="116">
        <v>988.65</v>
      </c>
      <c r="Q36" s="116">
        <v>988.65</v>
      </c>
      <c r="R36">
        <v>28342</v>
      </c>
    </row>
    <row r="37" spans="1:18" x14ac:dyDescent="0.25">
      <c r="A37" s="169">
        <v>44475</v>
      </c>
      <c r="B37" s="116">
        <v>1040</v>
      </c>
      <c r="C37" s="116">
        <v>941</v>
      </c>
      <c r="D37" s="116">
        <v>941</v>
      </c>
      <c r="E37" s="116">
        <v>1040</v>
      </c>
      <c r="F37" s="116">
        <v>941</v>
      </c>
      <c r="G37">
        <v>95055</v>
      </c>
      <c r="H37" s="116"/>
      <c r="I37" s="116"/>
      <c r="L37" s="169">
        <v>44475</v>
      </c>
      <c r="M37" s="116">
        <v>939.25</v>
      </c>
      <c r="N37" s="116">
        <v>1038.05</v>
      </c>
      <c r="O37" s="116">
        <v>939.25</v>
      </c>
      <c r="P37" s="116">
        <v>1038.05</v>
      </c>
      <c r="Q37" s="116">
        <v>939.25</v>
      </c>
      <c r="R37">
        <v>406206</v>
      </c>
    </row>
    <row r="38" spans="1:18" x14ac:dyDescent="0.25">
      <c r="A38" s="169">
        <v>44476</v>
      </c>
      <c r="B38" s="116">
        <v>988.05</v>
      </c>
      <c r="C38" s="116">
        <v>988.05</v>
      </c>
      <c r="D38" s="116">
        <v>902.15</v>
      </c>
      <c r="E38" s="116">
        <v>915.2</v>
      </c>
      <c r="F38" s="116">
        <v>988.05</v>
      </c>
      <c r="G38">
        <v>68593</v>
      </c>
      <c r="H38" s="116"/>
      <c r="I38" s="116"/>
      <c r="L38" s="169">
        <v>44476</v>
      </c>
      <c r="M38" s="116">
        <v>986.2</v>
      </c>
      <c r="N38" s="116">
        <v>986.2</v>
      </c>
      <c r="O38" s="116">
        <v>902</v>
      </c>
      <c r="P38" s="116">
        <v>923</v>
      </c>
      <c r="Q38" s="116">
        <v>986.2</v>
      </c>
      <c r="R38">
        <v>293607</v>
      </c>
    </row>
    <row r="39" spans="1:18" x14ac:dyDescent="0.25">
      <c r="A39" s="169">
        <v>44477</v>
      </c>
      <c r="B39" s="116">
        <v>1035</v>
      </c>
      <c r="C39" s="116">
        <v>994.15</v>
      </c>
      <c r="D39" s="116">
        <v>967.05</v>
      </c>
      <c r="E39" s="116">
        <v>1020</v>
      </c>
      <c r="F39" s="116">
        <v>994.15</v>
      </c>
      <c r="G39">
        <v>47036</v>
      </c>
      <c r="H39" s="116"/>
      <c r="I39" s="116"/>
      <c r="L39" s="169">
        <v>44477</v>
      </c>
      <c r="M39" s="116">
        <v>993.95</v>
      </c>
      <c r="N39" s="116">
        <v>1035.5</v>
      </c>
      <c r="O39" s="116">
        <v>966</v>
      </c>
      <c r="P39" s="116">
        <v>1020</v>
      </c>
      <c r="Q39" s="116">
        <v>993.95</v>
      </c>
      <c r="R39">
        <v>251805</v>
      </c>
    </row>
    <row r="40" spans="1:18" x14ac:dyDescent="0.25">
      <c r="A40" s="169">
        <v>44480</v>
      </c>
      <c r="B40" s="116">
        <v>1025</v>
      </c>
      <c r="C40" s="116">
        <v>965.95</v>
      </c>
      <c r="D40" s="116">
        <v>955</v>
      </c>
      <c r="E40" s="116">
        <v>1000</v>
      </c>
      <c r="F40" s="116">
        <v>965.95</v>
      </c>
      <c r="G40">
        <v>34696</v>
      </c>
      <c r="H40" s="116"/>
      <c r="I40" s="116"/>
      <c r="L40" s="169">
        <v>44480</v>
      </c>
      <c r="M40" s="116">
        <v>967</v>
      </c>
      <c r="N40" s="116">
        <v>1025</v>
      </c>
      <c r="O40" s="116">
        <v>958.25</v>
      </c>
      <c r="P40" s="116">
        <v>1003</v>
      </c>
      <c r="Q40" s="116">
        <v>967</v>
      </c>
      <c r="R40">
        <v>125697</v>
      </c>
    </row>
    <row r="41" spans="1:18" x14ac:dyDescent="0.25">
      <c r="A41" s="169">
        <v>44481</v>
      </c>
      <c r="B41" s="116">
        <v>1007.9</v>
      </c>
      <c r="C41" s="116">
        <v>956</v>
      </c>
      <c r="D41" s="116">
        <v>946.3</v>
      </c>
      <c r="E41" s="116">
        <v>1007.9</v>
      </c>
      <c r="F41" s="116">
        <v>956</v>
      </c>
      <c r="G41">
        <v>15784</v>
      </c>
      <c r="H41" s="116"/>
      <c r="I41" s="116"/>
      <c r="L41" s="169">
        <v>44481</v>
      </c>
      <c r="M41" s="116">
        <v>957.75</v>
      </c>
      <c r="N41" s="116">
        <v>984.9</v>
      </c>
      <c r="O41" s="116">
        <v>945.55</v>
      </c>
      <c r="P41" s="116">
        <v>984</v>
      </c>
      <c r="Q41" s="116">
        <v>957.75</v>
      </c>
      <c r="R41">
        <v>58639</v>
      </c>
    </row>
    <row r="42" spans="1:18" x14ac:dyDescent="0.25">
      <c r="A42" s="169">
        <v>44482</v>
      </c>
      <c r="B42" s="116">
        <v>995</v>
      </c>
      <c r="C42" s="116">
        <v>969.95</v>
      </c>
      <c r="D42" s="116">
        <v>956</v>
      </c>
      <c r="E42" s="116">
        <v>965</v>
      </c>
      <c r="F42" s="116">
        <v>969.95</v>
      </c>
      <c r="G42">
        <v>9216</v>
      </c>
      <c r="H42" s="116"/>
      <c r="I42" s="116"/>
      <c r="L42" s="169">
        <v>44482</v>
      </c>
      <c r="M42" s="116">
        <v>970.25</v>
      </c>
      <c r="N42" s="116">
        <v>995</v>
      </c>
      <c r="O42" s="116">
        <v>946</v>
      </c>
      <c r="P42" s="116">
        <v>946</v>
      </c>
      <c r="Q42" s="116">
        <v>970.25</v>
      </c>
      <c r="R42">
        <v>74661</v>
      </c>
    </row>
    <row r="43" spans="1:18" x14ac:dyDescent="0.25">
      <c r="A43" s="169">
        <v>44483</v>
      </c>
      <c r="B43" s="116">
        <v>988.45</v>
      </c>
      <c r="C43" s="116">
        <v>952.9</v>
      </c>
      <c r="D43" s="116">
        <v>946.8</v>
      </c>
      <c r="E43" s="116">
        <v>970</v>
      </c>
      <c r="F43" s="116">
        <v>952.9</v>
      </c>
      <c r="G43">
        <v>10492</v>
      </c>
      <c r="H43" s="116"/>
      <c r="I43" s="116"/>
      <c r="L43" s="169">
        <v>44483</v>
      </c>
      <c r="M43" s="116">
        <v>954.6</v>
      </c>
      <c r="N43" s="116">
        <v>987</v>
      </c>
      <c r="O43" s="116">
        <v>947</v>
      </c>
      <c r="P43" s="116">
        <v>978.6</v>
      </c>
      <c r="Q43" s="116">
        <v>954.6</v>
      </c>
      <c r="R43">
        <v>59273</v>
      </c>
    </row>
    <row r="44" spans="1:18" x14ac:dyDescent="0.25">
      <c r="A44" s="169">
        <v>44487</v>
      </c>
      <c r="B44" s="116">
        <v>979</v>
      </c>
      <c r="C44" s="116">
        <v>908.95</v>
      </c>
      <c r="D44" s="116">
        <v>905.3</v>
      </c>
      <c r="E44" s="116">
        <v>979</v>
      </c>
      <c r="F44" s="116">
        <v>908.95</v>
      </c>
      <c r="G44">
        <v>26933</v>
      </c>
      <c r="H44" s="116"/>
      <c r="I44" s="116"/>
      <c r="L44" s="169">
        <v>44487</v>
      </c>
      <c r="M44" s="116">
        <v>909.8</v>
      </c>
      <c r="N44" s="116">
        <v>961.6</v>
      </c>
      <c r="O44" s="116">
        <v>906.9</v>
      </c>
      <c r="P44" s="116">
        <v>947.1</v>
      </c>
      <c r="Q44" s="116">
        <v>909.8</v>
      </c>
      <c r="R44">
        <v>150132</v>
      </c>
    </row>
    <row r="45" spans="1:18" x14ac:dyDescent="0.25">
      <c r="A45" s="169">
        <v>44488</v>
      </c>
      <c r="B45" s="116">
        <v>954.35</v>
      </c>
      <c r="C45" s="116">
        <v>928.6</v>
      </c>
      <c r="D45" s="116">
        <v>910</v>
      </c>
      <c r="E45" s="116">
        <v>915</v>
      </c>
      <c r="F45" s="116">
        <v>928.6</v>
      </c>
      <c r="G45">
        <v>45604</v>
      </c>
      <c r="H45" s="116"/>
      <c r="I45" s="116"/>
      <c r="L45" s="169">
        <v>44488</v>
      </c>
      <c r="M45" s="116">
        <v>931.15</v>
      </c>
      <c r="N45" s="116">
        <v>955.25</v>
      </c>
      <c r="O45" s="116">
        <v>909</v>
      </c>
      <c r="P45" s="116">
        <v>910</v>
      </c>
      <c r="Q45" s="116">
        <v>931.15</v>
      </c>
      <c r="R45">
        <v>231479</v>
      </c>
    </row>
    <row r="46" spans="1:18" x14ac:dyDescent="0.25">
      <c r="A46" s="169">
        <v>44489</v>
      </c>
      <c r="B46" s="116">
        <v>951</v>
      </c>
      <c r="C46" s="116">
        <v>884.45</v>
      </c>
      <c r="D46" s="116">
        <v>882.2</v>
      </c>
      <c r="E46" s="116">
        <v>951</v>
      </c>
      <c r="F46" s="116">
        <v>884.45</v>
      </c>
      <c r="G46">
        <v>12751</v>
      </c>
      <c r="H46" s="116"/>
      <c r="I46" s="116"/>
      <c r="L46" s="169">
        <v>44489</v>
      </c>
      <c r="M46" s="116">
        <v>884.65</v>
      </c>
      <c r="N46" s="116">
        <v>935</v>
      </c>
      <c r="O46" s="116">
        <v>884.6</v>
      </c>
      <c r="P46" s="116">
        <v>935</v>
      </c>
      <c r="Q46" s="116">
        <v>884.65</v>
      </c>
      <c r="R46">
        <v>88549</v>
      </c>
    </row>
    <row r="47" spans="1:18" x14ac:dyDescent="0.25">
      <c r="A47" s="169">
        <v>44490</v>
      </c>
      <c r="B47" s="116">
        <v>910.45</v>
      </c>
      <c r="C47" s="116">
        <v>871.1</v>
      </c>
      <c r="D47" s="116">
        <v>859.65</v>
      </c>
      <c r="E47" s="116">
        <v>885.1</v>
      </c>
      <c r="F47" s="116">
        <v>871.1</v>
      </c>
      <c r="G47">
        <v>11197</v>
      </c>
      <c r="H47" s="116"/>
      <c r="I47" s="116"/>
      <c r="L47" s="169">
        <v>44490</v>
      </c>
      <c r="M47" s="116">
        <v>871.8</v>
      </c>
      <c r="N47" s="116">
        <v>909</v>
      </c>
      <c r="O47" s="116">
        <v>855.05</v>
      </c>
      <c r="P47" s="116">
        <v>909</v>
      </c>
      <c r="Q47" s="116">
        <v>871.8</v>
      </c>
      <c r="R47">
        <v>89349</v>
      </c>
    </row>
    <row r="48" spans="1:18" x14ac:dyDescent="0.25">
      <c r="A48" s="169">
        <v>44491</v>
      </c>
      <c r="B48" s="116">
        <v>895.25</v>
      </c>
      <c r="C48" s="116">
        <v>861.8</v>
      </c>
      <c r="D48" s="116">
        <v>843.7</v>
      </c>
      <c r="E48" s="116">
        <v>886.3</v>
      </c>
      <c r="F48" s="116">
        <v>861.8</v>
      </c>
      <c r="G48">
        <v>14401</v>
      </c>
      <c r="H48" s="116"/>
      <c r="I48" s="116"/>
      <c r="L48" s="169">
        <v>44491</v>
      </c>
      <c r="M48" s="116">
        <v>863.6</v>
      </c>
      <c r="N48" s="116">
        <v>900.55</v>
      </c>
      <c r="O48" s="116">
        <v>841.95</v>
      </c>
      <c r="P48" s="116">
        <v>872.15</v>
      </c>
      <c r="Q48" s="116">
        <v>863.6</v>
      </c>
      <c r="R48">
        <v>48687</v>
      </c>
    </row>
    <row r="49" spans="1:18" x14ac:dyDescent="0.25">
      <c r="A49" s="169">
        <v>44494</v>
      </c>
      <c r="B49" s="116">
        <v>865.15</v>
      </c>
      <c r="C49" s="116">
        <v>827.4</v>
      </c>
      <c r="D49" s="116">
        <v>818.75</v>
      </c>
      <c r="E49" s="116">
        <v>850.05</v>
      </c>
      <c r="F49" s="116">
        <v>827.4</v>
      </c>
      <c r="G49">
        <v>14635</v>
      </c>
      <c r="H49" s="116"/>
      <c r="I49" s="116"/>
      <c r="L49" s="169">
        <v>44494</v>
      </c>
      <c r="M49" s="116">
        <v>828.8</v>
      </c>
      <c r="N49" s="116">
        <v>864.8</v>
      </c>
      <c r="O49" s="116">
        <v>820.45</v>
      </c>
      <c r="P49" s="116">
        <v>850</v>
      </c>
      <c r="Q49" s="116">
        <v>828.8</v>
      </c>
      <c r="R49">
        <v>95546</v>
      </c>
    </row>
    <row r="50" spans="1:18" x14ac:dyDescent="0.25">
      <c r="A50" s="169">
        <v>44495</v>
      </c>
      <c r="B50" s="116">
        <v>868.75</v>
      </c>
      <c r="C50" s="116">
        <v>868.75</v>
      </c>
      <c r="D50" s="116">
        <v>831</v>
      </c>
      <c r="E50" s="116">
        <v>842.9</v>
      </c>
      <c r="F50" s="116">
        <v>868.75</v>
      </c>
      <c r="G50">
        <v>2721</v>
      </c>
      <c r="H50" s="116"/>
      <c r="I50" s="116"/>
      <c r="L50" s="169">
        <v>44495</v>
      </c>
      <c r="M50" s="116">
        <v>870.2</v>
      </c>
      <c r="N50" s="116">
        <v>870.2</v>
      </c>
      <c r="O50" s="116">
        <v>830</v>
      </c>
      <c r="P50" s="116">
        <v>831</v>
      </c>
      <c r="Q50" s="116">
        <v>870.2</v>
      </c>
      <c r="R50">
        <v>40100</v>
      </c>
    </row>
    <row r="51" spans="1:18" x14ac:dyDescent="0.25">
      <c r="A51" s="169">
        <v>44496</v>
      </c>
      <c r="B51" s="116">
        <v>912.15</v>
      </c>
      <c r="C51" s="116">
        <v>912.15</v>
      </c>
      <c r="D51" s="116">
        <v>899.8</v>
      </c>
      <c r="E51" s="116">
        <v>899.8</v>
      </c>
      <c r="F51" s="116">
        <v>912.15</v>
      </c>
      <c r="G51">
        <v>3237</v>
      </c>
      <c r="H51" s="116"/>
      <c r="I51" s="116"/>
      <c r="L51" s="169">
        <v>44496</v>
      </c>
      <c r="M51" s="116">
        <v>913.7</v>
      </c>
      <c r="N51" s="116">
        <v>913.7</v>
      </c>
      <c r="O51" s="116">
        <v>897</v>
      </c>
      <c r="P51" s="116">
        <v>900</v>
      </c>
      <c r="Q51" s="116">
        <v>913.7</v>
      </c>
      <c r="R51">
        <v>40087</v>
      </c>
    </row>
    <row r="52" spans="1:18" x14ac:dyDescent="0.25">
      <c r="A52" s="169">
        <v>44497</v>
      </c>
      <c r="B52" s="116">
        <v>957.75</v>
      </c>
      <c r="C52" s="116">
        <v>914.55</v>
      </c>
      <c r="D52" s="116">
        <v>883.1</v>
      </c>
      <c r="E52" s="116">
        <v>957.75</v>
      </c>
      <c r="F52" s="116">
        <v>914.55</v>
      </c>
      <c r="G52">
        <v>23461</v>
      </c>
      <c r="H52" s="116"/>
      <c r="I52" s="116"/>
      <c r="L52" s="169">
        <v>44497</v>
      </c>
      <c r="M52" s="116">
        <v>911.9</v>
      </c>
      <c r="N52" s="116">
        <v>955</v>
      </c>
      <c r="O52" s="116">
        <v>880</v>
      </c>
      <c r="P52" s="116">
        <v>955</v>
      </c>
      <c r="Q52" s="116">
        <v>911.9</v>
      </c>
      <c r="R52">
        <v>116188</v>
      </c>
    </row>
    <row r="53" spans="1:18" x14ac:dyDescent="0.25">
      <c r="A53" s="169">
        <v>44498</v>
      </c>
      <c r="B53" s="116">
        <v>921</v>
      </c>
      <c r="C53" s="116">
        <v>889.05</v>
      </c>
      <c r="D53" s="116">
        <v>871</v>
      </c>
      <c r="E53" s="116">
        <v>921</v>
      </c>
      <c r="F53" s="116">
        <v>889.05</v>
      </c>
      <c r="G53">
        <v>13073</v>
      </c>
      <c r="H53" s="116"/>
      <c r="I53" s="116"/>
      <c r="L53" s="169">
        <v>44498</v>
      </c>
      <c r="M53" s="116">
        <v>886.7</v>
      </c>
      <c r="N53" s="116">
        <v>920</v>
      </c>
      <c r="O53" s="116">
        <v>870</v>
      </c>
      <c r="P53" s="116">
        <v>910.05</v>
      </c>
      <c r="Q53" s="116">
        <v>886.7</v>
      </c>
      <c r="R53">
        <v>50025</v>
      </c>
    </row>
    <row r="54" spans="1:18" x14ac:dyDescent="0.25">
      <c r="A54" s="169">
        <v>44501</v>
      </c>
      <c r="B54" s="116">
        <v>915.9</v>
      </c>
      <c r="C54" s="116">
        <v>880.75</v>
      </c>
      <c r="D54" s="116">
        <v>876</v>
      </c>
      <c r="E54" s="116">
        <v>881</v>
      </c>
      <c r="F54" s="116">
        <v>880.75</v>
      </c>
      <c r="G54">
        <v>10115</v>
      </c>
      <c r="H54" s="116"/>
      <c r="I54" s="116"/>
      <c r="L54" s="169">
        <v>44501</v>
      </c>
      <c r="M54" s="116">
        <v>882.05</v>
      </c>
      <c r="N54" s="116">
        <v>917</v>
      </c>
      <c r="O54" s="116">
        <v>871</v>
      </c>
      <c r="P54" s="116">
        <v>892.75</v>
      </c>
      <c r="Q54" s="116">
        <v>882.05</v>
      </c>
      <c r="R54">
        <v>36111</v>
      </c>
    </row>
    <row r="55" spans="1:18" x14ac:dyDescent="0.25">
      <c r="A55" s="169">
        <v>44502</v>
      </c>
      <c r="B55" s="116">
        <v>919.95</v>
      </c>
      <c r="C55" s="116">
        <v>865.15</v>
      </c>
      <c r="D55" s="116">
        <v>861</v>
      </c>
      <c r="E55" s="116">
        <v>919.95</v>
      </c>
      <c r="F55" s="116">
        <v>865.15</v>
      </c>
      <c r="G55">
        <v>5715</v>
      </c>
      <c r="H55" s="116"/>
      <c r="I55" s="116"/>
      <c r="L55" s="169">
        <v>44502</v>
      </c>
      <c r="M55" s="116">
        <v>864.1</v>
      </c>
      <c r="N55" s="116">
        <v>898</v>
      </c>
      <c r="O55" s="116">
        <v>860.55</v>
      </c>
      <c r="P55" s="116">
        <v>885</v>
      </c>
      <c r="Q55" s="116">
        <v>864.1</v>
      </c>
      <c r="R55">
        <v>55568</v>
      </c>
    </row>
    <row r="56" spans="1:18" x14ac:dyDescent="0.25">
      <c r="A56" s="169">
        <v>44503</v>
      </c>
      <c r="B56" s="116">
        <v>880.9</v>
      </c>
      <c r="C56" s="116">
        <v>821.95</v>
      </c>
      <c r="D56" s="116">
        <v>821.9</v>
      </c>
      <c r="E56" s="116">
        <v>843</v>
      </c>
      <c r="F56" s="116">
        <v>821.95</v>
      </c>
      <c r="G56">
        <v>12540</v>
      </c>
      <c r="H56" s="116"/>
      <c r="I56" s="116"/>
      <c r="L56" s="169">
        <v>44503</v>
      </c>
      <c r="M56" s="116">
        <v>820.9</v>
      </c>
      <c r="N56" s="116">
        <v>879.9</v>
      </c>
      <c r="O56" s="116">
        <v>820.9</v>
      </c>
      <c r="P56" s="116">
        <v>870.9</v>
      </c>
      <c r="Q56" s="116">
        <v>820.9</v>
      </c>
      <c r="R56">
        <v>78998</v>
      </c>
    </row>
    <row r="57" spans="1:18" x14ac:dyDescent="0.25">
      <c r="A57" s="169">
        <v>44504</v>
      </c>
      <c r="B57" s="116">
        <v>820.15</v>
      </c>
      <c r="C57" s="116">
        <v>786.35</v>
      </c>
      <c r="D57" s="116">
        <v>780.9</v>
      </c>
      <c r="E57" s="116">
        <v>805.4</v>
      </c>
      <c r="F57" s="116">
        <v>786.35</v>
      </c>
      <c r="G57">
        <v>19721</v>
      </c>
      <c r="H57" s="116"/>
      <c r="I57" s="116"/>
      <c r="L57" s="169">
        <v>44504</v>
      </c>
      <c r="M57" s="116">
        <v>786.1</v>
      </c>
      <c r="N57" s="116">
        <v>839.9</v>
      </c>
      <c r="O57" s="116">
        <v>779.9</v>
      </c>
      <c r="P57" s="116">
        <v>839.9</v>
      </c>
      <c r="Q57" s="116">
        <v>786.1</v>
      </c>
      <c r="R57">
        <v>101778</v>
      </c>
    </row>
    <row r="58" spans="1:18" x14ac:dyDescent="0.25">
      <c r="A58" s="169">
        <v>44508</v>
      </c>
      <c r="B58" s="116">
        <v>806.55</v>
      </c>
      <c r="C58" s="116">
        <v>784.9</v>
      </c>
      <c r="D58" s="116">
        <v>779.25</v>
      </c>
      <c r="E58" s="116">
        <v>790.1</v>
      </c>
      <c r="F58" s="116">
        <v>784.9</v>
      </c>
      <c r="G58">
        <v>12938</v>
      </c>
      <c r="H58" s="116"/>
      <c r="I58" s="116"/>
      <c r="L58" s="169">
        <v>44508</v>
      </c>
      <c r="M58" s="116">
        <v>782.35</v>
      </c>
      <c r="N58" s="116">
        <v>808</v>
      </c>
      <c r="O58" s="116">
        <v>779.9</v>
      </c>
      <c r="P58" s="116">
        <v>799.95</v>
      </c>
      <c r="Q58" s="116">
        <v>782.35</v>
      </c>
      <c r="R58">
        <v>43524</v>
      </c>
    </row>
    <row r="59" spans="1:18" x14ac:dyDescent="0.25">
      <c r="A59" s="169">
        <v>44509</v>
      </c>
      <c r="B59" s="116">
        <v>800</v>
      </c>
      <c r="C59" s="116">
        <v>764.15</v>
      </c>
      <c r="D59" s="116">
        <v>758.1</v>
      </c>
      <c r="E59" s="116">
        <v>800</v>
      </c>
      <c r="F59" s="116">
        <v>764.15</v>
      </c>
      <c r="G59">
        <v>18394</v>
      </c>
      <c r="H59" s="116"/>
      <c r="I59" s="116"/>
      <c r="L59" s="169">
        <v>44509</v>
      </c>
      <c r="M59" s="116">
        <v>764.45</v>
      </c>
      <c r="N59" s="116">
        <v>782</v>
      </c>
      <c r="O59" s="116">
        <v>759.2</v>
      </c>
      <c r="P59" s="116">
        <v>782</v>
      </c>
      <c r="Q59" s="116">
        <v>764.45</v>
      </c>
      <c r="R59">
        <v>73229</v>
      </c>
    </row>
    <row r="60" spans="1:18" x14ac:dyDescent="0.25">
      <c r="A60" s="169">
        <v>44510</v>
      </c>
      <c r="B60" s="116">
        <v>783.15</v>
      </c>
      <c r="C60" s="116">
        <v>759.35</v>
      </c>
      <c r="D60" s="116">
        <v>756.45</v>
      </c>
      <c r="E60" s="116">
        <v>771.75</v>
      </c>
      <c r="F60" s="116">
        <v>759.35</v>
      </c>
      <c r="G60">
        <v>10326</v>
      </c>
      <c r="H60" s="116"/>
      <c r="I60" s="116"/>
      <c r="L60" s="169">
        <v>44510</v>
      </c>
      <c r="M60" s="116">
        <v>759.65</v>
      </c>
      <c r="N60" s="116">
        <v>785</v>
      </c>
      <c r="O60" s="116">
        <v>755.55</v>
      </c>
      <c r="P60" s="116">
        <v>769.95</v>
      </c>
      <c r="Q60" s="116">
        <v>759.65</v>
      </c>
      <c r="R60">
        <v>89475</v>
      </c>
    </row>
    <row r="61" spans="1:18" x14ac:dyDescent="0.25">
      <c r="A61" s="169">
        <v>44511</v>
      </c>
      <c r="B61" s="116">
        <v>797.3</v>
      </c>
      <c r="C61" s="116">
        <v>797.3</v>
      </c>
      <c r="D61" s="116">
        <v>752.05</v>
      </c>
      <c r="E61" s="116">
        <v>761</v>
      </c>
      <c r="F61" s="116">
        <v>797.3</v>
      </c>
      <c r="G61">
        <v>22147</v>
      </c>
      <c r="H61" s="116"/>
      <c r="I61" s="116"/>
      <c r="L61" s="169">
        <v>44511</v>
      </c>
      <c r="M61" s="116">
        <v>797.6</v>
      </c>
      <c r="N61" s="116">
        <v>797.6</v>
      </c>
      <c r="O61" s="116">
        <v>753</v>
      </c>
      <c r="P61" s="116">
        <v>765</v>
      </c>
      <c r="Q61" s="116">
        <v>797.6</v>
      </c>
      <c r="R61">
        <v>114638</v>
      </c>
    </row>
    <row r="62" spans="1:18" x14ac:dyDescent="0.25">
      <c r="A62" s="169">
        <v>44512</v>
      </c>
      <c r="B62" s="116">
        <v>829.45</v>
      </c>
      <c r="C62" s="116">
        <v>800.5</v>
      </c>
      <c r="D62" s="116">
        <v>793</v>
      </c>
      <c r="E62" s="116">
        <v>816</v>
      </c>
      <c r="F62" s="116">
        <v>800.5</v>
      </c>
      <c r="G62">
        <v>10528</v>
      </c>
      <c r="H62" s="116"/>
      <c r="I62" s="116"/>
      <c r="L62" s="169">
        <v>44512</v>
      </c>
      <c r="M62" s="116">
        <v>798.55</v>
      </c>
      <c r="N62" s="116">
        <v>829</v>
      </c>
      <c r="O62" s="116">
        <v>792</v>
      </c>
      <c r="P62" s="116">
        <v>808.3</v>
      </c>
      <c r="Q62" s="116">
        <v>798.55</v>
      </c>
      <c r="R62">
        <v>89110</v>
      </c>
    </row>
    <row r="63" spans="1:18" x14ac:dyDescent="0.25">
      <c r="A63" s="169">
        <v>44515</v>
      </c>
      <c r="B63" s="116">
        <v>812.55</v>
      </c>
      <c r="C63" s="116">
        <v>776.5</v>
      </c>
      <c r="D63" s="116">
        <v>768.15</v>
      </c>
      <c r="E63" s="116">
        <v>806</v>
      </c>
      <c r="F63" s="116">
        <v>776.5</v>
      </c>
      <c r="G63">
        <v>15639</v>
      </c>
      <c r="H63" s="116"/>
      <c r="I63" s="116"/>
      <c r="L63" s="169">
        <v>44515</v>
      </c>
      <c r="M63" s="116">
        <v>777.9</v>
      </c>
      <c r="N63" s="116">
        <v>819</v>
      </c>
      <c r="O63" s="116">
        <v>770</v>
      </c>
      <c r="P63" s="116">
        <v>818.95</v>
      </c>
      <c r="Q63" s="116">
        <v>777.9</v>
      </c>
      <c r="R63">
        <v>54035</v>
      </c>
    </row>
    <row r="64" spans="1:18" x14ac:dyDescent="0.25">
      <c r="A64" s="169">
        <v>44516</v>
      </c>
      <c r="B64" s="116">
        <v>783.1</v>
      </c>
      <c r="C64" s="116">
        <v>767.5</v>
      </c>
      <c r="D64" s="116">
        <v>760.5</v>
      </c>
      <c r="E64" s="116">
        <v>760.5</v>
      </c>
      <c r="F64" s="116">
        <v>767.5</v>
      </c>
      <c r="G64">
        <v>8648</v>
      </c>
      <c r="H64" s="116"/>
      <c r="I64" s="116"/>
      <c r="L64" s="169">
        <v>44516</v>
      </c>
      <c r="M64" s="116">
        <v>767.55</v>
      </c>
      <c r="N64" s="116">
        <v>786</v>
      </c>
      <c r="O64" s="116">
        <v>761</v>
      </c>
      <c r="P64" s="116">
        <v>780</v>
      </c>
      <c r="Q64" s="116">
        <v>767.55</v>
      </c>
      <c r="R64">
        <v>72569</v>
      </c>
    </row>
    <row r="65" spans="1:18" x14ac:dyDescent="0.25">
      <c r="A65" s="169">
        <v>44517</v>
      </c>
      <c r="B65" s="116">
        <v>782.35</v>
      </c>
      <c r="C65" s="116">
        <v>754.8</v>
      </c>
      <c r="D65" s="116">
        <v>750.95</v>
      </c>
      <c r="E65" s="116">
        <v>775.75</v>
      </c>
      <c r="F65" s="116">
        <v>754.8</v>
      </c>
      <c r="G65">
        <v>6806</v>
      </c>
      <c r="H65" s="116"/>
      <c r="I65" s="116"/>
      <c r="L65" s="169">
        <v>44517</v>
      </c>
      <c r="M65" s="116">
        <v>753.5</v>
      </c>
      <c r="N65" s="116">
        <v>784.8</v>
      </c>
      <c r="O65" s="116">
        <v>750</v>
      </c>
      <c r="P65" s="116">
        <v>770</v>
      </c>
      <c r="Q65" s="116">
        <v>753.5</v>
      </c>
      <c r="R65">
        <v>68381</v>
      </c>
    </row>
    <row r="66" spans="1:18" x14ac:dyDescent="0.25">
      <c r="A66" s="169">
        <v>44518</v>
      </c>
      <c r="B66" s="116">
        <v>772.75</v>
      </c>
      <c r="C66" s="116">
        <v>731.4</v>
      </c>
      <c r="D66" s="116">
        <v>725.5</v>
      </c>
      <c r="E66" s="116">
        <v>744.05</v>
      </c>
      <c r="F66" s="116">
        <v>731.4</v>
      </c>
      <c r="G66">
        <v>15022</v>
      </c>
      <c r="H66" s="116"/>
      <c r="I66" s="116"/>
      <c r="L66" s="169">
        <v>44518</v>
      </c>
      <c r="M66" s="116">
        <v>730.75</v>
      </c>
      <c r="N66" s="116">
        <v>775</v>
      </c>
      <c r="O66" s="116">
        <v>725</v>
      </c>
      <c r="P66" s="116">
        <v>741</v>
      </c>
      <c r="Q66" s="116">
        <v>730.75</v>
      </c>
      <c r="R66">
        <v>53422</v>
      </c>
    </row>
    <row r="67" spans="1:18" x14ac:dyDescent="0.25">
      <c r="A67" s="169">
        <v>44522</v>
      </c>
      <c r="B67" s="116">
        <v>735.4</v>
      </c>
      <c r="C67" s="116">
        <v>694.85</v>
      </c>
      <c r="D67" s="116">
        <v>694.85</v>
      </c>
      <c r="E67" s="116">
        <v>731.4</v>
      </c>
      <c r="F67" s="116">
        <v>694.85</v>
      </c>
      <c r="G67">
        <v>17971</v>
      </c>
      <c r="H67" s="116"/>
      <c r="I67" s="116"/>
      <c r="L67" s="169">
        <v>44522</v>
      </c>
      <c r="M67" s="116">
        <v>694.25</v>
      </c>
      <c r="N67" s="116">
        <v>733.55</v>
      </c>
      <c r="O67" s="116">
        <v>694.25</v>
      </c>
      <c r="P67" s="116">
        <v>730.75</v>
      </c>
      <c r="Q67" s="116">
        <v>694.25</v>
      </c>
      <c r="R67">
        <v>75807</v>
      </c>
    </row>
    <row r="68" spans="1:18" x14ac:dyDescent="0.25">
      <c r="A68" s="169">
        <v>44523</v>
      </c>
      <c r="B68" s="116">
        <v>724</v>
      </c>
      <c r="C68" s="116">
        <v>699.9</v>
      </c>
      <c r="D68" s="116">
        <v>680</v>
      </c>
      <c r="E68" s="116">
        <v>680.05</v>
      </c>
      <c r="F68" s="116">
        <v>699.9</v>
      </c>
      <c r="G68">
        <v>16735</v>
      </c>
      <c r="H68" s="116"/>
      <c r="I68" s="116"/>
      <c r="L68" s="169">
        <v>44523</v>
      </c>
      <c r="M68" s="116">
        <v>698.15</v>
      </c>
      <c r="N68" s="116">
        <v>720.65</v>
      </c>
      <c r="O68" s="116">
        <v>675.1</v>
      </c>
      <c r="P68" s="116">
        <v>675.1</v>
      </c>
      <c r="Q68" s="116">
        <v>698.15</v>
      </c>
      <c r="R68">
        <v>128787</v>
      </c>
    </row>
    <row r="69" spans="1:18" x14ac:dyDescent="0.25">
      <c r="A69" s="169">
        <v>44524</v>
      </c>
      <c r="B69" s="116">
        <v>728.65</v>
      </c>
      <c r="C69" s="116">
        <v>691.45</v>
      </c>
      <c r="D69" s="116">
        <v>685</v>
      </c>
      <c r="E69" s="116">
        <v>700</v>
      </c>
      <c r="F69" s="116">
        <v>691.45</v>
      </c>
      <c r="G69">
        <v>14279</v>
      </c>
      <c r="H69" s="116"/>
      <c r="I69" s="116"/>
      <c r="L69" s="169">
        <v>44524</v>
      </c>
      <c r="M69" s="116">
        <v>692.1</v>
      </c>
      <c r="N69" s="116">
        <v>733.05</v>
      </c>
      <c r="O69" s="116">
        <v>688</v>
      </c>
      <c r="P69" s="116">
        <v>713</v>
      </c>
      <c r="Q69" s="116">
        <v>692.1</v>
      </c>
      <c r="R69">
        <v>113993</v>
      </c>
    </row>
    <row r="70" spans="1:18" x14ac:dyDescent="0.25">
      <c r="A70" s="169">
        <v>44525</v>
      </c>
      <c r="B70" s="116">
        <v>709</v>
      </c>
      <c r="C70" s="116">
        <v>694.55</v>
      </c>
      <c r="D70" s="116">
        <v>690.85</v>
      </c>
      <c r="E70" s="116">
        <v>702</v>
      </c>
      <c r="F70" s="116">
        <v>694.55</v>
      </c>
      <c r="G70">
        <v>9089</v>
      </c>
      <c r="H70" s="116"/>
      <c r="I70" s="116"/>
      <c r="L70" s="169">
        <v>44525</v>
      </c>
      <c r="M70" s="116">
        <v>694</v>
      </c>
      <c r="N70" s="116">
        <v>708.9</v>
      </c>
      <c r="O70" s="116">
        <v>689.95</v>
      </c>
      <c r="P70" s="116">
        <v>703</v>
      </c>
      <c r="Q70" s="116">
        <v>694</v>
      </c>
      <c r="R70">
        <v>116170</v>
      </c>
    </row>
    <row r="71" spans="1:18" x14ac:dyDescent="0.25">
      <c r="A71" s="169">
        <v>44526</v>
      </c>
      <c r="B71" s="116">
        <v>729.25</v>
      </c>
      <c r="C71" s="116">
        <v>683.95</v>
      </c>
      <c r="D71" s="116">
        <v>675.25</v>
      </c>
      <c r="E71" s="116">
        <v>675.25</v>
      </c>
      <c r="F71" s="116">
        <v>683.95</v>
      </c>
      <c r="G71">
        <v>45809</v>
      </c>
      <c r="H71" s="116"/>
      <c r="I71" s="116"/>
      <c r="L71" s="169">
        <v>44526</v>
      </c>
      <c r="M71" s="116">
        <v>684.8</v>
      </c>
      <c r="N71" s="116">
        <v>728.7</v>
      </c>
      <c r="O71" s="116">
        <v>675.8</v>
      </c>
      <c r="P71" s="116">
        <v>690</v>
      </c>
      <c r="Q71" s="116">
        <v>684.8</v>
      </c>
      <c r="R71">
        <v>373666</v>
      </c>
    </row>
    <row r="72" spans="1:18" x14ac:dyDescent="0.25">
      <c r="A72" s="169">
        <v>44529</v>
      </c>
      <c r="B72" s="116">
        <v>707</v>
      </c>
      <c r="C72" s="116">
        <v>658</v>
      </c>
      <c r="D72" s="116">
        <v>655</v>
      </c>
      <c r="E72" s="116">
        <v>683</v>
      </c>
      <c r="F72" s="116">
        <v>658</v>
      </c>
      <c r="G72">
        <v>14478</v>
      </c>
      <c r="H72" s="116"/>
      <c r="I72" s="116"/>
      <c r="L72" s="169">
        <v>44529</v>
      </c>
      <c r="M72" s="116">
        <v>656.8</v>
      </c>
      <c r="N72" s="116">
        <v>707</v>
      </c>
      <c r="O72" s="116">
        <v>654.20000000000005</v>
      </c>
      <c r="P72" s="116">
        <v>690</v>
      </c>
      <c r="Q72" s="116">
        <v>656.8</v>
      </c>
      <c r="R72">
        <v>208531</v>
      </c>
    </row>
    <row r="73" spans="1:18" x14ac:dyDescent="0.25">
      <c r="A73" s="169">
        <v>44530</v>
      </c>
      <c r="B73" s="116">
        <v>679.85</v>
      </c>
      <c r="C73" s="116">
        <v>668.25</v>
      </c>
      <c r="D73" s="116">
        <v>651.04999999999995</v>
      </c>
      <c r="E73" s="116">
        <v>669.7</v>
      </c>
      <c r="F73" s="116">
        <v>668.25</v>
      </c>
      <c r="G73">
        <v>21483</v>
      </c>
      <c r="H73" s="116"/>
      <c r="I73" s="116"/>
      <c r="L73" s="169">
        <v>44530</v>
      </c>
      <c r="M73" s="116">
        <v>667.7</v>
      </c>
      <c r="N73" s="116">
        <v>680</v>
      </c>
      <c r="O73" s="116">
        <v>650</v>
      </c>
      <c r="P73" s="116">
        <v>656.8</v>
      </c>
      <c r="Q73" s="116">
        <v>667.7</v>
      </c>
      <c r="R73">
        <v>250493</v>
      </c>
    </row>
    <row r="74" spans="1:18" x14ac:dyDescent="0.25">
      <c r="A74" s="169">
        <v>44531</v>
      </c>
      <c r="B74" s="116">
        <v>701.65</v>
      </c>
      <c r="C74" s="116">
        <v>701.65</v>
      </c>
      <c r="D74" s="116">
        <v>682.25</v>
      </c>
      <c r="E74" s="116">
        <v>701.65</v>
      </c>
      <c r="F74" s="116">
        <v>701.65</v>
      </c>
      <c r="G74">
        <v>22942</v>
      </c>
      <c r="H74" s="116"/>
      <c r="I74" s="116"/>
      <c r="L74" s="169">
        <v>44531</v>
      </c>
      <c r="M74" s="116">
        <v>701.05</v>
      </c>
      <c r="N74" s="116">
        <v>701.05</v>
      </c>
      <c r="O74" s="116">
        <v>680</v>
      </c>
      <c r="P74" s="116">
        <v>680</v>
      </c>
      <c r="Q74" s="116">
        <v>701.05</v>
      </c>
      <c r="R74">
        <v>148001</v>
      </c>
    </row>
    <row r="75" spans="1:18" x14ac:dyDescent="0.25">
      <c r="A75" s="169">
        <v>44532</v>
      </c>
      <c r="B75" s="116">
        <v>736.7</v>
      </c>
      <c r="C75" s="116">
        <v>736.7</v>
      </c>
      <c r="D75" s="116">
        <v>722.15</v>
      </c>
      <c r="E75" s="116">
        <v>728</v>
      </c>
      <c r="F75" s="116">
        <v>736.7</v>
      </c>
      <c r="G75">
        <v>4286</v>
      </c>
      <c r="H75" s="116"/>
      <c r="I75" s="116"/>
      <c r="L75" s="169">
        <v>44532</v>
      </c>
      <c r="M75" s="116">
        <v>736.1</v>
      </c>
      <c r="N75" s="116">
        <v>736.1</v>
      </c>
      <c r="O75" s="116">
        <v>721</v>
      </c>
      <c r="P75" s="116">
        <v>721</v>
      </c>
      <c r="Q75" s="116">
        <v>736.1</v>
      </c>
      <c r="R75">
        <v>24803</v>
      </c>
    </row>
    <row r="76" spans="1:18" x14ac:dyDescent="0.25">
      <c r="A76" s="169">
        <v>44533</v>
      </c>
      <c r="B76" s="116">
        <v>773.5</v>
      </c>
      <c r="C76" s="116">
        <v>773.5</v>
      </c>
      <c r="D76" s="116">
        <v>752</v>
      </c>
      <c r="E76" s="116">
        <v>773.5</v>
      </c>
      <c r="F76" s="116">
        <v>773.5</v>
      </c>
      <c r="G76">
        <v>15390</v>
      </c>
      <c r="H76" s="116"/>
      <c r="I76" s="116"/>
      <c r="L76" s="169">
        <v>44533</v>
      </c>
      <c r="M76" s="116">
        <v>772.9</v>
      </c>
      <c r="N76" s="116">
        <v>772.9</v>
      </c>
      <c r="O76" s="116">
        <v>747.1</v>
      </c>
      <c r="P76" s="116">
        <v>772.9</v>
      </c>
      <c r="Q76" s="116">
        <v>772.9</v>
      </c>
      <c r="R76">
        <v>30637</v>
      </c>
    </row>
    <row r="77" spans="1:18" x14ac:dyDescent="0.25">
      <c r="A77" s="169">
        <v>44536</v>
      </c>
      <c r="B77" s="116">
        <v>812.15</v>
      </c>
      <c r="C77" s="116">
        <v>788.8</v>
      </c>
      <c r="D77" s="116">
        <v>776</v>
      </c>
      <c r="E77" s="116">
        <v>798.95</v>
      </c>
      <c r="F77" s="116">
        <v>788.8</v>
      </c>
      <c r="G77">
        <v>51780</v>
      </c>
      <c r="H77" s="116"/>
      <c r="I77" s="116"/>
      <c r="L77" s="169">
        <v>44536</v>
      </c>
      <c r="M77" s="116">
        <v>788.95</v>
      </c>
      <c r="N77" s="116">
        <v>811.5</v>
      </c>
      <c r="O77" s="116">
        <v>780</v>
      </c>
      <c r="P77" s="116">
        <v>790</v>
      </c>
      <c r="Q77" s="116">
        <v>788.95</v>
      </c>
      <c r="R77">
        <v>204398</v>
      </c>
    </row>
    <row r="78" spans="1:18" x14ac:dyDescent="0.25">
      <c r="A78" s="169">
        <v>44537</v>
      </c>
      <c r="B78" s="116">
        <v>824.75</v>
      </c>
      <c r="C78" s="116">
        <v>772</v>
      </c>
      <c r="D78" s="116">
        <v>763.75</v>
      </c>
      <c r="E78" s="116">
        <v>824.75</v>
      </c>
      <c r="F78" s="116">
        <v>772</v>
      </c>
      <c r="G78">
        <v>9380</v>
      </c>
      <c r="H78" s="116"/>
      <c r="I78" s="116"/>
      <c r="L78" s="169">
        <v>44537</v>
      </c>
      <c r="M78" s="116">
        <v>771.8</v>
      </c>
      <c r="N78" s="116">
        <v>809</v>
      </c>
      <c r="O78" s="116">
        <v>763.05</v>
      </c>
      <c r="P78" s="116">
        <v>787.9</v>
      </c>
      <c r="Q78" s="116">
        <v>771.8</v>
      </c>
      <c r="R78">
        <v>88379</v>
      </c>
    </row>
    <row r="79" spans="1:18" x14ac:dyDescent="0.25">
      <c r="A79" s="169">
        <v>44538</v>
      </c>
      <c r="B79" s="116">
        <v>799.9</v>
      </c>
      <c r="C79" s="116">
        <v>793.9</v>
      </c>
      <c r="D79" s="116">
        <v>776.3</v>
      </c>
      <c r="E79" s="116">
        <v>779</v>
      </c>
      <c r="F79" s="116">
        <v>793.9</v>
      </c>
      <c r="G79">
        <v>9675</v>
      </c>
      <c r="H79" s="116"/>
      <c r="I79" s="116"/>
      <c r="L79" s="169">
        <v>44538</v>
      </c>
      <c r="M79" s="116">
        <v>793.3</v>
      </c>
      <c r="N79" s="116">
        <v>800</v>
      </c>
      <c r="O79" s="116">
        <v>775</v>
      </c>
      <c r="P79" s="116">
        <v>775</v>
      </c>
      <c r="Q79" s="116">
        <v>793.3</v>
      </c>
      <c r="R79">
        <v>29326</v>
      </c>
    </row>
    <row r="80" spans="1:18" x14ac:dyDescent="0.25">
      <c r="A80" s="169">
        <v>44539</v>
      </c>
      <c r="B80" s="116">
        <v>808</v>
      </c>
      <c r="C80" s="116">
        <v>795.85</v>
      </c>
      <c r="D80" s="116">
        <v>782.85</v>
      </c>
      <c r="E80" s="116">
        <v>808</v>
      </c>
      <c r="F80" s="116">
        <v>795.85</v>
      </c>
      <c r="G80">
        <v>8315</v>
      </c>
      <c r="H80" s="116"/>
      <c r="I80" s="116"/>
      <c r="L80" s="169">
        <v>44539</v>
      </c>
      <c r="M80" s="116">
        <v>796.25</v>
      </c>
      <c r="N80" s="116">
        <v>801.95</v>
      </c>
      <c r="O80" s="116">
        <v>785.1</v>
      </c>
      <c r="P80" s="116">
        <v>800</v>
      </c>
      <c r="Q80" s="116">
        <v>796.25</v>
      </c>
      <c r="R80">
        <v>32629</v>
      </c>
    </row>
    <row r="81" spans="1:18" x14ac:dyDescent="0.25">
      <c r="A81" s="169">
        <v>44540</v>
      </c>
      <c r="B81" s="116">
        <v>800.05</v>
      </c>
      <c r="C81" s="116">
        <v>785.3</v>
      </c>
      <c r="D81" s="116">
        <v>769.7</v>
      </c>
      <c r="E81" s="116">
        <v>786</v>
      </c>
      <c r="F81" s="116">
        <v>785.3</v>
      </c>
      <c r="G81">
        <v>15364</v>
      </c>
      <c r="H81" s="116"/>
      <c r="I81" s="116"/>
      <c r="L81" s="169">
        <v>44540</v>
      </c>
      <c r="M81" s="116">
        <v>782.15</v>
      </c>
      <c r="N81" s="116">
        <v>799.2</v>
      </c>
      <c r="O81" s="116">
        <v>770</v>
      </c>
      <c r="P81" s="116">
        <v>793.65</v>
      </c>
      <c r="Q81" s="116">
        <v>782.15</v>
      </c>
      <c r="R81">
        <v>67241</v>
      </c>
    </row>
    <row r="82" spans="1:18" x14ac:dyDescent="0.25">
      <c r="A82" s="169">
        <v>44543</v>
      </c>
      <c r="B82" s="116">
        <v>800</v>
      </c>
      <c r="C82" s="116">
        <v>763.75</v>
      </c>
      <c r="D82" s="116">
        <v>754.55</v>
      </c>
      <c r="E82" s="116">
        <v>800</v>
      </c>
      <c r="F82" s="116">
        <v>763.75</v>
      </c>
      <c r="G82">
        <v>19031</v>
      </c>
      <c r="H82" s="116"/>
      <c r="I82" s="116"/>
      <c r="L82" s="169">
        <v>44543</v>
      </c>
      <c r="M82" s="116">
        <v>765.35</v>
      </c>
      <c r="N82" s="116">
        <v>783.05</v>
      </c>
      <c r="O82" s="116">
        <v>754</v>
      </c>
      <c r="P82" s="116">
        <v>783</v>
      </c>
      <c r="Q82" s="116">
        <v>765.35</v>
      </c>
      <c r="R82">
        <v>41099</v>
      </c>
    </row>
    <row r="83" spans="1:18" x14ac:dyDescent="0.25">
      <c r="A83" s="169">
        <v>44544</v>
      </c>
      <c r="B83" s="116">
        <v>801.9</v>
      </c>
      <c r="C83" s="116">
        <v>765.8</v>
      </c>
      <c r="D83" s="116">
        <v>753</v>
      </c>
      <c r="E83" s="116">
        <v>753</v>
      </c>
      <c r="F83" s="116">
        <v>765.8</v>
      </c>
      <c r="G83">
        <v>9658</v>
      </c>
      <c r="H83" s="116"/>
      <c r="I83" s="116"/>
      <c r="L83" s="169">
        <v>44544</v>
      </c>
      <c r="M83" s="116">
        <v>766.55</v>
      </c>
      <c r="N83" s="116">
        <v>803.6</v>
      </c>
      <c r="O83" s="116">
        <v>750.25</v>
      </c>
      <c r="P83" s="116">
        <v>750.25</v>
      </c>
      <c r="Q83" s="116">
        <v>766.55</v>
      </c>
      <c r="R83">
        <v>62581</v>
      </c>
    </row>
    <row r="84" spans="1:18" x14ac:dyDescent="0.25">
      <c r="A84" s="169">
        <v>44545</v>
      </c>
      <c r="B84" s="116">
        <v>777.1</v>
      </c>
      <c r="C84" s="116">
        <v>765.7</v>
      </c>
      <c r="D84" s="116">
        <v>760.85</v>
      </c>
      <c r="E84" s="116">
        <v>769</v>
      </c>
      <c r="F84" s="116">
        <v>765.7</v>
      </c>
      <c r="G84">
        <v>2871</v>
      </c>
      <c r="H84" s="116"/>
      <c r="I84" s="116"/>
      <c r="L84" s="169">
        <v>44545</v>
      </c>
      <c r="M84" s="116">
        <v>765.1</v>
      </c>
      <c r="N84" s="116">
        <v>777.05</v>
      </c>
      <c r="O84" s="116">
        <v>760</v>
      </c>
      <c r="P84" s="116">
        <v>773.7</v>
      </c>
      <c r="Q84" s="116">
        <v>765.1</v>
      </c>
      <c r="R84">
        <v>25706</v>
      </c>
    </row>
    <row r="85" spans="1:18" x14ac:dyDescent="0.25">
      <c r="A85" s="169">
        <v>44546</v>
      </c>
      <c r="B85" s="116">
        <v>770.2</v>
      </c>
      <c r="C85" s="116">
        <v>758.65</v>
      </c>
      <c r="D85" s="116">
        <v>755.25</v>
      </c>
      <c r="E85" s="116">
        <v>765.6</v>
      </c>
      <c r="F85" s="116">
        <v>758.65</v>
      </c>
      <c r="G85">
        <v>9442</v>
      </c>
      <c r="H85" s="116"/>
      <c r="I85" s="116"/>
      <c r="L85" s="169">
        <v>44546</v>
      </c>
      <c r="M85" s="116">
        <v>759.95</v>
      </c>
      <c r="N85" s="116">
        <v>771.1</v>
      </c>
      <c r="O85" s="116">
        <v>756</v>
      </c>
      <c r="P85" s="116">
        <v>765.35</v>
      </c>
      <c r="Q85" s="116">
        <v>759.95</v>
      </c>
      <c r="R85">
        <v>23994</v>
      </c>
    </row>
    <row r="86" spans="1:18" x14ac:dyDescent="0.25">
      <c r="A86" s="169">
        <v>44547</v>
      </c>
      <c r="B86" s="116">
        <v>769.6</v>
      </c>
      <c r="C86" s="116">
        <v>730.2</v>
      </c>
      <c r="D86" s="116">
        <v>723.7</v>
      </c>
      <c r="E86" s="116">
        <v>760</v>
      </c>
      <c r="F86" s="116">
        <v>730.2</v>
      </c>
      <c r="G86">
        <v>6266</v>
      </c>
      <c r="H86" s="116"/>
      <c r="I86" s="116"/>
      <c r="L86" s="169">
        <v>44547</v>
      </c>
      <c r="M86" s="116">
        <v>727.65</v>
      </c>
      <c r="N86" s="116">
        <v>774.3</v>
      </c>
      <c r="O86" s="116">
        <v>722</v>
      </c>
      <c r="P86" s="116">
        <v>762.8</v>
      </c>
      <c r="Q86" s="116">
        <v>727.65</v>
      </c>
      <c r="R86">
        <v>87107</v>
      </c>
    </row>
    <row r="87" spans="1:18" x14ac:dyDescent="0.25">
      <c r="A87" s="169">
        <v>44550</v>
      </c>
      <c r="B87" s="116">
        <v>745.55</v>
      </c>
      <c r="C87" s="116">
        <v>719.85</v>
      </c>
      <c r="D87" s="116">
        <v>700.35</v>
      </c>
      <c r="E87" s="116">
        <v>724</v>
      </c>
      <c r="F87" s="116">
        <v>719.85</v>
      </c>
      <c r="G87">
        <v>15322</v>
      </c>
      <c r="H87" s="116"/>
      <c r="I87" s="116"/>
      <c r="L87" s="169">
        <v>44550</v>
      </c>
      <c r="M87" s="116">
        <v>719.9</v>
      </c>
      <c r="N87" s="116">
        <v>745</v>
      </c>
      <c r="O87" s="116">
        <v>701.2</v>
      </c>
      <c r="P87" s="116">
        <v>730</v>
      </c>
      <c r="Q87" s="116">
        <v>719.9</v>
      </c>
      <c r="R87">
        <v>59656</v>
      </c>
    </row>
    <row r="88" spans="1:18" x14ac:dyDescent="0.25">
      <c r="A88" s="169">
        <v>44551</v>
      </c>
      <c r="B88" s="116">
        <v>739.1</v>
      </c>
      <c r="C88" s="116">
        <v>729.2</v>
      </c>
      <c r="D88" s="116">
        <v>710.05</v>
      </c>
      <c r="E88" s="116">
        <v>710.05</v>
      </c>
      <c r="F88" s="116">
        <v>729.2</v>
      </c>
      <c r="G88">
        <v>2980</v>
      </c>
      <c r="H88" s="116"/>
      <c r="I88" s="116"/>
      <c r="L88" s="169">
        <v>44551</v>
      </c>
      <c r="M88" s="116">
        <v>728.9</v>
      </c>
      <c r="N88" s="116">
        <v>745</v>
      </c>
      <c r="O88" s="116">
        <v>715.05</v>
      </c>
      <c r="P88" s="116">
        <v>719</v>
      </c>
      <c r="Q88" s="116">
        <v>728.9</v>
      </c>
      <c r="R88">
        <v>43039</v>
      </c>
    </row>
    <row r="89" spans="1:18" x14ac:dyDescent="0.25">
      <c r="A89" s="169">
        <v>44552</v>
      </c>
      <c r="B89" s="116">
        <v>746.1</v>
      </c>
      <c r="C89" s="116">
        <v>730.6</v>
      </c>
      <c r="D89" s="116">
        <v>727</v>
      </c>
      <c r="E89" s="116">
        <v>740</v>
      </c>
      <c r="F89" s="116">
        <v>730.6</v>
      </c>
      <c r="G89">
        <v>6046</v>
      </c>
      <c r="H89" s="116"/>
      <c r="I89" s="116"/>
      <c r="L89" s="169">
        <v>44552</v>
      </c>
      <c r="M89" s="116">
        <v>730.7</v>
      </c>
      <c r="N89" s="116">
        <v>745</v>
      </c>
      <c r="O89" s="116">
        <v>725</v>
      </c>
      <c r="P89" s="116">
        <v>731.05</v>
      </c>
      <c r="Q89" s="116">
        <v>730.7</v>
      </c>
      <c r="R89">
        <v>23799</v>
      </c>
    </row>
    <row r="90" spans="1:18" x14ac:dyDescent="0.25">
      <c r="A90" s="169">
        <v>44553</v>
      </c>
      <c r="B90" s="116">
        <v>767.1</v>
      </c>
      <c r="C90" s="116">
        <v>760.35</v>
      </c>
      <c r="D90" s="116">
        <v>736.1</v>
      </c>
      <c r="E90" s="116">
        <v>736.1</v>
      </c>
      <c r="F90" s="116">
        <v>760.35</v>
      </c>
      <c r="G90">
        <v>22628</v>
      </c>
      <c r="H90" s="116"/>
      <c r="I90" s="116"/>
      <c r="L90" s="169">
        <v>44553</v>
      </c>
      <c r="M90" s="116">
        <v>762.7</v>
      </c>
      <c r="N90" s="116">
        <v>767.2</v>
      </c>
      <c r="O90" s="116">
        <v>732.05</v>
      </c>
      <c r="P90" s="116">
        <v>732.05</v>
      </c>
      <c r="Q90" s="116">
        <v>762.7</v>
      </c>
      <c r="R90">
        <v>115549</v>
      </c>
    </row>
    <row r="91" spans="1:18" x14ac:dyDescent="0.25">
      <c r="A91" s="169">
        <v>44554</v>
      </c>
      <c r="B91" s="116">
        <v>798.35</v>
      </c>
      <c r="C91" s="116">
        <v>760.55</v>
      </c>
      <c r="D91" s="116">
        <v>742.85</v>
      </c>
      <c r="E91" s="116">
        <v>798.35</v>
      </c>
      <c r="F91" s="116">
        <v>760.55</v>
      </c>
      <c r="G91">
        <v>7143</v>
      </c>
      <c r="H91" s="116"/>
      <c r="I91" s="116"/>
      <c r="L91" s="169">
        <v>44554</v>
      </c>
      <c r="M91" s="116">
        <v>759.65</v>
      </c>
      <c r="N91" s="116">
        <v>776.95</v>
      </c>
      <c r="O91" s="116">
        <v>742</v>
      </c>
      <c r="P91" s="116">
        <v>763</v>
      </c>
      <c r="Q91" s="116">
        <v>759.65</v>
      </c>
      <c r="R91">
        <v>48262</v>
      </c>
    </row>
    <row r="92" spans="1:18" x14ac:dyDescent="0.25">
      <c r="A92" s="169">
        <v>44557</v>
      </c>
      <c r="B92" s="116">
        <v>778.75</v>
      </c>
      <c r="C92" s="116">
        <v>767.05</v>
      </c>
      <c r="D92" s="116">
        <v>749.25</v>
      </c>
      <c r="E92" s="116">
        <v>760</v>
      </c>
      <c r="F92" s="116">
        <v>767.05</v>
      </c>
      <c r="G92">
        <v>10287</v>
      </c>
      <c r="H92" s="116"/>
      <c r="I92" s="116"/>
      <c r="L92" s="169">
        <v>44557</v>
      </c>
      <c r="M92" s="116">
        <v>767.35</v>
      </c>
      <c r="N92" s="116">
        <v>778</v>
      </c>
      <c r="O92" s="116">
        <v>747.5</v>
      </c>
      <c r="P92" s="116">
        <v>761.7</v>
      </c>
      <c r="Q92" s="116">
        <v>767.35</v>
      </c>
      <c r="R92">
        <v>26657</v>
      </c>
    </row>
    <row r="93" spans="1:18" x14ac:dyDescent="0.25">
      <c r="A93" s="169">
        <v>44558</v>
      </c>
      <c r="B93" s="116">
        <v>773</v>
      </c>
      <c r="C93" s="116">
        <v>756.4</v>
      </c>
      <c r="D93" s="116">
        <v>753.45</v>
      </c>
      <c r="E93" s="116">
        <v>764.45</v>
      </c>
      <c r="F93" s="116">
        <v>756.4</v>
      </c>
      <c r="G93">
        <v>3264</v>
      </c>
      <c r="H93" s="116"/>
      <c r="I93" s="116"/>
      <c r="L93" s="169">
        <v>44558</v>
      </c>
      <c r="M93" s="116">
        <v>756.3</v>
      </c>
      <c r="N93" s="116">
        <v>773.15</v>
      </c>
      <c r="O93" s="116">
        <v>751.55</v>
      </c>
      <c r="P93" s="116">
        <v>768.75</v>
      </c>
      <c r="Q93" s="116">
        <v>756.3</v>
      </c>
      <c r="R93">
        <v>25589</v>
      </c>
    </row>
    <row r="94" spans="1:18" x14ac:dyDescent="0.25">
      <c r="A94" s="169">
        <v>44559</v>
      </c>
      <c r="B94" s="116">
        <v>768.55</v>
      </c>
      <c r="C94" s="116">
        <v>755.7</v>
      </c>
      <c r="D94" s="116">
        <v>750.2</v>
      </c>
      <c r="E94" s="116">
        <v>756.1</v>
      </c>
      <c r="F94" s="116">
        <v>755.7</v>
      </c>
      <c r="G94">
        <v>6487</v>
      </c>
      <c r="H94" s="116"/>
      <c r="I94" s="116"/>
      <c r="L94" s="169">
        <v>44559</v>
      </c>
      <c r="M94" s="116">
        <v>755.2</v>
      </c>
      <c r="N94" s="116">
        <v>768.8</v>
      </c>
      <c r="O94" s="116">
        <v>751</v>
      </c>
      <c r="P94" s="116">
        <v>758</v>
      </c>
      <c r="Q94" s="116">
        <v>755.2</v>
      </c>
      <c r="R94">
        <v>25900</v>
      </c>
    </row>
    <row r="95" spans="1:18" x14ac:dyDescent="0.25">
      <c r="A95" s="169">
        <v>44560</v>
      </c>
      <c r="B95" s="116">
        <v>763.95</v>
      </c>
      <c r="C95" s="116">
        <v>754.85</v>
      </c>
      <c r="D95" s="116">
        <v>750.1</v>
      </c>
      <c r="E95" s="116">
        <v>757</v>
      </c>
      <c r="F95" s="116">
        <v>754.85</v>
      </c>
      <c r="G95">
        <v>5407</v>
      </c>
      <c r="H95" s="116"/>
      <c r="I95" s="116"/>
      <c r="L95" s="169">
        <v>44560</v>
      </c>
      <c r="M95" s="116">
        <v>754.85</v>
      </c>
      <c r="N95" s="116">
        <v>764.7</v>
      </c>
      <c r="O95" s="116">
        <v>751.2</v>
      </c>
      <c r="P95" s="116">
        <v>755</v>
      </c>
      <c r="Q95" s="116">
        <v>754.85</v>
      </c>
      <c r="R95">
        <v>21308</v>
      </c>
    </row>
    <row r="96" spans="1:18" x14ac:dyDescent="0.25">
      <c r="A96" s="169">
        <v>44561</v>
      </c>
      <c r="B96" s="116">
        <v>764</v>
      </c>
      <c r="C96" s="116">
        <v>755.1</v>
      </c>
      <c r="D96" s="116">
        <v>750</v>
      </c>
      <c r="E96" s="116">
        <v>750</v>
      </c>
      <c r="F96" s="116">
        <v>755.1</v>
      </c>
      <c r="G96">
        <v>4236</v>
      </c>
      <c r="H96" s="116"/>
      <c r="I96" s="116"/>
      <c r="L96" s="169">
        <v>44561</v>
      </c>
      <c r="M96" s="116">
        <v>757.1</v>
      </c>
      <c r="N96" s="116">
        <v>765</v>
      </c>
      <c r="O96" s="116">
        <v>751.05</v>
      </c>
      <c r="P96" s="116">
        <v>751.05</v>
      </c>
      <c r="Q96" s="116">
        <v>757.1</v>
      </c>
      <c r="R96">
        <v>28047</v>
      </c>
    </row>
    <row r="97" spans="1:18" x14ac:dyDescent="0.25">
      <c r="A97" s="169">
        <v>44564</v>
      </c>
      <c r="B97" s="116">
        <v>792.85</v>
      </c>
      <c r="C97" s="116">
        <v>780.85</v>
      </c>
      <c r="D97" s="116">
        <v>754</v>
      </c>
      <c r="E97" s="116">
        <v>755</v>
      </c>
      <c r="F97" s="116">
        <v>780.85</v>
      </c>
      <c r="G97">
        <v>11152</v>
      </c>
      <c r="H97" s="116"/>
      <c r="I97" s="116"/>
      <c r="L97" s="169">
        <v>44564</v>
      </c>
      <c r="M97" s="116">
        <v>777.35</v>
      </c>
      <c r="N97" s="116">
        <v>794</v>
      </c>
      <c r="O97" s="116">
        <v>753.4</v>
      </c>
      <c r="P97" s="116">
        <v>757.1</v>
      </c>
      <c r="Q97" s="116">
        <v>777.35</v>
      </c>
      <c r="R97">
        <v>83397</v>
      </c>
    </row>
    <row r="98" spans="1:18" x14ac:dyDescent="0.25">
      <c r="A98" s="169">
        <v>44565</v>
      </c>
      <c r="B98" s="116">
        <v>789.65</v>
      </c>
      <c r="C98" s="116">
        <v>779.2</v>
      </c>
      <c r="D98" s="116">
        <v>772.95</v>
      </c>
      <c r="E98" s="116">
        <v>783.4</v>
      </c>
      <c r="F98" s="116">
        <v>779.2</v>
      </c>
      <c r="G98">
        <v>9150</v>
      </c>
      <c r="H98" s="116"/>
      <c r="I98" s="116"/>
      <c r="L98" s="169">
        <v>44565</v>
      </c>
      <c r="M98" s="116">
        <v>779.95</v>
      </c>
      <c r="N98" s="116">
        <v>790</v>
      </c>
      <c r="O98" s="116">
        <v>773.05</v>
      </c>
      <c r="P98" s="116">
        <v>790</v>
      </c>
      <c r="Q98" s="116">
        <v>779.95</v>
      </c>
      <c r="R98">
        <v>36329</v>
      </c>
    </row>
    <row r="99" spans="1:18" x14ac:dyDescent="0.25">
      <c r="A99" s="169">
        <v>44566</v>
      </c>
      <c r="B99" s="116">
        <v>782.55</v>
      </c>
      <c r="C99" s="116">
        <v>774.45</v>
      </c>
      <c r="D99" s="116">
        <v>764.3</v>
      </c>
      <c r="E99" s="116">
        <v>775</v>
      </c>
      <c r="F99" s="116">
        <v>774.45</v>
      </c>
      <c r="G99">
        <v>3997</v>
      </c>
      <c r="H99" s="116"/>
      <c r="I99" s="116"/>
      <c r="L99" s="169">
        <v>44566</v>
      </c>
      <c r="M99" s="116">
        <v>775.65</v>
      </c>
      <c r="N99" s="116">
        <v>783</v>
      </c>
      <c r="O99" s="116">
        <v>764</v>
      </c>
      <c r="P99" s="116">
        <v>780</v>
      </c>
      <c r="Q99" s="116">
        <v>775.65</v>
      </c>
      <c r="R99">
        <v>28169</v>
      </c>
    </row>
    <row r="100" spans="1:18" x14ac:dyDescent="0.25">
      <c r="A100" s="169">
        <v>44567</v>
      </c>
      <c r="B100" s="116">
        <v>771.2</v>
      </c>
      <c r="C100" s="116">
        <v>763.5</v>
      </c>
      <c r="D100" s="116">
        <v>756.05</v>
      </c>
      <c r="E100" s="116">
        <v>770</v>
      </c>
      <c r="F100" s="116">
        <v>763.5</v>
      </c>
      <c r="G100">
        <v>4880</v>
      </c>
      <c r="H100" s="116"/>
      <c r="I100" s="116"/>
      <c r="L100" s="169">
        <v>44567</v>
      </c>
      <c r="M100" s="116">
        <v>763.75</v>
      </c>
      <c r="N100" s="116">
        <v>771.15</v>
      </c>
      <c r="O100" s="116">
        <v>756.65</v>
      </c>
      <c r="P100" s="116">
        <v>760.95</v>
      </c>
      <c r="Q100" s="116">
        <v>763.75</v>
      </c>
      <c r="R100">
        <v>39055</v>
      </c>
    </row>
    <row r="101" spans="1:18" x14ac:dyDescent="0.25">
      <c r="A101" s="169">
        <v>44568</v>
      </c>
      <c r="B101" s="116">
        <v>779.8</v>
      </c>
      <c r="C101" s="116">
        <v>758.15</v>
      </c>
      <c r="D101" s="116">
        <v>756</v>
      </c>
      <c r="E101" s="116">
        <v>779.8</v>
      </c>
      <c r="F101" s="116">
        <v>758.15</v>
      </c>
      <c r="G101">
        <v>4759</v>
      </c>
      <c r="H101" s="116"/>
      <c r="I101" s="116"/>
      <c r="L101" s="169">
        <v>44568</v>
      </c>
      <c r="M101" s="116">
        <v>758.35</v>
      </c>
      <c r="N101" s="116">
        <v>774</v>
      </c>
      <c r="O101" s="116">
        <v>757</v>
      </c>
      <c r="P101" s="116">
        <v>763.75</v>
      </c>
      <c r="Q101" s="116">
        <v>758.35</v>
      </c>
      <c r="R101">
        <v>27545</v>
      </c>
    </row>
    <row r="102" spans="1:18" x14ac:dyDescent="0.25">
      <c r="A102" s="169">
        <v>44571</v>
      </c>
      <c r="B102" s="116">
        <v>768.7</v>
      </c>
      <c r="C102" s="116">
        <v>758.35</v>
      </c>
      <c r="D102" s="116">
        <v>757.4</v>
      </c>
      <c r="E102" s="116">
        <v>760</v>
      </c>
      <c r="F102" s="116">
        <v>758.35</v>
      </c>
      <c r="G102">
        <v>6981</v>
      </c>
      <c r="H102" s="116"/>
      <c r="I102" s="116"/>
      <c r="L102" s="169">
        <v>44571</v>
      </c>
      <c r="M102" s="116">
        <v>758.8</v>
      </c>
      <c r="N102" s="116">
        <v>769.9</v>
      </c>
      <c r="O102" s="116">
        <v>756.05</v>
      </c>
      <c r="P102" s="116">
        <v>768.75</v>
      </c>
      <c r="Q102" s="116">
        <v>758.8</v>
      </c>
      <c r="R102">
        <v>34657</v>
      </c>
    </row>
    <row r="103" spans="1:18" x14ac:dyDescent="0.25">
      <c r="A103" s="169">
        <v>44572</v>
      </c>
      <c r="B103" s="116">
        <v>766</v>
      </c>
      <c r="C103" s="116">
        <v>759.25</v>
      </c>
      <c r="D103" s="116">
        <v>755</v>
      </c>
      <c r="E103" s="116">
        <v>760.05</v>
      </c>
      <c r="F103" s="116">
        <v>759.25</v>
      </c>
      <c r="G103">
        <v>13418</v>
      </c>
      <c r="H103" s="116"/>
      <c r="I103" s="116"/>
      <c r="L103" s="169">
        <v>44572</v>
      </c>
      <c r="M103" s="116">
        <v>759.05</v>
      </c>
      <c r="N103" s="116">
        <v>766.65</v>
      </c>
      <c r="O103" s="116">
        <v>754</v>
      </c>
      <c r="P103" s="116">
        <v>764.8</v>
      </c>
      <c r="Q103" s="116">
        <v>759.05</v>
      </c>
      <c r="R103">
        <v>46161</v>
      </c>
    </row>
    <row r="104" spans="1:18" x14ac:dyDescent="0.25">
      <c r="A104" s="169">
        <v>44573</v>
      </c>
      <c r="B104" s="116">
        <v>770.7</v>
      </c>
      <c r="C104" s="116">
        <v>761.75</v>
      </c>
      <c r="D104" s="116">
        <v>741.7</v>
      </c>
      <c r="E104" s="116">
        <v>763</v>
      </c>
      <c r="F104" s="116">
        <v>761.75</v>
      </c>
      <c r="G104">
        <v>14075</v>
      </c>
      <c r="H104" s="116"/>
      <c r="I104" s="116"/>
      <c r="L104" s="169">
        <v>44573</v>
      </c>
      <c r="M104" s="116">
        <v>763.05</v>
      </c>
      <c r="N104" s="116">
        <v>773.8</v>
      </c>
      <c r="O104" s="116">
        <v>755</v>
      </c>
      <c r="P104" s="116">
        <v>769.8</v>
      </c>
      <c r="Q104" s="116">
        <v>763.05</v>
      </c>
      <c r="R104">
        <v>37463</v>
      </c>
    </row>
    <row r="105" spans="1:18" x14ac:dyDescent="0.25">
      <c r="A105" s="169">
        <v>44574</v>
      </c>
      <c r="B105" s="116">
        <v>768.5</v>
      </c>
      <c r="C105" s="116">
        <v>766.65</v>
      </c>
      <c r="D105" s="116">
        <v>761</v>
      </c>
      <c r="E105" s="116">
        <v>766.7</v>
      </c>
      <c r="F105" s="116">
        <v>766.65</v>
      </c>
      <c r="G105">
        <v>3482</v>
      </c>
      <c r="H105" s="116"/>
      <c r="I105" s="116"/>
      <c r="L105" s="169">
        <v>44574</v>
      </c>
      <c r="M105" s="116">
        <v>766.45</v>
      </c>
      <c r="N105" s="116">
        <v>769.9</v>
      </c>
      <c r="O105" s="116">
        <v>760</v>
      </c>
      <c r="P105" s="116">
        <v>760</v>
      </c>
      <c r="Q105" s="116">
        <v>766.45</v>
      </c>
      <c r="R105">
        <v>21618</v>
      </c>
    </row>
    <row r="106" spans="1:18" x14ac:dyDescent="0.25">
      <c r="A106" s="169">
        <v>44575</v>
      </c>
      <c r="B106" s="116">
        <v>784.65</v>
      </c>
      <c r="C106" s="116">
        <v>772.35</v>
      </c>
      <c r="D106" s="116">
        <v>766.45</v>
      </c>
      <c r="E106" s="116">
        <v>766.45</v>
      </c>
      <c r="F106" s="116">
        <v>772.35</v>
      </c>
      <c r="G106">
        <v>9163</v>
      </c>
      <c r="H106" s="116"/>
      <c r="I106" s="116"/>
      <c r="L106" s="169">
        <v>44575</v>
      </c>
      <c r="M106" s="116">
        <v>772.15</v>
      </c>
      <c r="N106" s="116">
        <v>785</v>
      </c>
      <c r="O106" s="116">
        <v>765.15</v>
      </c>
      <c r="P106" s="116">
        <v>778</v>
      </c>
      <c r="Q106" s="116">
        <v>772.15</v>
      </c>
      <c r="R106">
        <v>34419</v>
      </c>
    </row>
    <row r="107" spans="1:18" x14ac:dyDescent="0.25">
      <c r="A107" s="169">
        <v>44578</v>
      </c>
      <c r="B107" s="116">
        <v>810.95</v>
      </c>
      <c r="C107" s="116">
        <v>810.95</v>
      </c>
      <c r="D107" s="116">
        <v>790</v>
      </c>
      <c r="E107" s="116">
        <v>790</v>
      </c>
      <c r="F107" s="116">
        <v>810.95</v>
      </c>
      <c r="G107">
        <v>17129</v>
      </c>
      <c r="H107" s="116"/>
      <c r="I107" s="116"/>
      <c r="L107" s="169">
        <v>44578</v>
      </c>
      <c r="M107" s="116">
        <v>810.75</v>
      </c>
      <c r="N107" s="116">
        <v>810.75</v>
      </c>
      <c r="O107" s="116">
        <v>790</v>
      </c>
      <c r="P107" s="116">
        <v>790</v>
      </c>
      <c r="Q107" s="116">
        <v>810.75</v>
      </c>
      <c r="R107">
        <v>52843</v>
      </c>
    </row>
    <row r="108" spans="1:18" x14ac:dyDescent="0.25">
      <c r="A108" s="169">
        <v>44579</v>
      </c>
      <c r="B108" s="116">
        <v>851.45</v>
      </c>
      <c r="C108" s="116">
        <v>847.95</v>
      </c>
      <c r="D108" s="116">
        <v>826.15</v>
      </c>
      <c r="E108" s="116">
        <v>851.45</v>
      </c>
      <c r="F108" s="116">
        <v>847.95</v>
      </c>
      <c r="G108">
        <v>43083</v>
      </c>
      <c r="H108" s="116"/>
      <c r="I108" s="116"/>
      <c r="L108" s="169">
        <v>44579</v>
      </c>
      <c r="M108" s="116">
        <v>846.2</v>
      </c>
      <c r="N108" s="116">
        <v>851.25</v>
      </c>
      <c r="O108" s="116">
        <v>829.2</v>
      </c>
      <c r="P108" s="116">
        <v>851.25</v>
      </c>
      <c r="Q108" s="116">
        <v>846.2</v>
      </c>
      <c r="R108">
        <v>130181</v>
      </c>
    </row>
    <row r="109" spans="1:18" x14ac:dyDescent="0.25">
      <c r="A109" s="169">
        <v>44580</v>
      </c>
      <c r="B109" s="116">
        <v>880.9</v>
      </c>
      <c r="C109" s="116">
        <v>875.6</v>
      </c>
      <c r="D109" s="116">
        <v>820.75</v>
      </c>
      <c r="E109" s="116">
        <v>848</v>
      </c>
      <c r="F109" s="116">
        <v>875.6</v>
      </c>
      <c r="G109">
        <v>24285</v>
      </c>
      <c r="H109" s="116"/>
      <c r="I109" s="116"/>
      <c r="L109" s="169">
        <v>44580</v>
      </c>
      <c r="M109" s="116">
        <v>876.65</v>
      </c>
      <c r="N109" s="116">
        <v>882</v>
      </c>
      <c r="O109" s="116">
        <v>822.05</v>
      </c>
      <c r="P109" s="116">
        <v>845</v>
      </c>
      <c r="Q109" s="116">
        <v>876.65</v>
      </c>
      <c r="R109">
        <v>127809</v>
      </c>
    </row>
    <row r="110" spans="1:18" x14ac:dyDescent="0.25">
      <c r="A110" s="169">
        <v>44581</v>
      </c>
      <c r="B110" s="116">
        <v>890</v>
      </c>
      <c r="C110" s="116">
        <v>878.75</v>
      </c>
      <c r="D110" s="116">
        <v>860</v>
      </c>
      <c r="E110" s="116">
        <v>890</v>
      </c>
      <c r="F110" s="116">
        <v>878.75</v>
      </c>
      <c r="G110">
        <v>8177</v>
      </c>
      <c r="H110" s="116"/>
      <c r="I110" s="116"/>
      <c r="L110" s="169">
        <v>44581</v>
      </c>
      <c r="M110" s="116">
        <v>880.15</v>
      </c>
      <c r="N110" s="116">
        <v>893</v>
      </c>
      <c r="O110" s="116">
        <v>860</v>
      </c>
      <c r="P110" s="116">
        <v>885</v>
      </c>
      <c r="Q110" s="116">
        <v>880.15</v>
      </c>
      <c r="R110">
        <v>58705</v>
      </c>
    </row>
    <row r="111" spans="1:18" x14ac:dyDescent="0.25">
      <c r="A111" s="169">
        <v>44582</v>
      </c>
      <c r="B111" s="116">
        <v>899</v>
      </c>
      <c r="C111" s="116">
        <v>877.45</v>
      </c>
      <c r="D111" s="116">
        <v>865</v>
      </c>
      <c r="E111" s="116">
        <v>870.65</v>
      </c>
      <c r="F111" s="116">
        <v>877.45</v>
      </c>
      <c r="G111">
        <v>13261</v>
      </c>
      <c r="H111" s="116"/>
      <c r="I111" s="116"/>
      <c r="L111" s="169">
        <v>44582</v>
      </c>
      <c r="M111" s="116">
        <v>876.75</v>
      </c>
      <c r="N111" s="116">
        <v>897.9</v>
      </c>
      <c r="O111" s="116">
        <v>862</v>
      </c>
      <c r="P111" s="116">
        <v>875</v>
      </c>
      <c r="Q111" s="116">
        <v>876.75</v>
      </c>
      <c r="R111">
        <v>93480</v>
      </c>
    </row>
    <row r="112" spans="1:18" x14ac:dyDescent="0.25">
      <c r="A112" s="169">
        <v>44585</v>
      </c>
      <c r="B112" s="116">
        <v>887</v>
      </c>
      <c r="C112" s="116">
        <v>842.2</v>
      </c>
      <c r="D112" s="116">
        <v>833.6</v>
      </c>
      <c r="E112" s="116">
        <v>887</v>
      </c>
      <c r="F112" s="116">
        <v>842.2</v>
      </c>
      <c r="G112">
        <v>20119</v>
      </c>
      <c r="H112" s="116"/>
      <c r="I112" s="116"/>
      <c r="L112" s="169">
        <v>44585</v>
      </c>
      <c r="M112" s="116">
        <v>838.75</v>
      </c>
      <c r="N112" s="116">
        <v>885</v>
      </c>
      <c r="O112" s="116">
        <v>832.95</v>
      </c>
      <c r="P112" s="116">
        <v>885</v>
      </c>
      <c r="Q112" s="116">
        <v>838.75</v>
      </c>
      <c r="R112">
        <v>118885</v>
      </c>
    </row>
    <row r="113" spans="1:18" x14ac:dyDescent="0.25">
      <c r="A113" s="169">
        <v>44586</v>
      </c>
      <c r="B113" s="116">
        <v>884.3</v>
      </c>
      <c r="C113" s="116">
        <v>884.3</v>
      </c>
      <c r="D113" s="116">
        <v>846</v>
      </c>
      <c r="E113" s="116">
        <v>846</v>
      </c>
      <c r="F113" s="116">
        <v>884.3</v>
      </c>
      <c r="G113">
        <v>58236</v>
      </c>
      <c r="H113" s="116"/>
      <c r="I113" s="116"/>
      <c r="L113" s="169">
        <v>44586</v>
      </c>
      <c r="M113" s="116">
        <v>880.65</v>
      </c>
      <c r="N113" s="116">
        <v>880.65</v>
      </c>
      <c r="O113" s="116">
        <v>845</v>
      </c>
      <c r="P113" s="116">
        <v>858</v>
      </c>
      <c r="Q113" s="116">
        <v>880.65</v>
      </c>
      <c r="R113">
        <v>146043</v>
      </c>
    </row>
    <row r="114" spans="1:18" x14ac:dyDescent="0.25">
      <c r="A114" s="169">
        <v>44588</v>
      </c>
      <c r="B114" s="116">
        <v>928.5</v>
      </c>
      <c r="C114" s="116">
        <v>928.5</v>
      </c>
      <c r="D114" s="116">
        <v>886.25</v>
      </c>
      <c r="E114" s="116">
        <v>886.25</v>
      </c>
      <c r="F114" s="116">
        <v>928.5</v>
      </c>
      <c r="G114">
        <v>64894</v>
      </c>
      <c r="H114" s="116"/>
      <c r="I114" s="116"/>
      <c r="L114" s="169">
        <v>44588</v>
      </c>
      <c r="M114" s="116">
        <v>924.65</v>
      </c>
      <c r="N114" s="116">
        <v>924.65</v>
      </c>
      <c r="O114" s="116">
        <v>886.75</v>
      </c>
      <c r="P114" s="116">
        <v>894</v>
      </c>
      <c r="Q114" s="116">
        <v>924.65</v>
      </c>
      <c r="R114">
        <v>141134</v>
      </c>
    </row>
    <row r="115" spans="1:18" x14ac:dyDescent="0.25">
      <c r="A115" s="169">
        <v>44589</v>
      </c>
      <c r="B115" s="116">
        <v>970</v>
      </c>
      <c r="C115" s="116">
        <v>892.3</v>
      </c>
      <c r="D115" s="116">
        <v>882.1</v>
      </c>
      <c r="E115" s="116">
        <v>960</v>
      </c>
      <c r="F115" s="116">
        <v>892.3</v>
      </c>
      <c r="G115">
        <v>26806</v>
      </c>
      <c r="H115" s="116"/>
      <c r="I115" s="116"/>
      <c r="L115" s="169">
        <v>44589</v>
      </c>
      <c r="M115" s="116">
        <v>894.1</v>
      </c>
      <c r="N115" s="116">
        <v>968.9</v>
      </c>
      <c r="O115" s="116">
        <v>878.45</v>
      </c>
      <c r="P115" s="116">
        <v>958</v>
      </c>
      <c r="Q115" s="116">
        <v>894.1</v>
      </c>
      <c r="R115">
        <v>149752</v>
      </c>
    </row>
    <row r="116" spans="1:18" x14ac:dyDescent="0.25">
      <c r="A116" s="169">
        <v>44592</v>
      </c>
      <c r="B116" s="116">
        <v>929.95</v>
      </c>
      <c r="C116" s="116">
        <v>882.35</v>
      </c>
      <c r="D116" s="116">
        <v>873.05</v>
      </c>
      <c r="E116" s="116">
        <v>927</v>
      </c>
      <c r="F116" s="116">
        <v>882.35</v>
      </c>
      <c r="G116">
        <v>7662</v>
      </c>
      <c r="H116" s="116"/>
      <c r="I116" s="116"/>
      <c r="L116" s="169">
        <v>44592</v>
      </c>
      <c r="M116" s="116">
        <v>881.65</v>
      </c>
      <c r="N116" s="116">
        <v>934.75</v>
      </c>
      <c r="O116" s="116">
        <v>872</v>
      </c>
      <c r="P116" s="116">
        <v>918</v>
      </c>
      <c r="Q116" s="116">
        <v>881.65</v>
      </c>
      <c r="R116">
        <v>145421</v>
      </c>
    </row>
    <row r="117" spans="1:18" x14ac:dyDescent="0.25">
      <c r="A117" s="169">
        <v>44593</v>
      </c>
      <c r="B117" s="116">
        <v>899</v>
      </c>
      <c r="C117" s="116">
        <v>893.45</v>
      </c>
      <c r="D117" s="116">
        <v>871.65</v>
      </c>
      <c r="E117" s="116">
        <v>882.35</v>
      </c>
      <c r="F117" s="116">
        <v>893.45</v>
      </c>
      <c r="G117">
        <v>13742</v>
      </c>
      <c r="H117" s="116"/>
      <c r="I117" s="116"/>
      <c r="L117" s="169">
        <v>44593</v>
      </c>
      <c r="M117" s="116">
        <v>891.95</v>
      </c>
      <c r="N117" s="116">
        <v>899.8</v>
      </c>
      <c r="O117" s="116">
        <v>871.65</v>
      </c>
      <c r="P117" s="116">
        <v>877.25</v>
      </c>
      <c r="Q117" s="116">
        <v>891.95</v>
      </c>
      <c r="R117">
        <v>75955</v>
      </c>
    </row>
    <row r="118" spans="1:18" x14ac:dyDescent="0.25">
      <c r="A118" s="169">
        <v>44594</v>
      </c>
      <c r="B118" s="116">
        <v>938.1</v>
      </c>
      <c r="C118" s="116">
        <v>938.1</v>
      </c>
      <c r="D118" s="116">
        <v>888</v>
      </c>
      <c r="E118" s="116">
        <v>892.45</v>
      </c>
      <c r="F118" s="116">
        <v>938.1</v>
      </c>
      <c r="G118">
        <v>17261</v>
      </c>
      <c r="H118" s="116"/>
      <c r="I118" s="116"/>
      <c r="L118" s="169">
        <v>44594</v>
      </c>
      <c r="M118" s="116">
        <v>936.5</v>
      </c>
      <c r="N118" s="116">
        <v>936.5</v>
      </c>
      <c r="O118" s="116">
        <v>888</v>
      </c>
      <c r="P118" s="116">
        <v>891.95</v>
      </c>
      <c r="Q118" s="116">
        <v>936.5</v>
      </c>
      <c r="R118">
        <v>57049</v>
      </c>
    </row>
    <row r="119" spans="1:18" x14ac:dyDescent="0.25">
      <c r="A119" s="169">
        <v>44595</v>
      </c>
      <c r="B119" s="116">
        <v>985</v>
      </c>
      <c r="C119" s="116">
        <v>965</v>
      </c>
      <c r="D119" s="116">
        <v>925.15</v>
      </c>
      <c r="E119" s="116">
        <v>977</v>
      </c>
      <c r="F119" s="116">
        <v>965</v>
      </c>
      <c r="G119">
        <v>61770</v>
      </c>
      <c r="H119" s="116"/>
      <c r="I119" s="116"/>
      <c r="L119" s="169">
        <v>44595</v>
      </c>
      <c r="M119" s="116">
        <v>965.05</v>
      </c>
      <c r="N119" s="116">
        <v>983.3</v>
      </c>
      <c r="O119" s="116">
        <v>926.4</v>
      </c>
      <c r="P119" s="116">
        <v>969</v>
      </c>
      <c r="Q119" s="116">
        <v>965.05</v>
      </c>
      <c r="R119">
        <v>252932</v>
      </c>
    </row>
    <row r="120" spans="1:18" x14ac:dyDescent="0.25">
      <c r="A120" s="169">
        <v>44596</v>
      </c>
      <c r="B120" s="116">
        <v>1003.55</v>
      </c>
      <c r="C120" s="116">
        <v>931.5</v>
      </c>
      <c r="D120" s="116">
        <v>916.75</v>
      </c>
      <c r="E120" s="116">
        <v>973.3</v>
      </c>
      <c r="F120" s="116">
        <v>931.5</v>
      </c>
      <c r="G120">
        <v>16264</v>
      </c>
      <c r="H120" s="116"/>
      <c r="I120" s="116"/>
      <c r="L120" s="169">
        <v>44596</v>
      </c>
      <c r="M120" s="116">
        <v>930.15</v>
      </c>
      <c r="N120" s="116">
        <v>1004.05</v>
      </c>
      <c r="O120" s="116">
        <v>917.3</v>
      </c>
      <c r="P120" s="116">
        <v>978</v>
      </c>
      <c r="Q120" s="116">
        <v>930.15</v>
      </c>
      <c r="R120">
        <v>164069</v>
      </c>
    </row>
    <row r="121" spans="1:18" x14ac:dyDescent="0.25">
      <c r="A121" s="169">
        <v>44599</v>
      </c>
      <c r="B121" s="116">
        <v>965</v>
      </c>
      <c r="C121" s="116">
        <v>889.2</v>
      </c>
      <c r="D121" s="116">
        <v>884.95</v>
      </c>
      <c r="E121" s="116">
        <v>965</v>
      </c>
      <c r="F121" s="116">
        <v>889.2</v>
      </c>
      <c r="G121">
        <v>18193</v>
      </c>
      <c r="H121" s="116"/>
      <c r="I121" s="116"/>
      <c r="L121" s="169">
        <v>44599</v>
      </c>
      <c r="M121" s="116">
        <v>887.9</v>
      </c>
      <c r="N121" s="116">
        <v>952.9</v>
      </c>
      <c r="O121" s="116">
        <v>885</v>
      </c>
      <c r="P121" s="116">
        <v>932</v>
      </c>
      <c r="Q121" s="116">
        <v>887.9</v>
      </c>
      <c r="R121">
        <v>64862</v>
      </c>
    </row>
    <row r="122" spans="1:18" x14ac:dyDescent="0.25">
      <c r="A122" s="169">
        <v>44600</v>
      </c>
      <c r="B122" s="116">
        <v>911.35</v>
      </c>
      <c r="C122" s="116">
        <v>844.75</v>
      </c>
      <c r="D122" s="116">
        <v>844.75</v>
      </c>
      <c r="E122" s="116">
        <v>875</v>
      </c>
      <c r="F122" s="116">
        <v>844.75</v>
      </c>
      <c r="G122">
        <v>17227</v>
      </c>
      <c r="H122" s="116"/>
      <c r="I122" s="116"/>
      <c r="L122" s="169">
        <v>44600</v>
      </c>
      <c r="M122" s="116">
        <v>843.55</v>
      </c>
      <c r="N122" s="116">
        <v>911.95</v>
      </c>
      <c r="O122" s="116">
        <v>843.55</v>
      </c>
      <c r="P122" s="116">
        <v>900</v>
      </c>
      <c r="Q122" s="116">
        <v>843.55</v>
      </c>
      <c r="R122">
        <v>123721</v>
      </c>
    </row>
    <row r="123" spans="1:18" x14ac:dyDescent="0.25">
      <c r="A123" s="169">
        <v>44601</v>
      </c>
      <c r="B123" s="116">
        <v>863</v>
      </c>
      <c r="C123" s="116">
        <v>836.7</v>
      </c>
      <c r="D123" s="116">
        <v>826</v>
      </c>
      <c r="E123" s="116">
        <v>844.75</v>
      </c>
      <c r="F123" s="116">
        <v>836.7</v>
      </c>
      <c r="G123">
        <v>10229</v>
      </c>
      <c r="H123" s="116"/>
      <c r="I123" s="116"/>
      <c r="L123" s="169">
        <v>44601</v>
      </c>
      <c r="M123" s="116">
        <v>837.75</v>
      </c>
      <c r="N123" s="116">
        <v>860</v>
      </c>
      <c r="O123" s="116">
        <v>826.6</v>
      </c>
      <c r="P123" s="116">
        <v>845.75</v>
      </c>
      <c r="Q123" s="116">
        <v>837.75</v>
      </c>
      <c r="R123">
        <v>48180</v>
      </c>
    </row>
    <row r="124" spans="1:18" x14ac:dyDescent="0.25">
      <c r="A124" s="169">
        <v>44602</v>
      </c>
      <c r="B124" s="116">
        <v>857</v>
      </c>
      <c r="C124" s="116">
        <v>824.7</v>
      </c>
      <c r="D124" s="116">
        <v>821.2</v>
      </c>
      <c r="E124" s="116">
        <v>847.7</v>
      </c>
      <c r="F124" s="116">
        <v>824.7</v>
      </c>
      <c r="G124">
        <v>6538</v>
      </c>
      <c r="H124" s="116"/>
      <c r="I124" s="116"/>
      <c r="L124" s="169">
        <v>44602</v>
      </c>
      <c r="M124" s="116">
        <v>823.95</v>
      </c>
      <c r="N124" s="116">
        <v>860</v>
      </c>
      <c r="O124" s="116">
        <v>820</v>
      </c>
      <c r="P124" s="116">
        <v>844.8</v>
      </c>
      <c r="Q124" s="116">
        <v>823.95</v>
      </c>
      <c r="R124">
        <v>43211</v>
      </c>
    </row>
    <row r="125" spans="1:18" x14ac:dyDescent="0.25">
      <c r="A125" s="169">
        <v>44603</v>
      </c>
      <c r="B125" s="116">
        <v>846.7</v>
      </c>
      <c r="C125" s="116">
        <v>842.7</v>
      </c>
      <c r="D125" s="116">
        <v>810.95</v>
      </c>
      <c r="E125" s="116">
        <v>813.8</v>
      </c>
      <c r="F125" s="116">
        <v>842.7</v>
      </c>
      <c r="G125">
        <v>10538</v>
      </c>
      <c r="H125" s="116"/>
      <c r="I125" s="116"/>
      <c r="L125" s="169">
        <v>44603</v>
      </c>
      <c r="M125" s="116">
        <v>842.95</v>
      </c>
      <c r="N125" s="116">
        <v>847.8</v>
      </c>
      <c r="O125" s="116">
        <v>815.85</v>
      </c>
      <c r="P125" s="116">
        <v>823.95</v>
      </c>
      <c r="Q125" s="116">
        <v>842.95</v>
      </c>
      <c r="R125">
        <v>45915</v>
      </c>
    </row>
    <row r="126" spans="1:18" x14ac:dyDescent="0.25">
      <c r="A126" s="169">
        <v>44606</v>
      </c>
      <c r="B126" s="116">
        <v>834.7</v>
      </c>
      <c r="C126" s="116">
        <v>805.8</v>
      </c>
      <c r="D126" s="116">
        <v>800.65</v>
      </c>
      <c r="E126" s="116">
        <v>804.3</v>
      </c>
      <c r="F126" s="116">
        <v>805.8</v>
      </c>
      <c r="G126">
        <v>11808</v>
      </c>
      <c r="H126" s="116"/>
      <c r="I126" s="116"/>
      <c r="L126" s="169">
        <v>44606</v>
      </c>
      <c r="M126" s="116">
        <v>805.9</v>
      </c>
      <c r="N126" s="116">
        <v>834.8</v>
      </c>
      <c r="O126" s="116">
        <v>801</v>
      </c>
      <c r="P126" s="116">
        <v>822.5</v>
      </c>
      <c r="Q126" s="116">
        <v>805.9</v>
      </c>
      <c r="R126">
        <v>82774</v>
      </c>
    </row>
    <row r="127" spans="1:18" x14ac:dyDescent="0.25">
      <c r="A127" s="169">
        <v>44607</v>
      </c>
      <c r="B127" s="116">
        <v>827.55</v>
      </c>
      <c r="C127" s="116">
        <v>820.05</v>
      </c>
      <c r="D127" s="116">
        <v>781.85</v>
      </c>
      <c r="E127" s="116">
        <v>819.25</v>
      </c>
      <c r="F127" s="116">
        <v>820.05</v>
      </c>
      <c r="G127">
        <v>5752</v>
      </c>
      <c r="H127" s="116"/>
      <c r="I127" s="116"/>
      <c r="L127" s="169">
        <v>44607</v>
      </c>
      <c r="M127" s="116">
        <v>821</v>
      </c>
      <c r="N127" s="116">
        <v>829</v>
      </c>
      <c r="O127" s="116">
        <v>781.95</v>
      </c>
      <c r="P127" s="116">
        <v>820</v>
      </c>
      <c r="Q127" s="116">
        <v>821</v>
      </c>
      <c r="R127">
        <v>42595</v>
      </c>
    </row>
    <row r="128" spans="1:18" x14ac:dyDescent="0.25">
      <c r="A128" s="169">
        <v>44608</v>
      </c>
      <c r="B128" s="116">
        <v>861.05</v>
      </c>
      <c r="C128" s="116">
        <v>861.05</v>
      </c>
      <c r="D128" s="116">
        <v>819.55</v>
      </c>
      <c r="E128" s="116">
        <v>852.4</v>
      </c>
      <c r="F128" s="116">
        <v>861.05</v>
      </c>
      <c r="G128">
        <v>5980</v>
      </c>
      <c r="H128" s="116"/>
      <c r="I128" s="116"/>
      <c r="L128" s="169">
        <v>44608</v>
      </c>
      <c r="M128" s="116">
        <v>862.05</v>
      </c>
      <c r="N128" s="116">
        <v>862.05</v>
      </c>
      <c r="O128" s="116">
        <v>818.35</v>
      </c>
      <c r="P128" s="116">
        <v>824</v>
      </c>
      <c r="Q128" s="116">
        <v>862.05</v>
      </c>
      <c r="R128">
        <v>77677</v>
      </c>
    </row>
    <row r="129" spans="1:18" x14ac:dyDescent="0.25">
      <c r="A129" s="169">
        <v>44609</v>
      </c>
      <c r="B129" s="116">
        <v>895</v>
      </c>
      <c r="C129" s="116">
        <v>844.15</v>
      </c>
      <c r="D129" s="116">
        <v>841.55</v>
      </c>
      <c r="E129" s="116">
        <v>895</v>
      </c>
      <c r="F129" s="116">
        <v>844.15</v>
      </c>
      <c r="G129">
        <v>3992</v>
      </c>
      <c r="H129" s="116"/>
      <c r="I129" s="116"/>
      <c r="L129" s="169">
        <v>44609</v>
      </c>
      <c r="M129" s="116">
        <v>845.4</v>
      </c>
      <c r="N129" s="116">
        <v>885</v>
      </c>
      <c r="O129" s="116">
        <v>842.1</v>
      </c>
      <c r="P129" s="116">
        <v>874</v>
      </c>
      <c r="Q129" s="116">
        <v>845.4</v>
      </c>
      <c r="R129">
        <v>49951</v>
      </c>
    </row>
    <row r="130" spans="1:18" x14ac:dyDescent="0.25">
      <c r="A130" s="169">
        <v>44610</v>
      </c>
      <c r="B130" s="116">
        <v>847.95</v>
      </c>
      <c r="C130" s="116">
        <v>838.6</v>
      </c>
      <c r="D130" s="116">
        <v>834.3</v>
      </c>
      <c r="E130" s="116">
        <v>835.75</v>
      </c>
      <c r="F130" s="116">
        <v>838.6</v>
      </c>
      <c r="G130">
        <v>2236</v>
      </c>
      <c r="H130" s="116"/>
      <c r="I130" s="116"/>
      <c r="L130" s="169">
        <v>44610</v>
      </c>
      <c r="M130" s="116">
        <v>839.85</v>
      </c>
      <c r="N130" s="116">
        <v>848.35</v>
      </c>
      <c r="O130" s="116">
        <v>831.25</v>
      </c>
      <c r="P130" s="116">
        <v>831.25</v>
      </c>
      <c r="Q130" s="116">
        <v>839.85</v>
      </c>
      <c r="R130">
        <v>21594</v>
      </c>
    </row>
    <row r="131" spans="1:18" x14ac:dyDescent="0.25">
      <c r="A131" s="169">
        <v>44613</v>
      </c>
      <c r="B131" s="116">
        <v>834.25</v>
      </c>
      <c r="C131" s="116">
        <v>807.3</v>
      </c>
      <c r="D131" s="116">
        <v>802.3</v>
      </c>
      <c r="E131" s="116">
        <v>834.25</v>
      </c>
      <c r="F131" s="116">
        <v>807.3</v>
      </c>
      <c r="G131">
        <v>15741</v>
      </c>
      <c r="H131" s="116"/>
      <c r="I131" s="116"/>
      <c r="L131" s="169">
        <v>44613</v>
      </c>
      <c r="M131" s="116">
        <v>806.7</v>
      </c>
      <c r="N131" s="116">
        <v>839</v>
      </c>
      <c r="O131" s="116">
        <v>802</v>
      </c>
      <c r="P131" s="116">
        <v>832</v>
      </c>
      <c r="Q131" s="116">
        <v>806.7</v>
      </c>
      <c r="R131">
        <v>44049</v>
      </c>
    </row>
    <row r="132" spans="1:18" x14ac:dyDescent="0.25">
      <c r="A132" s="169">
        <v>44614</v>
      </c>
      <c r="B132" s="116">
        <v>805</v>
      </c>
      <c r="C132" s="116">
        <v>794.7</v>
      </c>
      <c r="D132" s="116">
        <v>768.05</v>
      </c>
      <c r="E132" s="116">
        <v>768.05</v>
      </c>
      <c r="F132" s="116">
        <v>794.7</v>
      </c>
      <c r="G132">
        <v>16866</v>
      </c>
      <c r="H132" s="116"/>
      <c r="I132" s="116"/>
      <c r="L132" s="169">
        <v>44614</v>
      </c>
      <c r="M132" s="116">
        <v>795.05</v>
      </c>
      <c r="N132" s="116">
        <v>805.05</v>
      </c>
      <c r="O132" s="116">
        <v>775</v>
      </c>
      <c r="P132" s="116">
        <v>805</v>
      </c>
      <c r="Q132" s="116">
        <v>795.05</v>
      </c>
      <c r="R132">
        <v>52826</v>
      </c>
    </row>
    <row r="133" spans="1:18" x14ac:dyDescent="0.25">
      <c r="A133" s="169">
        <v>44615</v>
      </c>
      <c r="B133" s="116">
        <v>818</v>
      </c>
      <c r="C133" s="116">
        <v>804.7</v>
      </c>
      <c r="D133" s="116">
        <v>790.25</v>
      </c>
      <c r="E133" s="116">
        <v>790.25</v>
      </c>
      <c r="F133" s="116">
        <v>804.7</v>
      </c>
      <c r="G133">
        <v>4040</v>
      </c>
      <c r="H133" s="116"/>
      <c r="I133" s="116"/>
      <c r="L133" s="169">
        <v>44615</v>
      </c>
      <c r="M133" s="116">
        <v>802.85</v>
      </c>
      <c r="N133" s="116">
        <v>818.55</v>
      </c>
      <c r="O133" s="116">
        <v>788.2</v>
      </c>
      <c r="P133" s="116">
        <v>788.2</v>
      </c>
      <c r="Q133" s="116">
        <v>802.85</v>
      </c>
      <c r="R133">
        <v>21958</v>
      </c>
    </row>
    <row r="134" spans="1:18" x14ac:dyDescent="0.25">
      <c r="A134" s="169">
        <v>44616</v>
      </c>
      <c r="B134" s="116">
        <v>794.7</v>
      </c>
      <c r="C134" s="116">
        <v>764.5</v>
      </c>
      <c r="D134" s="116">
        <v>764.5</v>
      </c>
      <c r="E134" s="116">
        <v>770.1</v>
      </c>
      <c r="F134" s="116">
        <v>764.5</v>
      </c>
      <c r="G134">
        <v>17359</v>
      </c>
      <c r="H134" s="116"/>
      <c r="I134" s="116"/>
      <c r="L134" s="169">
        <v>44616</v>
      </c>
      <c r="M134" s="116">
        <v>762.75</v>
      </c>
      <c r="N134" s="116">
        <v>800.05</v>
      </c>
      <c r="O134" s="116">
        <v>762.75</v>
      </c>
      <c r="P134" s="116">
        <v>765.3</v>
      </c>
      <c r="Q134" s="116">
        <v>762.75</v>
      </c>
      <c r="R134">
        <v>69585</v>
      </c>
    </row>
    <row r="135" spans="1:18" x14ac:dyDescent="0.25">
      <c r="A135" s="169">
        <v>44617</v>
      </c>
      <c r="B135" s="116">
        <v>800</v>
      </c>
      <c r="C135" s="116">
        <v>772.3</v>
      </c>
      <c r="D135" s="116">
        <v>751</v>
      </c>
      <c r="E135" s="116">
        <v>751</v>
      </c>
      <c r="F135" s="116">
        <v>772.3</v>
      </c>
      <c r="G135">
        <v>9404</v>
      </c>
      <c r="H135" s="116"/>
      <c r="I135" s="116"/>
      <c r="L135" s="169">
        <v>44617</v>
      </c>
      <c r="M135" s="116">
        <v>774</v>
      </c>
      <c r="N135" s="116">
        <v>800.85</v>
      </c>
      <c r="O135" s="116">
        <v>766.85</v>
      </c>
      <c r="P135" s="116">
        <v>774.9</v>
      </c>
      <c r="Q135" s="116">
        <v>774</v>
      </c>
      <c r="R135">
        <v>42637</v>
      </c>
    </row>
    <row r="136" spans="1:18" x14ac:dyDescent="0.25">
      <c r="A136" s="169">
        <v>44620</v>
      </c>
      <c r="B136" s="116">
        <v>783.05</v>
      </c>
      <c r="C136" s="116">
        <v>763.3</v>
      </c>
      <c r="D136" s="116">
        <v>741.1</v>
      </c>
      <c r="E136" s="116">
        <v>779.65</v>
      </c>
      <c r="F136" s="116">
        <v>763.3</v>
      </c>
      <c r="G136">
        <v>7985</v>
      </c>
      <c r="H136" s="116"/>
      <c r="I136" s="116"/>
      <c r="L136" s="169">
        <v>44620</v>
      </c>
      <c r="M136" s="116">
        <v>759.95</v>
      </c>
      <c r="N136" s="116">
        <v>789</v>
      </c>
      <c r="O136" s="116">
        <v>740.05</v>
      </c>
      <c r="P136" s="116">
        <v>789</v>
      </c>
      <c r="Q136" s="116">
        <v>759.95</v>
      </c>
      <c r="R136">
        <v>34551</v>
      </c>
    </row>
    <row r="137" spans="1:18" x14ac:dyDescent="0.25">
      <c r="A137" s="169">
        <v>44622</v>
      </c>
      <c r="B137" s="116">
        <v>792</v>
      </c>
      <c r="C137" s="116">
        <v>789.6</v>
      </c>
      <c r="D137" s="116">
        <v>751.25</v>
      </c>
      <c r="E137" s="116">
        <v>773</v>
      </c>
      <c r="F137" s="116">
        <v>789.6</v>
      </c>
      <c r="G137">
        <v>7435</v>
      </c>
      <c r="H137" s="116"/>
      <c r="I137" s="116"/>
      <c r="L137" s="169">
        <v>44622</v>
      </c>
      <c r="M137" s="116">
        <v>789.4</v>
      </c>
      <c r="N137" s="116">
        <v>795</v>
      </c>
      <c r="O137" s="116">
        <v>747.05</v>
      </c>
      <c r="P137" s="116">
        <v>755.95</v>
      </c>
      <c r="Q137" s="116">
        <v>789.4</v>
      </c>
      <c r="R137">
        <v>46825</v>
      </c>
    </row>
    <row r="138" spans="1:18" x14ac:dyDescent="0.25">
      <c r="A138" s="169">
        <v>44623</v>
      </c>
      <c r="B138" s="116">
        <v>822</v>
      </c>
      <c r="C138" s="116">
        <v>809.3</v>
      </c>
      <c r="D138" s="116">
        <v>793.1</v>
      </c>
      <c r="E138" s="116">
        <v>803.75</v>
      </c>
      <c r="F138" s="116">
        <v>809.3</v>
      </c>
      <c r="G138">
        <v>7071</v>
      </c>
      <c r="H138" s="116"/>
      <c r="I138" s="116"/>
      <c r="L138" s="169">
        <v>44623</v>
      </c>
      <c r="M138" s="116">
        <v>809.85</v>
      </c>
      <c r="N138" s="116">
        <v>822.5</v>
      </c>
      <c r="O138" s="116">
        <v>791.2</v>
      </c>
      <c r="P138" s="116">
        <v>791.2</v>
      </c>
      <c r="Q138" s="116">
        <v>809.85</v>
      </c>
      <c r="R138">
        <v>37691</v>
      </c>
    </row>
    <row r="139" spans="1:18" x14ac:dyDescent="0.25">
      <c r="A139" s="169">
        <v>44624</v>
      </c>
      <c r="B139" s="116">
        <v>819</v>
      </c>
      <c r="C139" s="116">
        <v>810.7</v>
      </c>
      <c r="D139" s="116">
        <v>790.15</v>
      </c>
      <c r="E139" s="116">
        <v>790.15</v>
      </c>
      <c r="F139" s="116">
        <v>810.7</v>
      </c>
      <c r="G139">
        <v>7027</v>
      </c>
      <c r="H139" s="116"/>
      <c r="I139" s="116"/>
      <c r="L139" s="169">
        <v>44624</v>
      </c>
      <c r="M139" s="116">
        <v>806</v>
      </c>
      <c r="N139" s="116">
        <v>820</v>
      </c>
      <c r="O139" s="116">
        <v>792.95</v>
      </c>
      <c r="P139" s="116">
        <v>810</v>
      </c>
      <c r="Q139" s="116">
        <v>806</v>
      </c>
      <c r="R139">
        <v>89417</v>
      </c>
    </row>
    <row r="140" spans="1:18" x14ac:dyDescent="0.25">
      <c r="A140" s="169">
        <v>44627</v>
      </c>
      <c r="B140" s="116">
        <v>802.55</v>
      </c>
      <c r="C140" s="116">
        <v>771.45</v>
      </c>
      <c r="D140" s="116">
        <v>770.2</v>
      </c>
      <c r="E140" s="116">
        <v>790.55</v>
      </c>
      <c r="F140" s="116">
        <v>771.45</v>
      </c>
      <c r="G140">
        <v>9633</v>
      </c>
      <c r="H140" s="116"/>
      <c r="I140" s="116"/>
      <c r="L140" s="169">
        <v>44627</v>
      </c>
      <c r="M140" s="116">
        <v>770.6</v>
      </c>
      <c r="N140" s="116">
        <v>803.2</v>
      </c>
      <c r="O140" s="116">
        <v>765.7</v>
      </c>
      <c r="P140" s="116">
        <v>795.1</v>
      </c>
      <c r="Q140" s="116">
        <v>770.6</v>
      </c>
      <c r="R140">
        <v>56959</v>
      </c>
    </row>
    <row r="141" spans="1:18" x14ac:dyDescent="0.25">
      <c r="A141" s="169">
        <v>44628</v>
      </c>
      <c r="B141" s="116">
        <v>810</v>
      </c>
      <c r="C141" s="116">
        <v>810</v>
      </c>
      <c r="D141" s="116">
        <v>771.5</v>
      </c>
      <c r="E141" s="116">
        <v>771.5</v>
      </c>
      <c r="F141" s="116">
        <v>810</v>
      </c>
      <c r="G141">
        <v>14303</v>
      </c>
      <c r="H141" s="116"/>
      <c r="I141" s="116"/>
      <c r="L141" s="169">
        <v>44628</v>
      </c>
      <c r="M141" s="116">
        <v>809.1</v>
      </c>
      <c r="N141" s="116">
        <v>809.1</v>
      </c>
      <c r="O141" s="116">
        <v>772.95</v>
      </c>
      <c r="P141" s="116">
        <v>775.9</v>
      </c>
      <c r="Q141" s="116">
        <v>809.1</v>
      </c>
      <c r="R141">
        <v>45529</v>
      </c>
    </row>
    <row r="142" spans="1:18" x14ac:dyDescent="0.25">
      <c r="A142" s="169">
        <v>44629</v>
      </c>
      <c r="B142" s="116">
        <v>850.5</v>
      </c>
      <c r="C142" s="116">
        <v>850.5</v>
      </c>
      <c r="D142" s="116">
        <v>816.8</v>
      </c>
      <c r="E142" s="116">
        <v>825</v>
      </c>
      <c r="F142" s="116">
        <v>850.5</v>
      </c>
      <c r="G142">
        <v>19900</v>
      </c>
      <c r="H142" s="116"/>
      <c r="I142" s="116"/>
      <c r="L142" s="169">
        <v>44629</v>
      </c>
      <c r="M142" s="116">
        <v>849.55</v>
      </c>
      <c r="N142" s="116">
        <v>849.55</v>
      </c>
      <c r="O142" s="116">
        <v>812.05</v>
      </c>
      <c r="P142" s="116">
        <v>837</v>
      </c>
      <c r="Q142" s="116">
        <v>849.55</v>
      </c>
      <c r="R142">
        <v>46667</v>
      </c>
    </row>
    <row r="143" spans="1:18" x14ac:dyDescent="0.25">
      <c r="A143" s="169">
        <v>44630</v>
      </c>
      <c r="B143" s="116">
        <v>893</v>
      </c>
      <c r="C143" s="116">
        <v>893</v>
      </c>
      <c r="D143" s="116">
        <v>868.95</v>
      </c>
      <c r="E143" s="116">
        <v>870</v>
      </c>
      <c r="F143" s="116">
        <v>893</v>
      </c>
      <c r="G143">
        <v>47053</v>
      </c>
      <c r="H143" s="116"/>
      <c r="I143" s="116"/>
      <c r="L143" s="169">
        <v>44630</v>
      </c>
      <c r="M143" s="116">
        <v>892</v>
      </c>
      <c r="N143" s="116">
        <v>892</v>
      </c>
      <c r="O143" s="116">
        <v>865.3</v>
      </c>
      <c r="P143" s="116">
        <v>865.3</v>
      </c>
      <c r="Q143" s="116">
        <v>892</v>
      </c>
      <c r="R143">
        <v>116901</v>
      </c>
    </row>
    <row r="144" spans="1:18" x14ac:dyDescent="0.25">
      <c r="A144" s="169">
        <v>44631</v>
      </c>
      <c r="B144" s="116">
        <v>908.65</v>
      </c>
      <c r="C144" s="116">
        <v>889.85</v>
      </c>
      <c r="D144" s="116">
        <v>873.45</v>
      </c>
      <c r="E144" s="116">
        <v>899</v>
      </c>
      <c r="F144" s="116">
        <v>889.85</v>
      </c>
      <c r="G144">
        <v>12315</v>
      </c>
      <c r="H144" s="116"/>
      <c r="I144" s="116"/>
      <c r="L144" s="169">
        <v>44631</v>
      </c>
      <c r="M144" s="116">
        <v>889.7</v>
      </c>
      <c r="N144" s="116">
        <v>909.75</v>
      </c>
      <c r="O144" s="116">
        <v>872.15</v>
      </c>
      <c r="P144" s="116">
        <v>903.7</v>
      </c>
      <c r="Q144" s="116">
        <v>889.7</v>
      </c>
      <c r="R144">
        <v>75131</v>
      </c>
    </row>
    <row r="145" spans="1:18" x14ac:dyDescent="0.25">
      <c r="A145" s="169">
        <v>44634</v>
      </c>
      <c r="B145" s="116">
        <v>934.3</v>
      </c>
      <c r="C145" s="116">
        <v>924.45</v>
      </c>
      <c r="D145" s="116">
        <v>913.55</v>
      </c>
      <c r="E145" s="116">
        <v>915</v>
      </c>
      <c r="F145" s="116">
        <v>924.45</v>
      </c>
      <c r="G145">
        <v>25547</v>
      </c>
      <c r="H145" s="116"/>
      <c r="I145" s="116"/>
      <c r="L145" s="169">
        <v>44634</v>
      </c>
      <c r="M145" s="116">
        <v>925.75</v>
      </c>
      <c r="N145" s="116">
        <v>934.15</v>
      </c>
      <c r="O145" s="116">
        <v>915</v>
      </c>
      <c r="P145" s="116">
        <v>934.15</v>
      </c>
      <c r="Q145" s="116">
        <v>925.75</v>
      </c>
      <c r="R145">
        <v>95053</v>
      </c>
    </row>
    <row r="146" spans="1:18" x14ac:dyDescent="0.25">
      <c r="A146" s="169">
        <v>44635</v>
      </c>
      <c r="B146" s="116">
        <v>941.2</v>
      </c>
      <c r="C146" s="116">
        <v>907.95</v>
      </c>
      <c r="D146" s="116">
        <v>890</v>
      </c>
      <c r="E146" s="116">
        <v>917.95</v>
      </c>
      <c r="F146" s="116">
        <v>907.95</v>
      </c>
      <c r="G146">
        <v>9639</v>
      </c>
      <c r="H146" s="116"/>
      <c r="I146" s="116"/>
      <c r="L146" s="169">
        <v>44635</v>
      </c>
      <c r="M146" s="116">
        <v>909.45</v>
      </c>
      <c r="N146" s="116">
        <v>942.95</v>
      </c>
      <c r="O146" s="116">
        <v>890.05</v>
      </c>
      <c r="P146" s="116">
        <v>916</v>
      </c>
      <c r="Q146" s="116">
        <v>909.45</v>
      </c>
      <c r="R146">
        <v>60287</v>
      </c>
    </row>
    <row r="147" spans="1:18" x14ac:dyDescent="0.25">
      <c r="A147" s="169">
        <v>44636</v>
      </c>
      <c r="B147" s="116">
        <v>937.95</v>
      </c>
      <c r="C147" s="116">
        <v>911.85</v>
      </c>
      <c r="D147" s="116">
        <v>908</v>
      </c>
      <c r="E147" s="116">
        <v>926.2</v>
      </c>
      <c r="F147" s="116">
        <v>911.85</v>
      </c>
      <c r="G147">
        <v>4113</v>
      </c>
      <c r="H147" s="116"/>
      <c r="I147" s="116"/>
      <c r="L147" s="169">
        <v>44636</v>
      </c>
      <c r="M147" s="116">
        <v>912.55</v>
      </c>
      <c r="N147" s="116">
        <v>938.15</v>
      </c>
      <c r="O147" s="116">
        <v>900</v>
      </c>
      <c r="P147" s="116">
        <v>923</v>
      </c>
      <c r="Q147" s="116">
        <v>912.55</v>
      </c>
      <c r="R147">
        <v>35611</v>
      </c>
    </row>
    <row r="148" spans="1:18" x14ac:dyDescent="0.25">
      <c r="A148" s="169">
        <v>44637</v>
      </c>
      <c r="B148" s="116">
        <v>929.55</v>
      </c>
      <c r="C148" s="116">
        <v>906.6</v>
      </c>
      <c r="D148" s="116">
        <v>900</v>
      </c>
      <c r="E148" s="116">
        <v>907</v>
      </c>
      <c r="F148" s="116">
        <v>906.6</v>
      </c>
      <c r="G148">
        <v>3500</v>
      </c>
      <c r="H148" s="116"/>
      <c r="I148" s="116"/>
      <c r="L148" s="169">
        <v>44637</v>
      </c>
      <c r="M148" s="116">
        <v>904.8</v>
      </c>
      <c r="N148" s="116">
        <v>929</v>
      </c>
      <c r="O148" s="116">
        <v>897.1</v>
      </c>
      <c r="P148" s="116">
        <v>920.05</v>
      </c>
      <c r="Q148" s="116">
        <v>904.8</v>
      </c>
      <c r="R148">
        <v>33505</v>
      </c>
    </row>
    <row r="149" spans="1:18" x14ac:dyDescent="0.25">
      <c r="A149" s="169">
        <v>44641</v>
      </c>
      <c r="B149" s="116">
        <v>938</v>
      </c>
      <c r="C149" s="116">
        <v>929</v>
      </c>
      <c r="D149" s="116">
        <v>912.15</v>
      </c>
      <c r="E149" s="116">
        <v>931.1</v>
      </c>
      <c r="F149" s="116">
        <v>929</v>
      </c>
      <c r="G149">
        <v>16297</v>
      </c>
      <c r="H149" s="116"/>
      <c r="I149" s="116"/>
      <c r="L149" s="169">
        <v>44641</v>
      </c>
      <c r="M149" s="116">
        <v>930.05</v>
      </c>
      <c r="N149" s="116">
        <v>938.5</v>
      </c>
      <c r="O149" s="116">
        <v>911.9</v>
      </c>
      <c r="P149" s="116">
        <v>934</v>
      </c>
      <c r="Q149" s="116">
        <v>930.05</v>
      </c>
      <c r="R149">
        <v>53141</v>
      </c>
    </row>
    <row r="150" spans="1:18" x14ac:dyDescent="0.25">
      <c r="A150" s="169">
        <v>44642</v>
      </c>
      <c r="B150" s="116">
        <v>975.45</v>
      </c>
      <c r="C150" s="116">
        <v>975.45</v>
      </c>
      <c r="D150" s="116">
        <v>936</v>
      </c>
      <c r="E150" s="116">
        <v>936</v>
      </c>
      <c r="F150" s="116">
        <v>975.45</v>
      </c>
      <c r="G150">
        <v>18629</v>
      </c>
      <c r="H150" s="116"/>
      <c r="I150" s="116"/>
      <c r="L150" s="169">
        <v>44642</v>
      </c>
      <c r="M150" s="116">
        <v>976.55</v>
      </c>
      <c r="N150" s="116">
        <v>976.55</v>
      </c>
      <c r="O150" s="116">
        <v>937.5</v>
      </c>
      <c r="P150" s="116">
        <v>945.2</v>
      </c>
      <c r="Q150" s="116">
        <v>976.55</v>
      </c>
      <c r="R150">
        <v>117184</v>
      </c>
    </row>
    <row r="151" spans="1:18" x14ac:dyDescent="0.25">
      <c r="A151" s="169">
        <v>44643</v>
      </c>
      <c r="B151" s="116">
        <v>1024.2</v>
      </c>
      <c r="C151" s="116">
        <v>1024.2</v>
      </c>
      <c r="D151" s="116">
        <v>994.2</v>
      </c>
      <c r="E151" s="116">
        <v>998.35</v>
      </c>
      <c r="F151" s="116">
        <v>1024.2</v>
      </c>
      <c r="G151">
        <v>22955</v>
      </c>
      <c r="H151" s="116"/>
      <c r="I151" s="116"/>
      <c r="L151" s="169">
        <v>44643</v>
      </c>
      <c r="M151" s="116">
        <v>1025.3499999999999</v>
      </c>
      <c r="N151" s="116">
        <v>1025.3499999999999</v>
      </c>
      <c r="O151" s="116">
        <v>986.15</v>
      </c>
      <c r="P151" s="116">
        <v>994.9</v>
      </c>
      <c r="Q151" s="116">
        <v>1025.3499999999999</v>
      </c>
      <c r="R151">
        <v>157553</v>
      </c>
    </row>
    <row r="152" spans="1:18" x14ac:dyDescent="0.25">
      <c r="A152" s="169">
        <v>44644</v>
      </c>
      <c r="B152" s="116">
        <v>1064</v>
      </c>
      <c r="C152" s="116">
        <v>987.1</v>
      </c>
      <c r="D152" s="116">
        <v>980</v>
      </c>
      <c r="E152" s="116">
        <v>1024.2</v>
      </c>
      <c r="F152" s="116">
        <v>987.1</v>
      </c>
      <c r="G152">
        <v>20136</v>
      </c>
      <c r="H152" s="116"/>
      <c r="I152" s="116"/>
      <c r="L152" s="169">
        <v>44644</v>
      </c>
      <c r="M152" s="116">
        <v>988.4</v>
      </c>
      <c r="N152" s="116">
        <v>1064.8</v>
      </c>
      <c r="O152" s="116">
        <v>980</v>
      </c>
      <c r="P152" s="116">
        <v>1019.95</v>
      </c>
      <c r="Q152" s="116">
        <v>988.4</v>
      </c>
      <c r="R152">
        <v>143060</v>
      </c>
    </row>
    <row r="153" spans="1:18" x14ac:dyDescent="0.25">
      <c r="A153" s="169">
        <v>44645</v>
      </c>
      <c r="B153" s="116">
        <v>1010</v>
      </c>
      <c r="C153" s="116">
        <v>959.5</v>
      </c>
      <c r="D153" s="116">
        <v>952.8</v>
      </c>
      <c r="E153" s="116">
        <v>998.55</v>
      </c>
      <c r="F153" s="116">
        <v>959.5</v>
      </c>
      <c r="G153">
        <v>8712</v>
      </c>
      <c r="H153" s="116"/>
      <c r="I153" s="116"/>
      <c r="L153" s="169">
        <v>44645</v>
      </c>
      <c r="M153" s="116">
        <v>955.75</v>
      </c>
      <c r="N153" s="116">
        <v>1009.7</v>
      </c>
      <c r="O153" s="116">
        <v>952.15</v>
      </c>
      <c r="P153" s="116">
        <v>992.25</v>
      </c>
      <c r="Q153" s="116">
        <v>955.75</v>
      </c>
      <c r="R153">
        <v>68336</v>
      </c>
    </row>
    <row r="154" spans="1:18" x14ac:dyDescent="0.25">
      <c r="A154" s="169">
        <v>44648</v>
      </c>
      <c r="B154" s="116">
        <v>978.05</v>
      </c>
      <c r="C154" s="116">
        <v>940.7</v>
      </c>
      <c r="D154" s="116">
        <v>932.45</v>
      </c>
      <c r="E154" s="116">
        <v>945</v>
      </c>
      <c r="F154" s="116">
        <v>940.7</v>
      </c>
      <c r="G154">
        <v>6961</v>
      </c>
      <c r="H154" s="116"/>
      <c r="I154" s="116"/>
      <c r="L154" s="169">
        <v>44648</v>
      </c>
      <c r="M154" s="116">
        <v>942.15</v>
      </c>
      <c r="N154" s="116">
        <v>978</v>
      </c>
      <c r="O154" s="116">
        <v>929.05</v>
      </c>
      <c r="P154" s="116">
        <v>961</v>
      </c>
      <c r="Q154" s="116">
        <v>942.15</v>
      </c>
      <c r="R154">
        <v>54278</v>
      </c>
    </row>
    <row r="155" spans="1:18" x14ac:dyDescent="0.25">
      <c r="A155" s="169">
        <v>44649</v>
      </c>
      <c r="B155" s="116">
        <v>961.4</v>
      </c>
      <c r="C155" s="116">
        <v>940.75</v>
      </c>
      <c r="D155" s="116">
        <v>931.65</v>
      </c>
      <c r="E155" s="116">
        <v>936</v>
      </c>
      <c r="F155" s="116">
        <v>940.75</v>
      </c>
      <c r="G155">
        <v>12740</v>
      </c>
      <c r="H155" s="116"/>
      <c r="I155" s="116"/>
      <c r="L155" s="169">
        <v>44649</v>
      </c>
      <c r="M155" s="116">
        <v>941.7</v>
      </c>
      <c r="N155" s="116">
        <v>962.55</v>
      </c>
      <c r="O155" s="116">
        <v>930.1</v>
      </c>
      <c r="P155" s="116">
        <v>948</v>
      </c>
      <c r="Q155" s="116">
        <v>941.7</v>
      </c>
      <c r="R155">
        <v>66174</v>
      </c>
    </row>
    <row r="156" spans="1:18" x14ac:dyDescent="0.25">
      <c r="A156" s="169">
        <v>44650</v>
      </c>
      <c r="B156" s="116">
        <v>987.75</v>
      </c>
      <c r="C156" s="116">
        <v>986.3</v>
      </c>
      <c r="D156" s="116">
        <v>948.95</v>
      </c>
      <c r="E156" s="116">
        <v>948.95</v>
      </c>
      <c r="F156" s="116">
        <v>986.3</v>
      </c>
      <c r="G156">
        <v>10317</v>
      </c>
      <c r="H156" s="116"/>
      <c r="I156" s="116"/>
      <c r="L156" s="169">
        <v>44650</v>
      </c>
      <c r="M156" s="116">
        <v>987.85</v>
      </c>
      <c r="N156" s="116">
        <v>988.75</v>
      </c>
      <c r="O156" s="116">
        <v>949</v>
      </c>
      <c r="P156" s="116">
        <v>949.5</v>
      </c>
      <c r="Q156" s="116">
        <v>987.85</v>
      </c>
      <c r="R156">
        <v>79527</v>
      </c>
    </row>
    <row r="157" spans="1:18" x14ac:dyDescent="0.25">
      <c r="A157" s="169">
        <v>44651</v>
      </c>
      <c r="B157" s="116">
        <v>996.85</v>
      </c>
      <c r="C157" s="116">
        <v>973.75</v>
      </c>
      <c r="D157" s="116">
        <v>970</v>
      </c>
      <c r="E157" s="116">
        <v>986.9</v>
      </c>
      <c r="F157" s="116">
        <v>973.75</v>
      </c>
      <c r="G157">
        <v>3886</v>
      </c>
      <c r="H157" s="116"/>
      <c r="I157" s="116"/>
      <c r="L157" s="169">
        <v>44651</v>
      </c>
      <c r="M157" s="116">
        <v>972.8</v>
      </c>
      <c r="N157" s="116">
        <v>998</v>
      </c>
      <c r="O157" s="116">
        <v>970</v>
      </c>
      <c r="P157" s="116">
        <v>995</v>
      </c>
      <c r="Q157" s="116">
        <v>972.8</v>
      </c>
      <c r="R157">
        <v>24873</v>
      </c>
    </row>
    <row r="158" spans="1:18" x14ac:dyDescent="0.25">
      <c r="A158" s="169">
        <v>44652</v>
      </c>
      <c r="B158" s="116">
        <v>1022.4</v>
      </c>
      <c r="C158" s="116">
        <v>1002.7</v>
      </c>
      <c r="D158" s="116">
        <v>972.75</v>
      </c>
      <c r="E158" s="116">
        <v>972.75</v>
      </c>
      <c r="F158" s="116">
        <v>1002.7</v>
      </c>
      <c r="G158">
        <v>47270</v>
      </c>
      <c r="H158" s="116"/>
      <c r="I158" s="116"/>
      <c r="L158" s="169">
        <v>44652</v>
      </c>
      <c r="M158" s="116">
        <v>1000.75</v>
      </c>
      <c r="N158" s="116">
        <v>1021.4</v>
      </c>
      <c r="O158" s="116">
        <v>970.4</v>
      </c>
      <c r="P158" s="116">
        <v>972.8</v>
      </c>
      <c r="Q158" s="116">
        <v>1000.75</v>
      </c>
      <c r="R158">
        <v>112808</v>
      </c>
    </row>
    <row r="159" spans="1:18" x14ac:dyDescent="0.25">
      <c r="A159" s="169">
        <v>44655</v>
      </c>
      <c r="B159" s="116">
        <v>1052.8</v>
      </c>
      <c r="C159" s="116">
        <v>1052.8</v>
      </c>
      <c r="D159" s="116">
        <v>1001.45</v>
      </c>
      <c r="E159" s="116">
        <v>1005</v>
      </c>
      <c r="F159" s="116">
        <v>1052.8</v>
      </c>
      <c r="G159">
        <v>38791</v>
      </c>
      <c r="H159" s="116"/>
      <c r="I159" s="116"/>
      <c r="L159" s="169">
        <v>44655</v>
      </c>
      <c r="M159" s="116">
        <v>1050.75</v>
      </c>
      <c r="N159" s="116">
        <v>1050.75</v>
      </c>
      <c r="O159" s="116">
        <v>992.1</v>
      </c>
      <c r="P159" s="116">
        <v>1014</v>
      </c>
      <c r="Q159" s="116">
        <v>1050.75</v>
      </c>
      <c r="R159">
        <v>84850</v>
      </c>
    </row>
    <row r="160" spans="1:18" x14ac:dyDescent="0.25">
      <c r="A160" s="169">
        <v>44656</v>
      </c>
      <c r="B160" s="116">
        <v>1105.4000000000001</v>
      </c>
      <c r="C160" s="116">
        <v>1075.3</v>
      </c>
      <c r="D160" s="116">
        <v>1006.3</v>
      </c>
      <c r="E160" s="116">
        <v>1078</v>
      </c>
      <c r="F160" s="116">
        <v>1075.3</v>
      </c>
      <c r="G160">
        <v>34958</v>
      </c>
      <c r="H160" s="116"/>
      <c r="I160" s="116"/>
      <c r="L160" s="169">
        <v>44656</v>
      </c>
      <c r="M160" s="116">
        <v>1073.5</v>
      </c>
      <c r="N160" s="116">
        <v>1103.25</v>
      </c>
      <c r="O160" s="116">
        <v>999</v>
      </c>
      <c r="P160" s="116">
        <v>1071</v>
      </c>
      <c r="Q160" s="116">
        <v>1073.5</v>
      </c>
      <c r="R160">
        <v>167733</v>
      </c>
    </row>
    <row r="161" spans="1:18" x14ac:dyDescent="0.25">
      <c r="A161" s="169">
        <v>44657</v>
      </c>
      <c r="B161" s="116">
        <v>1109</v>
      </c>
      <c r="C161" s="116">
        <v>1052.05</v>
      </c>
      <c r="D161" s="116">
        <v>1045.6500000000001</v>
      </c>
      <c r="E161" s="116">
        <v>1058</v>
      </c>
      <c r="F161" s="116">
        <v>1052.05</v>
      </c>
      <c r="G161">
        <v>25356</v>
      </c>
      <c r="H161" s="116"/>
      <c r="I161" s="116"/>
      <c r="L161" s="169">
        <v>44657</v>
      </c>
      <c r="M161" s="116">
        <v>1053.5</v>
      </c>
      <c r="N161" s="116">
        <v>1110.05</v>
      </c>
      <c r="O161" s="116">
        <v>1046.2</v>
      </c>
      <c r="P161" s="116">
        <v>1070</v>
      </c>
      <c r="Q161" s="116">
        <v>1053.5</v>
      </c>
      <c r="R161">
        <v>109485</v>
      </c>
    </row>
    <row r="162" spans="1:18" x14ac:dyDescent="0.25">
      <c r="A162" s="169">
        <v>44658</v>
      </c>
      <c r="B162" s="116">
        <v>1075.5</v>
      </c>
      <c r="C162" s="116">
        <v>997.1</v>
      </c>
      <c r="D162" s="116">
        <v>983.1</v>
      </c>
      <c r="E162" s="116">
        <v>1062.3</v>
      </c>
      <c r="F162" s="116">
        <v>997.1</v>
      </c>
      <c r="G162">
        <v>13700</v>
      </c>
      <c r="H162" s="116"/>
      <c r="I162" s="116"/>
      <c r="L162" s="169">
        <v>44658</v>
      </c>
      <c r="M162" s="116">
        <v>998.65</v>
      </c>
      <c r="N162" s="116">
        <v>1079</v>
      </c>
      <c r="O162" s="116">
        <v>981.8</v>
      </c>
      <c r="P162" s="116">
        <v>1079</v>
      </c>
      <c r="Q162" s="116">
        <v>998.65</v>
      </c>
      <c r="R162">
        <v>133215</v>
      </c>
    </row>
    <row r="163" spans="1:18" x14ac:dyDescent="0.25">
      <c r="A163" s="169">
        <v>44659</v>
      </c>
      <c r="B163" s="116">
        <v>1032.2</v>
      </c>
      <c r="C163" s="116">
        <v>1009.5</v>
      </c>
      <c r="D163" s="116">
        <v>993.25</v>
      </c>
      <c r="E163" s="116">
        <v>1013.2</v>
      </c>
      <c r="F163" s="116">
        <v>1009.5</v>
      </c>
      <c r="G163">
        <v>6639</v>
      </c>
      <c r="H163" s="116"/>
      <c r="I163" s="116"/>
      <c r="L163" s="169">
        <v>44659</v>
      </c>
      <c r="M163" s="116">
        <v>1012.1</v>
      </c>
      <c r="N163" s="116">
        <v>1032</v>
      </c>
      <c r="O163" s="116">
        <v>994.9</v>
      </c>
      <c r="P163" s="116">
        <v>1018</v>
      </c>
      <c r="Q163" s="116">
        <v>1012.1</v>
      </c>
      <c r="R163">
        <v>66821</v>
      </c>
    </row>
    <row r="164" spans="1:18" x14ac:dyDescent="0.25">
      <c r="A164" s="169">
        <v>44662</v>
      </c>
      <c r="B164" s="116">
        <v>1033.3</v>
      </c>
      <c r="C164" s="116">
        <v>1012.35</v>
      </c>
      <c r="D164" s="116">
        <v>1008</v>
      </c>
      <c r="E164" s="116">
        <v>1020</v>
      </c>
      <c r="F164" s="116">
        <v>1012.35</v>
      </c>
      <c r="G164">
        <v>4497</v>
      </c>
      <c r="H164" s="116"/>
      <c r="I164" s="116"/>
      <c r="L164" s="169">
        <v>44662</v>
      </c>
      <c r="M164" s="116">
        <v>1010.6</v>
      </c>
      <c r="N164" s="116">
        <v>1035</v>
      </c>
      <c r="O164" s="116">
        <v>1005</v>
      </c>
      <c r="P164" s="116">
        <v>1016</v>
      </c>
      <c r="Q164" s="116">
        <v>1010.6</v>
      </c>
      <c r="R164">
        <v>37687</v>
      </c>
    </row>
    <row r="165" spans="1:18" x14ac:dyDescent="0.25">
      <c r="A165" s="169">
        <v>44663</v>
      </c>
      <c r="B165" s="116">
        <v>1030</v>
      </c>
      <c r="C165" s="116">
        <v>1005.05</v>
      </c>
      <c r="D165" s="116">
        <v>988.8</v>
      </c>
      <c r="E165" s="116">
        <v>1020</v>
      </c>
      <c r="F165" s="116">
        <v>1005.05</v>
      </c>
      <c r="G165">
        <v>9423</v>
      </c>
      <c r="H165" s="116"/>
      <c r="I165" s="116"/>
      <c r="L165" s="169">
        <v>44663</v>
      </c>
      <c r="M165" s="116">
        <v>1007</v>
      </c>
      <c r="N165" s="116">
        <v>1030.8499999999999</v>
      </c>
      <c r="O165" s="116">
        <v>988</v>
      </c>
      <c r="P165" s="116">
        <v>1029.5</v>
      </c>
      <c r="Q165" s="116">
        <v>1007</v>
      </c>
      <c r="R165">
        <v>43128</v>
      </c>
    </row>
    <row r="166" spans="1:18" x14ac:dyDescent="0.25">
      <c r="A166" s="169">
        <v>44664</v>
      </c>
      <c r="B166" s="116">
        <v>1035</v>
      </c>
      <c r="C166" s="116">
        <v>1009.55</v>
      </c>
      <c r="D166" s="116">
        <v>1006.25</v>
      </c>
      <c r="E166" s="116">
        <v>1015</v>
      </c>
      <c r="F166" s="116">
        <v>1009.55</v>
      </c>
      <c r="G166">
        <v>4475</v>
      </c>
      <c r="H166" s="116"/>
      <c r="I166" s="116"/>
      <c r="L166" s="169">
        <v>44664</v>
      </c>
      <c r="M166" s="116">
        <v>1009.8</v>
      </c>
      <c r="N166" s="116">
        <v>1033</v>
      </c>
      <c r="O166" s="116">
        <v>1005</v>
      </c>
      <c r="P166" s="116">
        <v>1005</v>
      </c>
      <c r="Q166" s="116">
        <v>1009.8</v>
      </c>
      <c r="R166">
        <v>30656</v>
      </c>
    </row>
    <row r="167" spans="1:18" x14ac:dyDescent="0.25">
      <c r="A167" s="169">
        <v>44669</v>
      </c>
      <c r="B167" s="116">
        <v>1061.4000000000001</v>
      </c>
      <c r="C167" s="116">
        <v>1026.95</v>
      </c>
      <c r="D167" s="116">
        <v>995.9</v>
      </c>
      <c r="E167" s="116">
        <v>996.25</v>
      </c>
      <c r="F167" s="116">
        <v>1026.95</v>
      </c>
      <c r="G167">
        <v>9539</v>
      </c>
      <c r="H167" s="116"/>
      <c r="I167" s="116"/>
      <c r="L167" s="169">
        <v>44669</v>
      </c>
      <c r="M167" s="116">
        <v>1023.05</v>
      </c>
      <c r="N167" s="116">
        <v>1064</v>
      </c>
      <c r="O167" s="116">
        <v>994.7</v>
      </c>
      <c r="P167" s="116">
        <v>1002</v>
      </c>
      <c r="Q167" s="116">
        <v>1023.05</v>
      </c>
      <c r="R167">
        <v>61548</v>
      </c>
    </row>
    <row r="168" spans="1:18" x14ac:dyDescent="0.25">
      <c r="A168" s="169">
        <v>44670</v>
      </c>
      <c r="B168" s="116">
        <v>1051</v>
      </c>
      <c r="C168" s="116">
        <v>1005.95</v>
      </c>
      <c r="D168" s="116">
        <v>1000.3</v>
      </c>
      <c r="E168" s="116">
        <v>1040</v>
      </c>
      <c r="F168" s="116">
        <v>1005.95</v>
      </c>
      <c r="G168">
        <v>10211</v>
      </c>
      <c r="H168" s="116"/>
      <c r="I168" s="116"/>
      <c r="L168" s="169">
        <v>44670</v>
      </c>
      <c r="M168" s="116">
        <v>1007.9</v>
      </c>
      <c r="N168" s="116">
        <v>1055.75</v>
      </c>
      <c r="O168" s="116">
        <v>1002</v>
      </c>
      <c r="P168" s="116">
        <v>1033</v>
      </c>
      <c r="Q168" s="116">
        <v>1007.9</v>
      </c>
      <c r="R168">
        <v>51299</v>
      </c>
    </row>
    <row r="169" spans="1:18" x14ac:dyDescent="0.25">
      <c r="A169" s="169">
        <v>44671</v>
      </c>
      <c r="B169" s="116">
        <v>1192</v>
      </c>
      <c r="C169" s="116">
        <v>1153.75</v>
      </c>
      <c r="D169" s="116">
        <v>1003</v>
      </c>
      <c r="E169" s="116">
        <v>1003</v>
      </c>
      <c r="F169" s="116">
        <v>1153.75</v>
      </c>
      <c r="G169">
        <v>66465</v>
      </c>
      <c r="H169" s="116"/>
      <c r="I169" s="116"/>
      <c r="L169" s="169">
        <v>44671</v>
      </c>
      <c r="M169" s="116">
        <v>1151.6500000000001</v>
      </c>
      <c r="N169" s="116">
        <v>1192</v>
      </c>
      <c r="O169" s="116">
        <v>1001</v>
      </c>
      <c r="P169" s="116">
        <v>1025.05</v>
      </c>
      <c r="Q169" s="116">
        <v>1151.6500000000001</v>
      </c>
      <c r="R169">
        <v>827954</v>
      </c>
    </row>
    <row r="170" spans="1:18" x14ac:dyDescent="0.25">
      <c r="A170" s="169">
        <v>44672</v>
      </c>
      <c r="B170" s="116">
        <v>1203.7</v>
      </c>
      <c r="C170" s="116">
        <v>1170.25</v>
      </c>
      <c r="D170" s="116">
        <v>1129.7</v>
      </c>
      <c r="E170" s="116">
        <v>1170</v>
      </c>
      <c r="F170" s="116">
        <v>1170.25</v>
      </c>
      <c r="G170">
        <v>38732</v>
      </c>
      <c r="H170" s="116"/>
      <c r="I170" s="116"/>
      <c r="L170" s="169">
        <v>44672</v>
      </c>
      <c r="M170" s="116">
        <v>1170.8</v>
      </c>
      <c r="N170" s="116">
        <v>1204</v>
      </c>
      <c r="O170" s="116">
        <v>1130.5</v>
      </c>
      <c r="P170" s="116">
        <v>1170</v>
      </c>
      <c r="Q170" s="116">
        <v>1170.8</v>
      </c>
      <c r="R170">
        <v>273317</v>
      </c>
    </row>
    <row r="171" spans="1:18" x14ac:dyDescent="0.25">
      <c r="A171" s="169">
        <v>44673</v>
      </c>
      <c r="B171" s="116">
        <v>1197.8499999999999</v>
      </c>
      <c r="C171" s="116">
        <v>1144</v>
      </c>
      <c r="D171" s="116">
        <v>1134.8499999999999</v>
      </c>
      <c r="E171" s="116">
        <v>1172</v>
      </c>
      <c r="F171" s="116">
        <v>1144</v>
      </c>
      <c r="G171">
        <v>15919</v>
      </c>
      <c r="H171" s="116"/>
      <c r="I171" s="116"/>
      <c r="L171" s="169">
        <v>44673</v>
      </c>
      <c r="M171" s="116">
        <v>1142.0999999999999</v>
      </c>
      <c r="N171" s="116">
        <v>1198.7</v>
      </c>
      <c r="O171" s="116">
        <v>1132.05</v>
      </c>
      <c r="P171" s="116">
        <v>1155.05</v>
      </c>
      <c r="Q171" s="116">
        <v>1142.0999999999999</v>
      </c>
      <c r="R171">
        <v>132339</v>
      </c>
    </row>
    <row r="172" spans="1:18" x14ac:dyDescent="0.25">
      <c r="A172" s="169">
        <v>44676</v>
      </c>
      <c r="B172" s="116">
        <v>1332</v>
      </c>
      <c r="C172" s="116">
        <v>1293.5999999999999</v>
      </c>
      <c r="D172" s="116">
        <v>1142.4000000000001</v>
      </c>
      <c r="E172" s="116">
        <v>1143.05</v>
      </c>
      <c r="F172" s="116">
        <v>1293.5999999999999</v>
      </c>
      <c r="G172">
        <v>98054</v>
      </c>
      <c r="H172" s="116"/>
      <c r="I172" s="116"/>
      <c r="L172" s="169">
        <v>44676</v>
      </c>
      <c r="M172" s="116">
        <v>1294.25</v>
      </c>
      <c r="N172" s="116">
        <v>1324</v>
      </c>
      <c r="O172" s="116">
        <v>1131.0999999999999</v>
      </c>
      <c r="P172" s="116">
        <v>1131.0999999999999</v>
      </c>
      <c r="Q172" s="116">
        <v>1294.25</v>
      </c>
      <c r="R172">
        <v>1127407</v>
      </c>
    </row>
    <row r="173" spans="1:18" x14ac:dyDescent="0.25">
      <c r="A173" s="169">
        <v>44677</v>
      </c>
      <c r="B173" s="116">
        <v>1524.95</v>
      </c>
      <c r="C173" s="116">
        <v>1392.8</v>
      </c>
      <c r="D173" s="116">
        <v>1354.35</v>
      </c>
      <c r="E173" s="116">
        <v>1358</v>
      </c>
      <c r="F173" s="116">
        <v>1392.8</v>
      </c>
      <c r="G173">
        <v>168406</v>
      </c>
      <c r="H173" s="116"/>
      <c r="I173" s="116"/>
      <c r="L173" s="169">
        <v>44677</v>
      </c>
      <c r="M173" s="116">
        <v>1397.3</v>
      </c>
      <c r="N173" s="116">
        <v>1526</v>
      </c>
      <c r="O173" s="116">
        <v>1350</v>
      </c>
      <c r="P173" s="116">
        <v>1358.95</v>
      </c>
      <c r="Q173" s="116">
        <v>1397.3</v>
      </c>
      <c r="R173">
        <v>3073709</v>
      </c>
    </row>
    <row r="174" spans="1:18" x14ac:dyDescent="0.25">
      <c r="A174" s="169">
        <v>44678</v>
      </c>
      <c r="B174" s="116">
        <v>1405.15</v>
      </c>
      <c r="C174" s="116">
        <v>1366.5</v>
      </c>
      <c r="D174" s="116">
        <v>1296.3</v>
      </c>
      <c r="E174" s="116">
        <v>1379</v>
      </c>
      <c r="F174" s="116">
        <v>1366.5</v>
      </c>
      <c r="G174">
        <v>74376</v>
      </c>
      <c r="H174" s="116"/>
      <c r="I174" s="116"/>
      <c r="L174" s="169">
        <v>44678</v>
      </c>
      <c r="M174" s="116">
        <v>1364.9</v>
      </c>
      <c r="N174" s="116">
        <v>1404.9</v>
      </c>
      <c r="O174" s="116">
        <v>1294.8499999999999</v>
      </c>
      <c r="P174" s="116">
        <v>1379</v>
      </c>
      <c r="Q174" s="116">
        <v>1364.9</v>
      </c>
      <c r="R174">
        <v>715048</v>
      </c>
    </row>
    <row r="175" spans="1:18" x14ac:dyDescent="0.25">
      <c r="A175" s="169">
        <v>44679</v>
      </c>
      <c r="B175" s="116">
        <v>1394</v>
      </c>
      <c r="C175" s="116">
        <v>1371.45</v>
      </c>
      <c r="D175" s="116">
        <v>1341</v>
      </c>
      <c r="E175" s="116">
        <v>1388.8</v>
      </c>
      <c r="F175" s="116">
        <v>1371.45</v>
      </c>
      <c r="G175">
        <v>52084</v>
      </c>
      <c r="H175" s="116"/>
      <c r="I175" s="116"/>
      <c r="L175" s="169">
        <v>44679</v>
      </c>
      <c r="M175" s="116">
        <v>1371</v>
      </c>
      <c r="N175" s="116">
        <v>1398.8</v>
      </c>
      <c r="O175" s="116">
        <v>1340.9</v>
      </c>
      <c r="P175" s="116">
        <v>1378.6</v>
      </c>
      <c r="Q175" s="116">
        <v>1371</v>
      </c>
      <c r="R175">
        <v>233969</v>
      </c>
    </row>
    <row r="176" spans="1:18" x14ac:dyDescent="0.25">
      <c r="A176" s="169">
        <v>44680</v>
      </c>
      <c r="B176" s="116">
        <v>1514.1</v>
      </c>
      <c r="C176" s="116">
        <v>1444</v>
      </c>
      <c r="D176" s="116">
        <v>1366.8</v>
      </c>
      <c r="E176" s="116">
        <v>1388</v>
      </c>
      <c r="F176" s="116">
        <v>1444</v>
      </c>
      <c r="G176">
        <v>107752</v>
      </c>
      <c r="H176" s="116"/>
      <c r="I176" s="116"/>
      <c r="L176" s="169">
        <v>44680</v>
      </c>
      <c r="M176" s="116">
        <v>1443.9</v>
      </c>
      <c r="N176" s="116">
        <v>1514.5</v>
      </c>
      <c r="O176" s="116">
        <v>1368</v>
      </c>
      <c r="P176" s="116">
        <v>1379.8</v>
      </c>
      <c r="Q176" s="116">
        <v>1443.9</v>
      </c>
      <c r="R176">
        <v>1032267</v>
      </c>
    </row>
    <row r="177" spans="1:18" x14ac:dyDescent="0.25">
      <c r="A177" s="169">
        <v>44683</v>
      </c>
      <c r="B177" s="116">
        <v>1456.35</v>
      </c>
      <c r="C177" s="116">
        <v>1386.7</v>
      </c>
      <c r="D177" s="116">
        <v>1354.95</v>
      </c>
      <c r="E177" s="116">
        <v>1418</v>
      </c>
      <c r="F177" s="116">
        <v>1386.7</v>
      </c>
      <c r="G177">
        <v>47336</v>
      </c>
      <c r="H177" s="116"/>
      <c r="I177" s="116"/>
      <c r="L177" s="169">
        <v>44683</v>
      </c>
      <c r="M177" s="116">
        <v>1386.8</v>
      </c>
      <c r="N177" s="116">
        <v>1457</v>
      </c>
      <c r="O177" s="116">
        <v>1361.3</v>
      </c>
      <c r="P177" s="116">
        <v>1430</v>
      </c>
      <c r="Q177" s="116">
        <v>1386.8</v>
      </c>
      <c r="R177">
        <v>241552</v>
      </c>
    </row>
    <row r="178" spans="1:18" x14ac:dyDescent="0.25">
      <c r="A178" s="169">
        <v>44685</v>
      </c>
      <c r="B178" s="116">
        <v>1447.95</v>
      </c>
      <c r="C178" s="116">
        <v>1310.45</v>
      </c>
      <c r="D178" s="116">
        <v>1290.5</v>
      </c>
      <c r="E178" s="116">
        <v>1386</v>
      </c>
      <c r="F178" s="116">
        <v>1310.45</v>
      </c>
      <c r="G178">
        <v>42592</v>
      </c>
      <c r="H178" s="116"/>
      <c r="I178" s="116"/>
      <c r="L178" s="169">
        <v>44685</v>
      </c>
      <c r="M178" s="116">
        <v>1315.95</v>
      </c>
      <c r="N178" s="116">
        <v>1449</v>
      </c>
      <c r="O178" s="116">
        <v>1277</v>
      </c>
      <c r="P178" s="116">
        <v>1402.1</v>
      </c>
      <c r="Q178" s="116">
        <v>1315.95</v>
      </c>
      <c r="R178">
        <v>344588</v>
      </c>
    </row>
    <row r="179" spans="1:18" x14ac:dyDescent="0.25">
      <c r="A179" s="169">
        <v>44686</v>
      </c>
      <c r="B179" s="116">
        <v>1426.1</v>
      </c>
      <c r="C179" s="116">
        <v>1392.6</v>
      </c>
      <c r="D179" s="116">
        <v>1334.55</v>
      </c>
      <c r="E179" s="116">
        <v>1350</v>
      </c>
      <c r="F179" s="116">
        <v>1392.6</v>
      </c>
      <c r="G179">
        <v>38838</v>
      </c>
      <c r="H179" s="116"/>
      <c r="I179" s="116"/>
      <c r="L179" s="169">
        <v>44686</v>
      </c>
      <c r="M179" s="116">
        <v>1390.2</v>
      </c>
      <c r="N179" s="116">
        <v>1424.95</v>
      </c>
      <c r="O179" s="116">
        <v>1332</v>
      </c>
      <c r="P179" s="116">
        <v>1340</v>
      </c>
      <c r="Q179" s="116">
        <v>1390.2</v>
      </c>
      <c r="R179">
        <v>477705</v>
      </c>
    </row>
    <row r="180" spans="1:18" x14ac:dyDescent="0.25">
      <c r="A180" s="169">
        <v>44687</v>
      </c>
      <c r="B180" s="116">
        <v>1374.6</v>
      </c>
      <c r="C180" s="116">
        <v>1334.55</v>
      </c>
      <c r="D180" s="116">
        <v>1322</v>
      </c>
      <c r="E180" s="116">
        <v>1370</v>
      </c>
      <c r="F180" s="116">
        <v>1334.55</v>
      </c>
      <c r="G180">
        <v>31066</v>
      </c>
      <c r="H180" s="116"/>
      <c r="I180" s="116"/>
      <c r="L180" s="169">
        <v>44687</v>
      </c>
      <c r="M180" s="116">
        <v>1331</v>
      </c>
      <c r="N180" s="116">
        <v>1377.85</v>
      </c>
      <c r="O180" s="116">
        <v>1308</v>
      </c>
      <c r="P180" s="116">
        <v>1373</v>
      </c>
      <c r="Q180" s="116">
        <v>1331</v>
      </c>
      <c r="R180">
        <v>143632</v>
      </c>
    </row>
    <row r="181" spans="1:18" x14ac:dyDescent="0.25">
      <c r="A181" s="169">
        <v>44690</v>
      </c>
      <c r="B181" s="116">
        <v>1380.4</v>
      </c>
      <c r="C181" s="116">
        <v>1350.2</v>
      </c>
      <c r="D181" s="116">
        <v>1279.5999999999999</v>
      </c>
      <c r="E181" s="116">
        <v>1314</v>
      </c>
      <c r="F181" s="116">
        <v>1350.2</v>
      </c>
      <c r="G181">
        <v>31646</v>
      </c>
      <c r="H181" s="116"/>
      <c r="I181" s="116"/>
      <c r="L181" s="169">
        <v>44690</v>
      </c>
      <c r="M181" s="116">
        <v>1351</v>
      </c>
      <c r="N181" s="116">
        <v>1382.8</v>
      </c>
      <c r="O181" s="116">
        <v>1281.0999999999999</v>
      </c>
      <c r="P181" s="116">
        <v>1308</v>
      </c>
      <c r="Q181" s="116">
        <v>1351</v>
      </c>
      <c r="R181">
        <v>190938</v>
      </c>
    </row>
    <row r="182" spans="1:18" x14ac:dyDescent="0.25">
      <c r="A182" s="169">
        <v>44691</v>
      </c>
      <c r="B182" s="116">
        <v>1387.05</v>
      </c>
      <c r="C182" s="116">
        <v>1290.3</v>
      </c>
      <c r="D182" s="116">
        <v>1270</v>
      </c>
      <c r="E182" s="116">
        <v>1322.5</v>
      </c>
      <c r="F182" s="116">
        <v>1290.3</v>
      </c>
      <c r="G182">
        <v>18948</v>
      </c>
      <c r="H182" s="116"/>
      <c r="I182" s="116"/>
      <c r="L182" s="169">
        <v>44691</v>
      </c>
      <c r="M182" s="116">
        <v>1289.6500000000001</v>
      </c>
      <c r="N182" s="116">
        <v>1388.95</v>
      </c>
      <c r="O182" s="116">
        <v>1270</v>
      </c>
      <c r="P182" s="116">
        <v>1330.05</v>
      </c>
      <c r="Q182" s="116">
        <v>1289.6500000000001</v>
      </c>
      <c r="R182">
        <v>176513</v>
      </c>
    </row>
    <row r="183" spans="1:18" x14ac:dyDescent="0.25">
      <c r="A183" s="169">
        <v>44692</v>
      </c>
      <c r="B183" s="116">
        <v>1324.9</v>
      </c>
      <c r="C183" s="116">
        <v>1217.45</v>
      </c>
      <c r="D183" s="116">
        <v>1169.0999999999999</v>
      </c>
      <c r="E183" s="116">
        <v>1301</v>
      </c>
      <c r="F183" s="116">
        <v>1217.45</v>
      </c>
      <c r="G183">
        <v>40435</v>
      </c>
      <c r="H183" s="116"/>
      <c r="I183" s="116"/>
      <c r="L183" s="169">
        <v>44692</v>
      </c>
      <c r="M183" s="116">
        <v>1217.45</v>
      </c>
      <c r="N183" s="116">
        <v>1323</v>
      </c>
      <c r="O183" s="116">
        <v>1176.2</v>
      </c>
      <c r="P183" s="116">
        <v>1302.95</v>
      </c>
      <c r="Q183" s="116">
        <v>1217.45</v>
      </c>
      <c r="R183">
        <v>269675</v>
      </c>
    </row>
    <row r="184" spans="1:18" x14ac:dyDescent="0.25">
      <c r="A184" s="169">
        <v>44693</v>
      </c>
      <c r="B184" s="116">
        <v>1252.8</v>
      </c>
      <c r="C184" s="116">
        <v>1178.25</v>
      </c>
      <c r="D184" s="116">
        <v>1162.8499999999999</v>
      </c>
      <c r="E184" s="116">
        <v>1172</v>
      </c>
      <c r="F184" s="116">
        <v>1178.25</v>
      </c>
      <c r="G184">
        <v>30977</v>
      </c>
      <c r="H184" s="116"/>
      <c r="I184" s="116"/>
      <c r="L184" s="169">
        <v>44693</v>
      </c>
      <c r="M184" s="116">
        <v>1176</v>
      </c>
      <c r="N184" s="116">
        <v>1252.5</v>
      </c>
      <c r="O184" s="116">
        <v>1162</v>
      </c>
      <c r="P184" s="116">
        <v>1171</v>
      </c>
      <c r="Q184" s="116">
        <v>1176</v>
      </c>
      <c r="R184">
        <v>216782</v>
      </c>
    </row>
    <row r="185" spans="1:18" x14ac:dyDescent="0.25">
      <c r="A185" s="169">
        <v>44694</v>
      </c>
      <c r="B185" s="116">
        <v>1233.55</v>
      </c>
      <c r="C185" s="116">
        <v>1202.3499999999999</v>
      </c>
      <c r="D185" s="116">
        <v>1184.05</v>
      </c>
      <c r="E185" s="116">
        <v>1202.8</v>
      </c>
      <c r="F185" s="116">
        <v>1202.3499999999999</v>
      </c>
      <c r="G185">
        <v>25812</v>
      </c>
      <c r="H185" s="116"/>
      <c r="I185" s="116"/>
      <c r="L185" s="169">
        <v>44694</v>
      </c>
      <c r="M185" s="116">
        <v>1201.95</v>
      </c>
      <c r="N185" s="116">
        <v>1273</v>
      </c>
      <c r="O185" s="116">
        <v>1184</v>
      </c>
      <c r="P185" s="116">
        <v>1212</v>
      </c>
      <c r="Q185" s="116">
        <v>1201.95</v>
      </c>
      <c r="R185">
        <v>156034</v>
      </c>
    </row>
    <row r="186" spans="1:18" x14ac:dyDescent="0.25">
      <c r="A186" s="169">
        <v>44697</v>
      </c>
      <c r="B186" s="116">
        <v>1252</v>
      </c>
      <c r="C186" s="116">
        <v>1194.5</v>
      </c>
      <c r="D186" s="116">
        <v>1182.5999999999999</v>
      </c>
      <c r="E186" s="116">
        <v>1252</v>
      </c>
      <c r="F186" s="116">
        <v>1194.5</v>
      </c>
      <c r="G186">
        <v>19350</v>
      </c>
      <c r="H186" s="116"/>
      <c r="I186" s="116"/>
      <c r="L186" s="169">
        <v>44697</v>
      </c>
      <c r="M186" s="116">
        <v>1193.3499999999999</v>
      </c>
      <c r="N186" s="116">
        <v>1246.05</v>
      </c>
      <c r="O186" s="116">
        <v>1185.0999999999999</v>
      </c>
      <c r="P186" s="116">
        <v>1224.2</v>
      </c>
      <c r="Q186" s="116">
        <v>1193.3499999999999</v>
      </c>
      <c r="R186">
        <v>93658</v>
      </c>
    </row>
    <row r="187" spans="1:18" x14ac:dyDescent="0.25">
      <c r="A187" s="169">
        <v>44698</v>
      </c>
      <c r="B187" s="116">
        <v>1310</v>
      </c>
      <c r="C187" s="116">
        <v>1281.75</v>
      </c>
      <c r="D187" s="116">
        <v>1198.1500000000001</v>
      </c>
      <c r="E187" s="116">
        <v>1203</v>
      </c>
      <c r="F187" s="116">
        <v>1281.75</v>
      </c>
      <c r="G187">
        <v>22463</v>
      </c>
      <c r="H187" s="116"/>
      <c r="I187" s="116"/>
      <c r="L187" s="169">
        <v>44698</v>
      </c>
      <c r="M187" s="116">
        <v>1283.8499999999999</v>
      </c>
      <c r="N187" s="116">
        <v>1309</v>
      </c>
      <c r="O187" s="116">
        <v>1198.4000000000001</v>
      </c>
      <c r="P187" s="116">
        <v>1199.9000000000001</v>
      </c>
      <c r="Q187" s="116">
        <v>1283.8499999999999</v>
      </c>
      <c r="R187">
        <v>227430</v>
      </c>
    </row>
    <row r="188" spans="1:18" x14ac:dyDescent="0.25">
      <c r="A188" s="169">
        <v>44699</v>
      </c>
      <c r="B188" s="116">
        <v>1308.8</v>
      </c>
      <c r="C188" s="116">
        <v>1252.1500000000001</v>
      </c>
      <c r="D188" s="116">
        <v>1237.55</v>
      </c>
      <c r="E188" s="116">
        <v>1304.45</v>
      </c>
      <c r="F188" s="116">
        <v>1252.1500000000001</v>
      </c>
      <c r="G188">
        <v>14949</v>
      </c>
      <c r="H188" s="116"/>
      <c r="I188" s="116"/>
      <c r="L188" s="169">
        <v>44699</v>
      </c>
      <c r="M188" s="116">
        <v>1252.0999999999999</v>
      </c>
      <c r="N188" s="116">
        <v>1309</v>
      </c>
      <c r="O188" s="116">
        <v>1237.95</v>
      </c>
      <c r="P188" s="116">
        <v>1309</v>
      </c>
      <c r="Q188" s="116">
        <v>1252.0999999999999</v>
      </c>
      <c r="R188">
        <v>108742</v>
      </c>
    </row>
    <row r="189" spans="1:18" x14ac:dyDescent="0.25">
      <c r="A189" s="169">
        <v>44700</v>
      </c>
      <c r="B189" s="116">
        <v>1233.9000000000001</v>
      </c>
      <c r="C189" s="116">
        <v>1212</v>
      </c>
      <c r="D189" s="116">
        <v>1205</v>
      </c>
      <c r="E189" s="116">
        <v>1207</v>
      </c>
      <c r="F189" s="116">
        <v>1212</v>
      </c>
      <c r="G189">
        <v>11466</v>
      </c>
      <c r="H189" s="116"/>
      <c r="I189" s="116"/>
      <c r="L189" s="169">
        <v>44700</v>
      </c>
      <c r="M189" s="116">
        <v>1211.7</v>
      </c>
      <c r="N189" s="116">
        <v>1233.25</v>
      </c>
      <c r="O189" s="116">
        <v>1202</v>
      </c>
      <c r="P189" s="116">
        <v>1222.0999999999999</v>
      </c>
      <c r="Q189" s="116">
        <v>1211.7</v>
      </c>
      <c r="R189">
        <v>59167</v>
      </c>
    </row>
    <row r="190" spans="1:18" x14ac:dyDescent="0.25">
      <c r="A190" s="169">
        <v>44701</v>
      </c>
      <c r="B190" s="116">
        <v>1420</v>
      </c>
      <c r="C190" s="116">
        <v>1398.4</v>
      </c>
      <c r="D190" s="116">
        <v>1233.8</v>
      </c>
      <c r="E190" s="116">
        <v>1248</v>
      </c>
      <c r="F190" s="116">
        <v>1398.4</v>
      </c>
      <c r="G190">
        <v>52052</v>
      </c>
      <c r="H190" s="116"/>
      <c r="I190" s="116"/>
      <c r="L190" s="169">
        <v>44701</v>
      </c>
      <c r="M190" s="116">
        <v>1400.75</v>
      </c>
      <c r="N190" s="116">
        <v>1420</v>
      </c>
      <c r="O190" s="116">
        <v>1231</v>
      </c>
      <c r="P190" s="116">
        <v>1239</v>
      </c>
      <c r="Q190" s="116">
        <v>1400.75</v>
      </c>
      <c r="R190">
        <v>691140</v>
      </c>
    </row>
    <row r="191" spans="1:18" x14ac:dyDescent="0.25">
      <c r="A191" s="169">
        <v>44704</v>
      </c>
      <c r="B191" s="116">
        <v>1430</v>
      </c>
      <c r="C191" s="116">
        <v>1366.7</v>
      </c>
      <c r="D191" s="116">
        <v>1352.5</v>
      </c>
      <c r="E191" s="116">
        <v>1417</v>
      </c>
      <c r="F191" s="116">
        <v>1366.7</v>
      </c>
      <c r="G191">
        <v>19157</v>
      </c>
      <c r="H191" s="116"/>
      <c r="I191" s="116"/>
      <c r="L191" s="169">
        <v>44704</v>
      </c>
      <c r="M191" s="116">
        <v>1367.15</v>
      </c>
      <c r="N191" s="116">
        <v>1430</v>
      </c>
      <c r="O191" s="116">
        <v>1353.2</v>
      </c>
      <c r="P191" s="116">
        <v>1400.75</v>
      </c>
      <c r="Q191" s="116">
        <v>1367.15</v>
      </c>
      <c r="R191">
        <v>250342</v>
      </c>
    </row>
    <row r="192" spans="1:18" x14ac:dyDescent="0.25">
      <c r="A192" s="169">
        <v>44705</v>
      </c>
      <c r="B192" s="116">
        <v>1388.15</v>
      </c>
      <c r="C192" s="116">
        <v>1320.05</v>
      </c>
      <c r="D192" s="116">
        <v>1314.05</v>
      </c>
      <c r="E192" s="116">
        <v>1378.95</v>
      </c>
      <c r="F192" s="116">
        <v>1320.05</v>
      </c>
      <c r="G192">
        <v>11332</v>
      </c>
      <c r="H192" s="116"/>
      <c r="I192" s="116"/>
      <c r="L192" s="169">
        <v>44705</v>
      </c>
      <c r="M192" s="116">
        <v>1322.55</v>
      </c>
      <c r="N192" s="116">
        <v>1389</v>
      </c>
      <c r="O192" s="116">
        <v>1311</v>
      </c>
      <c r="P192" s="116">
        <v>1375</v>
      </c>
      <c r="Q192" s="116">
        <v>1322.55</v>
      </c>
      <c r="R192">
        <v>103888</v>
      </c>
    </row>
    <row r="193" spans="1:18" x14ac:dyDescent="0.25">
      <c r="A193" s="169">
        <v>44706</v>
      </c>
      <c r="B193" s="116">
        <v>1347.95</v>
      </c>
      <c r="C193" s="116">
        <v>1245.7</v>
      </c>
      <c r="D193" s="116">
        <v>1241</v>
      </c>
      <c r="E193" s="116">
        <v>1347</v>
      </c>
      <c r="F193" s="116">
        <v>1245.7</v>
      </c>
      <c r="G193">
        <v>11191</v>
      </c>
      <c r="H193" s="116"/>
      <c r="I193" s="116"/>
      <c r="L193" s="169">
        <v>44706</v>
      </c>
      <c r="M193" s="116">
        <v>1244.3</v>
      </c>
      <c r="N193" s="116">
        <v>1350</v>
      </c>
      <c r="O193" s="116">
        <v>1240</v>
      </c>
      <c r="P193" s="116">
        <v>1322</v>
      </c>
      <c r="Q193" s="116">
        <v>1244.3</v>
      </c>
      <c r="R193">
        <v>123383</v>
      </c>
    </row>
    <row r="194" spans="1:18" x14ac:dyDescent="0.25">
      <c r="A194" s="169">
        <v>44707</v>
      </c>
      <c r="B194" s="116">
        <v>1274.4000000000001</v>
      </c>
      <c r="C194" s="116">
        <v>1235.95</v>
      </c>
      <c r="D194" s="116">
        <v>1176.3</v>
      </c>
      <c r="E194" s="116">
        <v>1261.8499999999999</v>
      </c>
      <c r="F194" s="116">
        <v>1235.95</v>
      </c>
      <c r="G194">
        <v>20326</v>
      </c>
      <c r="H194" s="116"/>
      <c r="I194" s="116"/>
      <c r="L194" s="169">
        <v>44707</v>
      </c>
      <c r="M194" s="116">
        <v>1237.25</v>
      </c>
      <c r="N194" s="116">
        <v>1276</v>
      </c>
      <c r="O194" s="116">
        <v>1175</v>
      </c>
      <c r="P194" s="116">
        <v>1259</v>
      </c>
      <c r="Q194" s="116">
        <v>1237.25</v>
      </c>
      <c r="R194">
        <v>151160</v>
      </c>
    </row>
    <row r="195" spans="1:18" x14ac:dyDescent="0.25">
      <c r="A195" s="169">
        <v>44708</v>
      </c>
      <c r="B195" s="116">
        <v>1296</v>
      </c>
      <c r="C195" s="116">
        <v>1241.3499999999999</v>
      </c>
      <c r="D195" s="116">
        <v>1223.5999999999999</v>
      </c>
      <c r="E195" s="116">
        <v>1296</v>
      </c>
      <c r="F195" s="116">
        <v>1241.3499999999999</v>
      </c>
      <c r="G195">
        <v>6003</v>
      </c>
      <c r="H195" s="116"/>
      <c r="I195" s="116"/>
      <c r="L195" s="169">
        <v>44708</v>
      </c>
      <c r="M195" s="116">
        <v>1241</v>
      </c>
      <c r="N195" s="116">
        <v>1289.8499999999999</v>
      </c>
      <c r="O195" s="116">
        <v>1221.6500000000001</v>
      </c>
      <c r="P195" s="116">
        <v>1264.7</v>
      </c>
      <c r="Q195" s="116">
        <v>1241</v>
      </c>
      <c r="R195">
        <v>92084</v>
      </c>
    </row>
    <row r="196" spans="1:18" x14ac:dyDescent="0.25">
      <c r="A196" s="169">
        <v>44711</v>
      </c>
      <c r="B196" s="116">
        <v>1394.95</v>
      </c>
      <c r="C196" s="116">
        <v>1366.2</v>
      </c>
      <c r="D196" s="116">
        <v>1255</v>
      </c>
      <c r="E196" s="116">
        <v>1280</v>
      </c>
      <c r="F196" s="116">
        <v>1366.2</v>
      </c>
      <c r="G196">
        <v>30484</v>
      </c>
      <c r="H196" s="116"/>
      <c r="I196" s="116"/>
      <c r="L196" s="169">
        <v>44711</v>
      </c>
      <c r="M196" s="116">
        <v>1366.25</v>
      </c>
      <c r="N196" s="116">
        <v>1395</v>
      </c>
      <c r="O196" s="116">
        <v>1245</v>
      </c>
      <c r="P196" s="116">
        <v>1245</v>
      </c>
      <c r="Q196" s="116">
        <v>1366.25</v>
      </c>
      <c r="R196">
        <v>307643</v>
      </c>
    </row>
    <row r="197" spans="1:18" x14ac:dyDescent="0.25">
      <c r="A197" s="169">
        <v>44712</v>
      </c>
      <c r="B197" s="116">
        <v>1497.05</v>
      </c>
      <c r="C197" s="116">
        <v>1404.6</v>
      </c>
      <c r="D197" s="116">
        <v>1364.7</v>
      </c>
      <c r="E197" s="116">
        <v>1364.7</v>
      </c>
      <c r="F197" s="116">
        <v>1404.6</v>
      </c>
      <c r="G197">
        <v>24900</v>
      </c>
      <c r="H197" s="116"/>
      <c r="I197" s="116"/>
      <c r="L197" s="169">
        <v>44712</v>
      </c>
      <c r="M197" s="116">
        <v>1405.35</v>
      </c>
      <c r="N197" s="116">
        <v>1498.9</v>
      </c>
      <c r="O197" s="116">
        <v>1361.2</v>
      </c>
      <c r="P197" s="116">
        <v>1361.2</v>
      </c>
      <c r="Q197" s="116">
        <v>1405.35</v>
      </c>
      <c r="R197">
        <v>502179</v>
      </c>
    </row>
    <row r="198" spans="1:18" x14ac:dyDescent="0.25">
      <c r="A198" s="169">
        <v>44713</v>
      </c>
      <c r="B198" s="116">
        <v>1483.1</v>
      </c>
      <c r="C198" s="116">
        <v>1440.4</v>
      </c>
      <c r="D198" s="116">
        <v>1417.9</v>
      </c>
      <c r="E198" s="116">
        <v>1420.6</v>
      </c>
      <c r="F198" s="116">
        <v>1440.4</v>
      </c>
      <c r="G198">
        <v>25615</v>
      </c>
      <c r="H198" s="116"/>
      <c r="I198" s="116"/>
      <c r="L198" s="169">
        <v>44713</v>
      </c>
      <c r="M198" s="116">
        <v>1439.25</v>
      </c>
      <c r="N198" s="116">
        <v>1484.45</v>
      </c>
      <c r="O198" s="116">
        <v>1415</v>
      </c>
      <c r="P198" s="116">
        <v>1419.4</v>
      </c>
      <c r="Q198" s="116">
        <v>1439.25</v>
      </c>
      <c r="R198">
        <v>381295</v>
      </c>
    </row>
    <row r="199" spans="1:18" x14ac:dyDescent="0.25">
      <c r="A199" s="169">
        <v>44714</v>
      </c>
      <c r="B199" s="116">
        <v>1485</v>
      </c>
      <c r="C199" s="116">
        <v>1444</v>
      </c>
      <c r="D199" s="116">
        <v>1430</v>
      </c>
      <c r="E199" s="116">
        <v>1457.8</v>
      </c>
      <c r="F199" s="116">
        <v>1444</v>
      </c>
      <c r="G199">
        <v>19682</v>
      </c>
      <c r="H199" s="116"/>
      <c r="I199" s="116"/>
      <c r="L199" s="169">
        <v>44714</v>
      </c>
      <c r="M199" s="116">
        <v>1445.65</v>
      </c>
      <c r="N199" s="116">
        <v>1486.1</v>
      </c>
      <c r="O199" s="116">
        <v>1435</v>
      </c>
      <c r="P199" s="116">
        <v>1448.9</v>
      </c>
      <c r="Q199" s="116">
        <v>1445.65</v>
      </c>
      <c r="R199">
        <v>174866</v>
      </c>
    </row>
    <row r="200" spans="1:18" x14ac:dyDescent="0.25">
      <c r="A200" s="169">
        <v>44715</v>
      </c>
      <c r="B200" s="116">
        <v>1557.55</v>
      </c>
      <c r="C200" s="116">
        <v>1426.55</v>
      </c>
      <c r="D200" s="116">
        <v>1412.45</v>
      </c>
      <c r="E200" s="116">
        <v>1467</v>
      </c>
      <c r="F200" s="116">
        <v>1426.55</v>
      </c>
      <c r="G200">
        <v>34398</v>
      </c>
      <c r="H200" s="116"/>
      <c r="I200" s="116"/>
      <c r="L200" s="169">
        <v>44715</v>
      </c>
      <c r="M200" s="116">
        <v>1425.15</v>
      </c>
      <c r="N200" s="116">
        <v>1557.9</v>
      </c>
      <c r="O200" s="116">
        <v>1412</v>
      </c>
      <c r="P200" s="116">
        <v>1464.7</v>
      </c>
      <c r="Q200" s="116">
        <v>1425.15</v>
      </c>
      <c r="R200">
        <v>667929</v>
      </c>
    </row>
    <row r="201" spans="1:18" x14ac:dyDescent="0.25">
      <c r="A201" s="169">
        <v>44718</v>
      </c>
      <c r="B201" s="116">
        <v>1515</v>
      </c>
      <c r="C201" s="116">
        <v>1499.75</v>
      </c>
      <c r="D201" s="116">
        <v>1390</v>
      </c>
      <c r="E201" s="116">
        <v>1409.4</v>
      </c>
      <c r="F201" s="116">
        <v>1499.75</v>
      </c>
      <c r="G201">
        <v>31338</v>
      </c>
      <c r="H201" s="116"/>
      <c r="I201" s="116"/>
      <c r="L201" s="169">
        <v>44718</v>
      </c>
      <c r="M201" s="116">
        <v>1498.2</v>
      </c>
      <c r="N201" s="116">
        <v>1516.75</v>
      </c>
      <c r="O201" s="116">
        <v>1389.7</v>
      </c>
      <c r="P201" s="116">
        <v>1438.75</v>
      </c>
      <c r="Q201" s="116">
        <v>1498.2</v>
      </c>
      <c r="R201">
        <v>321185</v>
      </c>
    </row>
    <row r="202" spans="1:18" x14ac:dyDescent="0.25">
      <c r="A202" s="169">
        <v>44719</v>
      </c>
      <c r="B202" s="116">
        <v>1576</v>
      </c>
      <c r="C202" s="116">
        <v>1483.25</v>
      </c>
      <c r="D202" s="116">
        <v>1475</v>
      </c>
      <c r="E202" s="116">
        <v>1531</v>
      </c>
      <c r="F202" s="116">
        <v>1483.25</v>
      </c>
      <c r="G202">
        <v>61305</v>
      </c>
      <c r="H202" s="116"/>
      <c r="I202" s="116"/>
      <c r="L202" s="169">
        <v>44719</v>
      </c>
      <c r="M202" s="116">
        <v>1484.3</v>
      </c>
      <c r="N202" s="116">
        <v>1576.95</v>
      </c>
      <c r="O202" s="116">
        <v>1475</v>
      </c>
      <c r="P202" s="116">
        <v>1522</v>
      </c>
      <c r="Q202" s="116">
        <v>1484.3</v>
      </c>
      <c r="R202">
        <v>488725</v>
      </c>
    </row>
    <row r="203" spans="1:18" x14ac:dyDescent="0.25">
      <c r="A203" s="169">
        <v>44720</v>
      </c>
      <c r="B203" s="116">
        <v>1520</v>
      </c>
      <c r="C203" s="116">
        <v>1458</v>
      </c>
      <c r="D203" s="116">
        <v>1438.1</v>
      </c>
      <c r="E203" s="116">
        <v>1520</v>
      </c>
      <c r="F203" s="116">
        <v>1458</v>
      </c>
      <c r="G203">
        <v>14460</v>
      </c>
      <c r="H203" s="116"/>
      <c r="I203" s="116"/>
      <c r="L203" s="169">
        <v>44720</v>
      </c>
      <c r="M203" s="116">
        <v>1458.4</v>
      </c>
      <c r="N203" s="116">
        <v>1515</v>
      </c>
      <c r="O203" s="116">
        <v>1422.25</v>
      </c>
      <c r="P203" s="116">
        <v>1499.6</v>
      </c>
      <c r="Q203" s="116">
        <v>1458.4</v>
      </c>
      <c r="R203">
        <v>220938</v>
      </c>
    </row>
    <row r="204" spans="1:18" x14ac:dyDescent="0.25">
      <c r="A204" s="169">
        <v>44721</v>
      </c>
      <c r="B204" s="116">
        <v>1485</v>
      </c>
      <c r="C204" s="116">
        <v>1453.25</v>
      </c>
      <c r="D204" s="116">
        <v>1429.35</v>
      </c>
      <c r="E204" s="116">
        <v>1440</v>
      </c>
      <c r="F204" s="116">
        <v>1453.25</v>
      </c>
      <c r="G204">
        <v>26686</v>
      </c>
      <c r="H204" s="116"/>
      <c r="I204" s="116"/>
      <c r="L204" s="169">
        <v>44721</v>
      </c>
      <c r="M204" s="116">
        <v>1453.7</v>
      </c>
      <c r="N204" s="116">
        <v>1487</v>
      </c>
      <c r="O204" s="116">
        <v>1426.65</v>
      </c>
      <c r="P204" s="116">
        <v>1454.7</v>
      </c>
      <c r="Q204" s="116">
        <v>1453.7</v>
      </c>
      <c r="R204">
        <v>162499</v>
      </c>
    </row>
    <row r="205" spans="1:18" x14ac:dyDescent="0.25">
      <c r="A205" s="169">
        <v>44722</v>
      </c>
      <c r="B205" s="116">
        <v>1464.75</v>
      </c>
      <c r="C205" s="116">
        <v>1438.8</v>
      </c>
      <c r="D205" s="116">
        <v>1415.8</v>
      </c>
      <c r="E205" s="116">
        <v>1415.8</v>
      </c>
      <c r="F205" s="116">
        <v>1438.8</v>
      </c>
      <c r="G205">
        <v>11328</v>
      </c>
      <c r="H205" s="116"/>
      <c r="I205" s="116"/>
      <c r="L205" s="169">
        <v>44722</v>
      </c>
      <c r="M205" s="116">
        <v>1435.4</v>
      </c>
      <c r="N205" s="116">
        <v>1468</v>
      </c>
      <c r="O205" s="116">
        <v>1428.65</v>
      </c>
      <c r="P205" s="116">
        <v>1440</v>
      </c>
      <c r="Q205" s="116">
        <v>1435.4</v>
      </c>
      <c r="R205">
        <v>82411</v>
      </c>
    </row>
    <row r="206" spans="1:18" x14ac:dyDescent="0.25">
      <c r="A206" s="169">
        <v>44725</v>
      </c>
      <c r="B206" s="116">
        <v>1410</v>
      </c>
      <c r="C206" s="116">
        <v>1355.5</v>
      </c>
      <c r="D206" s="116">
        <v>1350</v>
      </c>
      <c r="E206" s="116">
        <v>1387.2</v>
      </c>
      <c r="F206" s="116">
        <v>1355.5</v>
      </c>
      <c r="G206">
        <v>22931</v>
      </c>
      <c r="H206" s="116"/>
      <c r="I206" s="116"/>
      <c r="L206" s="169">
        <v>44725</v>
      </c>
      <c r="M206" s="116">
        <v>1355.3</v>
      </c>
      <c r="N206" s="116">
        <v>1411.4</v>
      </c>
      <c r="O206" s="116">
        <v>1347</v>
      </c>
      <c r="P206" s="116">
        <v>1400</v>
      </c>
      <c r="Q206" s="116">
        <v>1355.3</v>
      </c>
      <c r="R206">
        <v>124834</v>
      </c>
    </row>
    <row r="207" spans="1:18" x14ac:dyDescent="0.25">
      <c r="A207" s="169">
        <v>44726</v>
      </c>
      <c r="B207" s="116">
        <v>1351.2</v>
      </c>
      <c r="C207" s="116">
        <v>1262.1500000000001</v>
      </c>
      <c r="D207" s="116">
        <v>1255</v>
      </c>
      <c r="E207" s="116">
        <v>1327</v>
      </c>
      <c r="F207" s="116">
        <v>1262.1500000000001</v>
      </c>
      <c r="G207">
        <v>26255</v>
      </c>
      <c r="H207" s="116"/>
      <c r="I207" s="116"/>
      <c r="L207" s="169">
        <v>44726</v>
      </c>
      <c r="M207" s="116">
        <v>1260.95</v>
      </c>
      <c r="N207" s="116">
        <v>1350.25</v>
      </c>
      <c r="O207" s="116">
        <v>1253</v>
      </c>
      <c r="P207" s="116">
        <v>1350</v>
      </c>
      <c r="Q207" s="116">
        <v>1260.95</v>
      </c>
      <c r="R207">
        <v>215533</v>
      </c>
    </row>
    <row r="208" spans="1:18" x14ac:dyDescent="0.25">
      <c r="A208" s="169">
        <v>44727</v>
      </c>
      <c r="B208" s="116">
        <v>1333.2</v>
      </c>
      <c r="C208" s="116">
        <v>1295.05</v>
      </c>
      <c r="D208" s="116">
        <v>1270</v>
      </c>
      <c r="E208" s="116">
        <v>1294</v>
      </c>
      <c r="F208" s="116">
        <v>1295.05</v>
      </c>
      <c r="G208">
        <v>34536</v>
      </c>
      <c r="H208" s="116"/>
      <c r="I208" s="116"/>
      <c r="L208" s="169">
        <v>44727</v>
      </c>
      <c r="M208" s="116">
        <v>1295.4000000000001</v>
      </c>
      <c r="N208" s="116">
        <v>1331.95</v>
      </c>
      <c r="O208" s="116">
        <v>1270.05</v>
      </c>
      <c r="P208" s="116">
        <v>1280</v>
      </c>
      <c r="Q208" s="116">
        <v>1295.4000000000001</v>
      </c>
      <c r="R208">
        <v>150110</v>
      </c>
    </row>
    <row r="209" spans="1:18" x14ac:dyDescent="0.25">
      <c r="A209" s="169">
        <v>44728</v>
      </c>
      <c r="B209" s="116">
        <v>1345</v>
      </c>
      <c r="C209" s="116">
        <v>1243.1500000000001</v>
      </c>
      <c r="D209" s="116">
        <v>1226.3</v>
      </c>
      <c r="E209" s="116">
        <v>1345</v>
      </c>
      <c r="F209" s="116">
        <v>1243.1500000000001</v>
      </c>
      <c r="G209">
        <v>14625</v>
      </c>
      <c r="H209" s="116"/>
      <c r="I209" s="116"/>
      <c r="L209" s="169">
        <v>44728</v>
      </c>
      <c r="M209" s="116">
        <v>1248.1500000000001</v>
      </c>
      <c r="N209" s="116">
        <v>1338.2</v>
      </c>
      <c r="O209" s="116">
        <v>1225.0999999999999</v>
      </c>
      <c r="P209" s="116">
        <v>1328</v>
      </c>
      <c r="Q209" s="116">
        <v>1248.1500000000001</v>
      </c>
      <c r="R209">
        <v>140847</v>
      </c>
    </row>
    <row r="210" spans="1:18" x14ac:dyDescent="0.25">
      <c r="A210" s="169">
        <v>44729</v>
      </c>
      <c r="B210" s="116">
        <v>1279.95</v>
      </c>
      <c r="C210" s="116">
        <v>1246.1500000000001</v>
      </c>
      <c r="D210" s="116">
        <v>1197.5999999999999</v>
      </c>
      <c r="E210" s="116">
        <v>1260</v>
      </c>
      <c r="F210" s="116">
        <v>1246.1500000000001</v>
      </c>
      <c r="G210">
        <v>21077</v>
      </c>
      <c r="H210" s="116"/>
      <c r="I210" s="116"/>
      <c r="L210" s="169">
        <v>44729</v>
      </c>
      <c r="M210" s="116">
        <v>1248</v>
      </c>
      <c r="N210" s="116">
        <v>1282.25</v>
      </c>
      <c r="O210" s="116">
        <v>1195.05</v>
      </c>
      <c r="P210" s="116">
        <v>1249.95</v>
      </c>
      <c r="Q210" s="116">
        <v>1248</v>
      </c>
      <c r="R210">
        <v>121020</v>
      </c>
    </row>
    <row r="211" spans="1:18" x14ac:dyDescent="0.25">
      <c r="A211" s="169">
        <v>44732</v>
      </c>
      <c r="B211" s="116">
        <v>1274</v>
      </c>
      <c r="C211" s="116">
        <v>1213.25</v>
      </c>
      <c r="D211" s="116">
        <v>1185</v>
      </c>
      <c r="E211" s="116">
        <v>1274</v>
      </c>
      <c r="F211" s="116">
        <v>1213.25</v>
      </c>
      <c r="G211">
        <v>7969</v>
      </c>
      <c r="H211" s="116"/>
      <c r="I211" s="116"/>
      <c r="L211" s="169">
        <v>44732</v>
      </c>
      <c r="M211" s="116">
        <v>1219.45</v>
      </c>
      <c r="N211" s="116">
        <v>1247.6500000000001</v>
      </c>
      <c r="O211" s="116">
        <v>1182.4000000000001</v>
      </c>
      <c r="P211" s="116">
        <v>1225</v>
      </c>
      <c r="Q211" s="116">
        <v>1219.45</v>
      </c>
      <c r="R211">
        <v>155323</v>
      </c>
    </row>
    <row r="212" spans="1:18" x14ac:dyDescent="0.25">
      <c r="A212" s="169">
        <v>44733</v>
      </c>
      <c r="B212" s="116">
        <v>1260</v>
      </c>
      <c r="C212" s="116">
        <v>1228.05</v>
      </c>
      <c r="D212" s="116">
        <v>1192.9000000000001</v>
      </c>
      <c r="E212" s="116">
        <v>1192.9000000000001</v>
      </c>
      <c r="F212" s="116">
        <v>1228.05</v>
      </c>
      <c r="G212">
        <v>11308</v>
      </c>
      <c r="H212" s="116"/>
      <c r="I212" s="116"/>
      <c r="L212" s="169">
        <v>44733</v>
      </c>
      <c r="M212" s="116">
        <v>1226.6500000000001</v>
      </c>
      <c r="N212" s="116">
        <v>1262</v>
      </c>
      <c r="O212" s="116">
        <v>1221.2</v>
      </c>
      <c r="P212" s="116">
        <v>1221.95</v>
      </c>
      <c r="Q212" s="116">
        <v>1226.6500000000001</v>
      </c>
      <c r="R212">
        <v>100788</v>
      </c>
    </row>
    <row r="213" spans="1:18" x14ac:dyDescent="0.25">
      <c r="A213" s="169">
        <v>44734</v>
      </c>
      <c r="B213" s="116">
        <v>1246.9000000000001</v>
      </c>
      <c r="C213" s="116">
        <v>1218.3499999999999</v>
      </c>
      <c r="D213" s="116">
        <v>1201.2</v>
      </c>
      <c r="E213" s="116">
        <v>1225.2</v>
      </c>
      <c r="F213" s="116">
        <v>1218.3499999999999</v>
      </c>
      <c r="G213">
        <v>15651</v>
      </c>
      <c r="H213" s="116"/>
      <c r="I213" s="116"/>
      <c r="L213" s="169">
        <v>44734</v>
      </c>
      <c r="M213" s="116">
        <v>1217.6500000000001</v>
      </c>
      <c r="N213" s="116">
        <v>1247</v>
      </c>
      <c r="O213" s="116">
        <v>1200</v>
      </c>
      <c r="P213" s="116">
        <v>1230</v>
      </c>
      <c r="Q213" s="116">
        <v>1217.6500000000001</v>
      </c>
      <c r="R213">
        <v>119172</v>
      </c>
    </row>
    <row r="214" spans="1:18" x14ac:dyDescent="0.25">
      <c r="A214" s="169">
        <v>44735</v>
      </c>
      <c r="B214" s="116">
        <v>1272.5</v>
      </c>
      <c r="C214" s="116">
        <v>1225.6500000000001</v>
      </c>
      <c r="D214" s="116">
        <v>1215</v>
      </c>
      <c r="E214" s="116">
        <v>1250</v>
      </c>
      <c r="F214" s="116">
        <v>1225.6500000000001</v>
      </c>
      <c r="G214">
        <v>25623</v>
      </c>
      <c r="H214" s="116"/>
      <c r="I214" s="116"/>
      <c r="L214" s="169">
        <v>44735</v>
      </c>
      <c r="M214" s="116">
        <v>1225.25</v>
      </c>
      <c r="N214" s="116">
        <v>1274.75</v>
      </c>
      <c r="O214" s="116">
        <v>1214</v>
      </c>
      <c r="P214" s="116">
        <v>1227.9000000000001</v>
      </c>
      <c r="Q214" s="116">
        <v>1225.25</v>
      </c>
      <c r="R214">
        <v>139973</v>
      </c>
    </row>
    <row r="215" spans="1:18" x14ac:dyDescent="0.25">
      <c r="A215" s="169">
        <v>44736</v>
      </c>
      <c r="B215" s="116">
        <v>1273.0999999999999</v>
      </c>
      <c r="C215" s="116">
        <v>1234</v>
      </c>
      <c r="D215" s="116">
        <v>1227.95</v>
      </c>
      <c r="E215" s="116">
        <v>1273.0999999999999</v>
      </c>
      <c r="F215" s="116">
        <v>1234</v>
      </c>
      <c r="G215">
        <v>10676</v>
      </c>
      <c r="H215" s="116"/>
      <c r="I215" s="116"/>
      <c r="L215" s="169">
        <v>44736</v>
      </c>
      <c r="M215" s="116">
        <v>1239.6500000000001</v>
      </c>
      <c r="N215" s="116">
        <v>1251.95</v>
      </c>
      <c r="O215" s="116">
        <v>1228</v>
      </c>
      <c r="P215" s="116">
        <v>1242</v>
      </c>
      <c r="Q215" s="116">
        <v>1239.6500000000001</v>
      </c>
      <c r="R215">
        <v>72344</v>
      </c>
    </row>
    <row r="216" spans="1:18" x14ac:dyDescent="0.25">
      <c r="A216" s="169">
        <v>44739</v>
      </c>
      <c r="B216" s="116">
        <v>1305.75</v>
      </c>
      <c r="C216" s="116">
        <v>1274.6500000000001</v>
      </c>
      <c r="D216" s="116">
        <v>1259.75</v>
      </c>
      <c r="E216" s="116">
        <v>1280</v>
      </c>
      <c r="F216" s="116">
        <v>1274.6500000000001</v>
      </c>
      <c r="G216">
        <v>10801</v>
      </c>
      <c r="H216" s="116"/>
      <c r="I216" s="116"/>
      <c r="L216" s="169">
        <v>44739</v>
      </c>
      <c r="M216" s="116">
        <v>1266.3</v>
      </c>
      <c r="N216" s="116">
        <v>1308.95</v>
      </c>
      <c r="O216" s="116">
        <v>1258.0999999999999</v>
      </c>
      <c r="P216" s="116">
        <v>1262</v>
      </c>
      <c r="Q216" s="116">
        <v>1266.3</v>
      </c>
      <c r="R216">
        <v>113558</v>
      </c>
    </row>
    <row r="217" spans="1:18" x14ac:dyDescent="0.25">
      <c r="A217" s="169">
        <v>44740</v>
      </c>
      <c r="B217" s="116">
        <v>1351.4</v>
      </c>
      <c r="C217" s="116">
        <v>1339.2</v>
      </c>
      <c r="D217" s="116">
        <v>1250</v>
      </c>
      <c r="E217" s="116">
        <v>1276</v>
      </c>
      <c r="F217" s="116">
        <v>1339.2</v>
      </c>
      <c r="G217">
        <v>30309</v>
      </c>
      <c r="H217" s="116"/>
      <c r="I217" s="116"/>
      <c r="L217" s="169">
        <v>44740</v>
      </c>
      <c r="M217" s="116">
        <v>1338.35</v>
      </c>
      <c r="N217" s="116">
        <v>1352.5</v>
      </c>
      <c r="O217" s="116">
        <v>1250.3499999999999</v>
      </c>
      <c r="P217" s="116">
        <v>1276</v>
      </c>
      <c r="Q217" s="116">
        <v>1338.35</v>
      </c>
      <c r="R217">
        <v>251252</v>
      </c>
    </row>
    <row r="218" spans="1:18" x14ac:dyDescent="0.25">
      <c r="A218" s="169">
        <v>44741</v>
      </c>
      <c r="B218" s="116">
        <v>1350.7</v>
      </c>
      <c r="C218" s="116">
        <v>1301.1500000000001</v>
      </c>
      <c r="D218" s="116">
        <v>1293.05</v>
      </c>
      <c r="E218" s="116">
        <v>1319.55</v>
      </c>
      <c r="F218" s="116">
        <v>1301.1500000000001</v>
      </c>
      <c r="G218">
        <v>25337</v>
      </c>
      <c r="H218" s="116"/>
      <c r="I218" s="116"/>
      <c r="L218" s="169">
        <v>44741</v>
      </c>
      <c r="M218" s="116">
        <v>1300.75</v>
      </c>
      <c r="N218" s="116">
        <v>1351.8</v>
      </c>
      <c r="O218" s="116">
        <v>1295</v>
      </c>
      <c r="P218" s="116">
        <v>1328</v>
      </c>
      <c r="Q218" s="116">
        <v>1300.75</v>
      </c>
      <c r="R218">
        <v>156715</v>
      </c>
    </row>
    <row r="219" spans="1:18" x14ac:dyDescent="0.25">
      <c r="A219" s="169">
        <v>44742</v>
      </c>
      <c r="B219" s="116">
        <v>1326.6</v>
      </c>
      <c r="C219" s="116">
        <v>1268.9000000000001</v>
      </c>
      <c r="D219" s="116">
        <v>1250.9000000000001</v>
      </c>
      <c r="E219" s="116">
        <v>1316.3</v>
      </c>
      <c r="F219" s="116">
        <v>1268.9000000000001</v>
      </c>
      <c r="G219">
        <v>14470</v>
      </c>
      <c r="H219" s="116"/>
      <c r="I219" s="116"/>
      <c r="L219" s="169">
        <v>44742</v>
      </c>
      <c r="M219" s="116">
        <v>1273.9000000000001</v>
      </c>
      <c r="N219" s="116">
        <v>1326.2</v>
      </c>
      <c r="O219" s="116">
        <v>1262.5</v>
      </c>
      <c r="P219" s="116">
        <v>1304</v>
      </c>
      <c r="Q219" s="116">
        <v>1273.9000000000001</v>
      </c>
      <c r="R219">
        <v>82816</v>
      </c>
    </row>
    <row r="220" spans="1:18" x14ac:dyDescent="0.25">
      <c r="A220" s="169">
        <v>44743</v>
      </c>
      <c r="B220" s="116">
        <v>1306.9000000000001</v>
      </c>
      <c r="C220" s="116">
        <v>1297.55</v>
      </c>
      <c r="D220" s="116">
        <v>1241.1500000000001</v>
      </c>
      <c r="E220" s="116">
        <v>1296.9000000000001</v>
      </c>
      <c r="F220" s="116">
        <v>1297.55</v>
      </c>
      <c r="G220">
        <v>9195</v>
      </c>
      <c r="H220" s="116"/>
      <c r="I220" s="116"/>
      <c r="L220" s="169">
        <v>44743</v>
      </c>
      <c r="M220" s="116">
        <v>1301.55</v>
      </c>
      <c r="N220" s="116">
        <v>1309.95</v>
      </c>
      <c r="O220" s="116">
        <v>1240</v>
      </c>
      <c r="P220" s="116">
        <v>1275</v>
      </c>
      <c r="Q220" s="116">
        <v>1301.55</v>
      </c>
      <c r="R220">
        <v>94035</v>
      </c>
    </row>
    <row r="221" spans="1:18" x14ac:dyDescent="0.25">
      <c r="A221" s="169">
        <v>44746</v>
      </c>
      <c r="B221" s="116">
        <v>1346</v>
      </c>
      <c r="C221" s="116">
        <v>1335.05</v>
      </c>
      <c r="D221" s="116">
        <v>1283.7</v>
      </c>
      <c r="E221" s="116">
        <v>1283.7</v>
      </c>
      <c r="F221" s="116">
        <v>1335.05</v>
      </c>
      <c r="G221">
        <v>12786</v>
      </c>
      <c r="H221" s="116"/>
      <c r="I221" s="116"/>
      <c r="L221" s="169">
        <v>44746</v>
      </c>
      <c r="M221" s="116">
        <v>1334.15</v>
      </c>
      <c r="N221" s="116">
        <v>1347.35</v>
      </c>
      <c r="O221" s="116">
        <v>1300.2</v>
      </c>
      <c r="P221" s="116">
        <v>1308</v>
      </c>
      <c r="Q221" s="116">
        <v>1334.15</v>
      </c>
      <c r="R221">
        <v>114311</v>
      </c>
    </row>
    <row r="222" spans="1:18" x14ac:dyDescent="0.25">
      <c r="A222" s="169">
        <v>44747</v>
      </c>
      <c r="B222" s="116">
        <v>1420.15</v>
      </c>
      <c r="C222" s="116">
        <v>1366.65</v>
      </c>
      <c r="D222" s="116">
        <v>1350.15</v>
      </c>
      <c r="E222" s="116">
        <v>1359</v>
      </c>
      <c r="F222" s="116">
        <v>1366.65</v>
      </c>
      <c r="G222">
        <v>32892</v>
      </c>
      <c r="H222" s="116"/>
      <c r="I222" s="116"/>
      <c r="L222" s="169">
        <v>44747</v>
      </c>
      <c r="M222" s="116">
        <v>1365.55</v>
      </c>
      <c r="N222" s="116">
        <v>1418.9</v>
      </c>
      <c r="O222" s="116">
        <v>1342.2</v>
      </c>
      <c r="P222" s="116">
        <v>1349</v>
      </c>
      <c r="Q222" s="116">
        <v>1365.55</v>
      </c>
      <c r="R222">
        <v>331225</v>
      </c>
    </row>
    <row r="223" spans="1:18" x14ac:dyDescent="0.25">
      <c r="A223" s="169">
        <v>44748</v>
      </c>
      <c r="B223" s="116">
        <v>1395</v>
      </c>
      <c r="C223" s="116">
        <v>1346.5</v>
      </c>
      <c r="D223" s="116">
        <v>1326.1</v>
      </c>
      <c r="E223" s="116">
        <v>1395</v>
      </c>
      <c r="F223" s="116">
        <v>1346.5</v>
      </c>
      <c r="G223">
        <v>10607</v>
      </c>
      <c r="H223" s="116"/>
      <c r="I223" s="116"/>
      <c r="L223" s="169">
        <v>44748</v>
      </c>
      <c r="M223" s="116">
        <v>1346.4</v>
      </c>
      <c r="N223" s="116">
        <v>1374.8</v>
      </c>
      <c r="O223" s="116">
        <v>1326.25</v>
      </c>
      <c r="P223" s="116">
        <v>1374.8</v>
      </c>
      <c r="Q223" s="116">
        <v>1346.4</v>
      </c>
      <c r="R223">
        <v>80562</v>
      </c>
    </row>
    <row r="224" spans="1:18" x14ac:dyDescent="0.25">
      <c r="A224" s="169">
        <v>44749</v>
      </c>
      <c r="B224" s="116">
        <v>1388.35</v>
      </c>
      <c r="C224" s="116">
        <v>1356.35</v>
      </c>
      <c r="D224" s="116">
        <v>1340</v>
      </c>
      <c r="E224" s="116">
        <v>1368.75</v>
      </c>
      <c r="F224" s="116">
        <v>1356.35</v>
      </c>
      <c r="G224">
        <v>17612</v>
      </c>
      <c r="H224" s="116"/>
      <c r="I224" s="116"/>
      <c r="L224" s="169">
        <v>44749</v>
      </c>
      <c r="M224" s="116">
        <v>1358.35</v>
      </c>
      <c r="N224" s="116">
        <v>1388.9</v>
      </c>
      <c r="O224" s="116">
        <v>1342.7</v>
      </c>
      <c r="P224" s="116">
        <v>1372</v>
      </c>
      <c r="Q224" s="116">
        <v>1358.35</v>
      </c>
      <c r="R224">
        <v>101303</v>
      </c>
    </row>
    <row r="225" spans="1:18" x14ac:dyDescent="0.25">
      <c r="A225" s="169">
        <v>44750</v>
      </c>
      <c r="B225" s="116">
        <v>1427.95</v>
      </c>
      <c r="C225" s="116">
        <v>1385.8</v>
      </c>
      <c r="D225" s="116">
        <v>1353.9</v>
      </c>
      <c r="E225" s="116">
        <v>1353.9</v>
      </c>
      <c r="F225" s="116">
        <v>1385.8</v>
      </c>
      <c r="G225">
        <v>16808</v>
      </c>
      <c r="H225" s="116"/>
      <c r="I225" s="116"/>
      <c r="L225" s="169">
        <v>44750</v>
      </c>
      <c r="M225" s="116">
        <v>1388.2</v>
      </c>
      <c r="N225" s="116">
        <v>1427.3</v>
      </c>
      <c r="O225" s="116">
        <v>1375</v>
      </c>
      <c r="P225" s="116">
        <v>1375</v>
      </c>
      <c r="Q225" s="116">
        <v>1388.2</v>
      </c>
      <c r="R225">
        <v>173066</v>
      </c>
    </row>
    <row r="226" spans="1:18" x14ac:dyDescent="0.25">
      <c r="A226" s="169">
        <v>44753</v>
      </c>
      <c r="B226" s="116">
        <v>1414</v>
      </c>
      <c r="C226" s="116">
        <v>1399.6</v>
      </c>
      <c r="D226" s="116">
        <v>1365</v>
      </c>
      <c r="E226" s="116">
        <v>1365</v>
      </c>
      <c r="F226" s="116">
        <v>1399.6</v>
      </c>
      <c r="G226">
        <v>7389</v>
      </c>
      <c r="H226" s="116"/>
      <c r="I226" s="116"/>
      <c r="L226" s="169">
        <v>44753</v>
      </c>
      <c r="M226" s="116">
        <v>1399.35</v>
      </c>
      <c r="N226" s="116">
        <v>1414.05</v>
      </c>
      <c r="O226" s="116">
        <v>1375.55</v>
      </c>
      <c r="P226" s="116">
        <v>1377</v>
      </c>
      <c r="Q226" s="116">
        <v>1399.35</v>
      </c>
      <c r="R226">
        <v>93826</v>
      </c>
    </row>
    <row r="227" spans="1:18" x14ac:dyDescent="0.25">
      <c r="A227" s="169">
        <v>44754</v>
      </c>
      <c r="B227" s="116">
        <v>1445</v>
      </c>
      <c r="C227" s="116">
        <v>1423.15</v>
      </c>
      <c r="D227" s="116">
        <v>1387.9</v>
      </c>
      <c r="E227" s="116">
        <v>1411</v>
      </c>
      <c r="F227" s="116">
        <v>1423.15</v>
      </c>
      <c r="G227">
        <v>23146</v>
      </c>
      <c r="H227" s="116"/>
      <c r="I227" s="116"/>
      <c r="L227" s="169">
        <v>44754</v>
      </c>
      <c r="M227" s="116">
        <v>1424.45</v>
      </c>
      <c r="N227" s="116">
        <v>1447</v>
      </c>
      <c r="O227" s="116">
        <v>1385.4</v>
      </c>
      <c r="P227" s="116">
        <v>1400</v>
      </c>
      <c r="Q227" s="116">
        <v>1424.45</v>
      </c>
      <c r="R227">
        <v>141785</v>
      </c>
    </row>
    <row r="228" spans="1:18" x14ac:dyDescent="0.25">
      <c r="A228" s="169">
        <v>44755</v>
      </c>
      <c r="B228" s="116">
        <v>1469.95</v>
      </c>
      <c r="C228" s="116">
        <v>1435.05</v>
      </c>
      <c r="D228" s="116">
        <v>1430.1</v>
      </c>
      <c r="E228" s="116">
        <v>1455.95</v>
      </c>
      <c r="F228" s="116">
        <v>1435.05</v>
      </c>
      <c r="G228">
        <v>16498</v>
      </c>
      <c r="H228" s="116"/>
      <c r="I228" s="116"/>
      <c r="L228" s="169">
        <v>44755</v>
      </c>
      <c r="M228" s="116">
        <v>1435.4</v>
      </c>
      <c r="N228" s="116">
        <v>1469.9</v>
      </c>
      <c r="O228" s="116">
        <v>1430</v>
      </c>
      <c r="P228" s="116">
        <v>1440</v>
      </c>
      <c r="Q228" s="116">
        <v>1435.4</v>
      </c>
      <c r="R228">
        <v>174421</v>
      </c>
    </row>
    <row r="229" spans="1:18" x14ac:dyDescent="0.25">
      <c r="A229" s="169">
        <v>44756</v>
      </c>
      <c r="B229" s="116">
        <v>1451.8</v>
      </c>
      <c r="C229" s="116">
        <v>1412.35</v>
      </c>
      <c r="D229" s="116">
        <v>1401.25</v>
      </c>
      <c r="E229" s="116">
        <v>1436.95</v>
      </c>
      <c r="F229" s="116">
        <v>1412.35</v>
      </c>
      <c r="G229">
        <v>10100</v>
      </c>
      <c r="H229" s="116"/>
      <c r="I229" s="116"/>
      <c r="L229" s="169">
        <v>44756</v>
      </c>
      <c r="M229" s="116">
        <v>1415.05</v>
      </c>
      <c r="N229" s="116">
        <v>1452</v>
      </c>
      <c r="O229" s="116">
        <v>1401.55</v>
      </c>
      <c r="P229" s="116">
        <v>1436</v>
      </c>
      <c r="Q229" s="116">
        <v>1415.05</v>
      </c>
      <c r="R229">
        <v>102538</v>
      </c>
    </row>
    <row r="230" spans="1:18" x14ac:dyDescent="0.25">
      <c r="A230" s="169">
        <v>44757</v>
      </c>
      <c r="B230" s="116">
        <v>1445.95</v>
      </c>
      <c r="C230" s="116">
        <v>1435.9</v>
      </c>
      <c r="D230" s="116">
        <v>1406.5</v>
      </c>
      <c r="E230" s="116">
        <v>1417</v>
      </c>
      <c r="F230" s="116">
        <v>1435.9</v>
      </c>
      <c r="G230">
        <v>12079</v>
      </c>
      <c r="H230" s="116"/>
      <c r="I230" s="116"/>
      <c r="L230" s="169">
        <v>44757</v>
      </c>
      <c r="M230" s="116">
        <v>1435.6</v>
      </c>
      <c r="N230" s="116">
        <v>1445.95</v>
      </c>
      <c r="O230" s="116">
        <v>1406.3</v>
      </c>
      <c r="P230" s="116">
        <v>1420.6</v>
      </c>
      <c r="Q230" s="116">
        <v>1435.6</v>
      </c>
      <c r="R230">
        <v>103943</v>
      </c>
    </row>
    <row r="231" spans="1:18" x14ac:dyDescent="0.25">
      <c r="A231" s="169">
        <v>44760</v>
      </c>
      <c r="B231" s="116">
        <v>1496</v>
      </c>
      <c r="C231" s="116">
        <v>1476.8</v>
      </c>
      <c r="D231" s="116">
        <v>1453.15</v>
      </c>
      <c r="E231" s="116">
        <v>1454.9</v>
      </c>
      <c r="F231" s="116">
        <v>1476.8</v>
      </c>
      <c r="G231">
        <v>33173</v>
      </c>
      <c r="H231" s="116"/>
      <c r="I231" s="116"/>
      <c r="L231" s="169">
        <v>44760</v>
      </c>
      <c r="M231" s="116">
        <v>1475.9</v>
      </c>
      <c r="N231" s="116">
        <v>1496.6</v>
      </c>
      <c r="O231" s="116">
        <v>1450</v>
      </c>
      <c r="P231" s="116">
        <v>1454.9</v>
      </c>
      <c r="Q231" s="116">
        <v>1475.9</v>
      </c>
      <c r="R231">
        <v>191361</v>
      </c>
    </row>
    <row r="232" spans="1:18" x14ac:dyDescent="0.25">
      <c r="A232" s="169">
        <v>44761</v>
      </c>
      <c r="B232" s="116">
        <v>1626.55</v>
      </c>
      <c r="C232" s="116">
        <v>1612.05</v>
      </c>
      <c r="D232" s="116">
        <v>1480</v>
      </c>
      <c r="E232" s="116">
        <v>1480</v>
      </c>
      <c r="F232" s="116">
        <v>1612.05</v>
      </c>
      <c r="G232">
        <v>72922</v>
      </c>
      <c r="H232" s="116"/>
      <c r="I232" s="116"/>
      <c r="L232" s="169">
        <v>44761</v>
      </c>
      <c r="M232" s="116">
        <v>1612.4</v>
      </c>
      <c r="N232" s="116">
        <v>1626.9</v>
      </c>
      <c r="O232" s="116">
        <v>1477</v>
      </c>
      <c r="P232" s="116">
        <v>1479.7</v>
      </c>
      <c r="Q232" s="116">
        <v>1612.4</v>
      </c>
      <c r="R232">
        <v>649333</v>
      </c>
    </row>
    <row r="233" spans="1:18" x14ac:dyDescent="0.25">
      <c r="A233" s="169">
        <v>44762</v>
      </c>
      <c r="B233" s="116">
        <v>1642.3</v>
      </c>
      <c r="C233" s="116">
        <v>1578.35</v>
      </c>
      <c r="D233" s="116">
        <v>1561.25</v>
      </c>
      <c r="E233" s="116">
        <v>1632.5</v>
      </c>
      <c r="F233" s="116">
        <v>1578.35</v>
      </c>
      <c r="G233">
        <v>21113</v>
      </c>
      <c r="H233" s="116"/>
      <c r="I233" s="116"/>
      <c r="L233" s="169">
        <v>44762</v>
      </c>
      <c r="M233" s="116">
        <v>1576.9</v>
      </c>
      <c r="N233" s="116">
        <v>1635</v>
      </c>
      <c r="O233" s="116">
        <v>1560.1</v>
      </c>
      <c r="P233" s="116">
        <v>1629</v>
      </c>
      <c r="Q233" s="116">
        <v>1576.9</v>
      </c>
      <c r="R233">
        <v>274873</v>
      </c>
    </row>
    <row r="234" spans="1:18" x14ac:dyDescent="0.25">
      <c r="A234" s="169">
        <v>44763</v>
      </c>
      <c r="B234" s="116">
        <v>1632.8</v>
      </c>
      <c r="C234" s="116">
        <v>1559.45</v>
      </c>
      <c r="D234" s="116">
        <v>1511.85</v>
      </c>
      <c r="E234" s="116">
        <v>1584</v>
      </c>
      <c r="F234" s="116">
        <v>1559.45</v>
      </c>
      <c r="G234">
        <v>71603</v>
      </c>
      <c r="H234" s="116"/>
      <c r="I234" s="116"/>
      <c r="L234" s="169">
        <v>44763</v>
      </c>
      <c r="M234" s="116">
        <v>1557.4</v>
      </c>
      <c r="N234" s="116">
        <v>1634</v>
      </c>
      <c r="O234" s="116">
        <v>1526.2</v>
      </c>
      <c r="P234" s="116">
        <v>1588</v>
      </c>
      <c r="Q234" s="116">
        <v>1557.4</v>
      </c>
      <c r="R234">
        <v>535782</v>
      </c>
    </row>
    <row r="235" spans="1:18" x14ac:dyDescent="0.25">
      <c r="A235" s="169">
        <v>44764</v>
      </c>
      <c r="B235" s="116">
        <v>1658.7</v>
      </c>
      <c r="C235" s="116">
        <v>1526.65</v>
      </c>
      <c r="D235" s="116">
        <v>1507</v>
      </c>
      <c r="E235" s="116">
        <v>1593</v>
      </c>
      <c r="F235" s="116">
        <v>1526.65</v>
      </c>
      <c r="G235">
        <v>63668</v>
      </c>
      <c r="H235" s="116"/>
      <c r="I235" s="116"/>
      <c r="L235" s="169">
        <v>44764</v>
      </c>
      <c r="M235" s="116">
        <v>1528.75</v>
      </c>
      <c r="N235" s="116">
        <v>1658</v>
      </c>
      <c r="O235" s="116">
        <v>1517.25</v>
      </c>
      <c r="P235" s="116">
        <v>1590</v>
      </c>
      <c r="Q235" s="116">
        <v>1528.75</v>
      </c>
      <c r="R235">
        <v>562735</v>
      </c>
    </row>
    <row r="236" spans="1:18" x14ac:dyDescent="0.25">
      <c r="A236" s="169">
        <v>44767</v>
      </c>
      <c r="B236" s="116">
        <v>1574</v>
      </c>
      <c r="C236" s="116">
        <v>1493.85</v>
      </c>
      <c r="D236" s="116">
        <v>1481</v>
      </c>
      <c r="E236" s="116">
        <v>1574</v>
      </c>
      <c r="F236" s="116">
        <v>1493.85</v>
      </c>
      <c r="G236">
        <v>13505</v>
      </c>
      <c r="H236" s="116"/>
      <c r="I236" s="116"/>
      <c r="L236" s="169">
        <v>44767</v>
      </c>
      <c r="M236" s="116">
        <v>1493.35</v>
      </c>
      <c r="N236" s="116">
        <v>1544</v>
      </c>
      <c r="O236" s="116">
        <v>1481</v>
      </c>
      <c r="P236" s="116">
        <v>1541</v>
      </c>
      <c r="Q236" s="116">
        <v>1493.35</v>
      </c>
      <c r="R236">
        <v>199286</v>
      </c>
    </row>
    <row r="237" spans="1:18" x14ac:dyDescent="0.25">
      <c r="A237" s="169">
        <v>44768</v>
      </c>
      <c r="B237" s="116">
        <v>1517.55</v>
      </c>
      <c r="C237" s="116">
        <v>1495.25</v>
      </c>
      <c r="D237" s="116">
        <v>1471</v>
      </c>
      <c r="E237" s="116">
        <v>1495.2</v>
      </c>
      <c r="F237" s="116">
        <v>1495.25</v>
      </c>
      <c r="G237">
        <v>24895</v>
      </c>
      <c r="H237" s="116"/>
      <c r="I237" s="116"/>
      <c r="L237" s="169">
        <v>44768</v>
      </c>
      <c r="M237" s="116">
        <v>1495.45</v>
      </c>
      <c r="N237" s="116">
        <v>1518.95</v>
      </c>
      <c r="O237" s="116">
        <v>1472</v>
      </c>
      <c r="P237" s="116">
        <v>1500</v>
      </c>
      <c r="Q237" s="116">
        <v>1495.45</v>
      </c>
      <c r="R237">
        <v>175582</v>
      </c>
    </row>
    <row r="238" spans="1:18" x14ac:dyDescent="0.25">
      <c r="A238" s="169">
        <v>44769</v>
      </c>
      <c r="B238" s="116">
        <v>1564</v>
      </c>
      <c r="C238" s="116">
        <v>1537.4</v>
      </c>
      <c r="D238" s="116">
        <v>1485.35</v>
      </c>
      <c r="E238" s="116">
        <v>1499</v>
      </c>
      <c r="F238" s="116">
        <v>1537.4</v>
      </c>
      <c r="G238">
        <v>20388</v>
      </c>
      <c r="H238" s="116"/>
      <c r="I238" s="116"/>
      <c r="L238" s="169">
        <v>44769</v>
      </c>
      <c r="M238" s="116">
        <v>1537.95</v>
      </c>
      <c r="N238" s="116">
        <v>1564.3</v>
      </c>
      <c r="O238" s="116">
        <v>1485.2</v>
      </c>
      <c r="P238" s="116">
        <v>1499.9</v>
      </c>
      <c r="Q238" s="116">
        <v>1537.95</v>
      </c>
      <c r="R238">
        <v>210882</v>
      </c>
    </row>
    <row r="239" spans="1:18" x14ac:dyDescent="0.25">
      <c r="A239" s="169">
        <v>44770</v>
      </c>
      <c r="B239" s="116">
        <v>1572.15</v>
      </c>
      <c r="C239" s="116">
        <v>1530.25</v>
      </c>
      <c r="D239" s="116">
        <v>1520.3</v>
      </c>
      <c r="E239" s="116">
        <v>1551.1</v>
      </c>
      <c r="F239" s="116">
        <v>1530.25</v>
      </c>
      <c r="G239">
        <v>9925</v>
      </c>
      <c r="H239" s="116"/>
      <c r="I239" s="116"/>
      <c r="L239" s="169">
        <v>44770</v>
      </c>
      <c r="M239" s="116">
        <v>1531.75</v>
      </c>
      <c r="N239" s="116">
        <v>1572</v>
      </c>
      <c r="O239" s="116">
        <v>1520</v>
      </c>
      <c r="P239" s="116">
        <v>1560</v>
      </c>
      <c r="Q239" s="116">
        <v>1531.75</v>
      </c>
      <c r="R239">
        <v>104601</v>
      </c>
    </row>
    <row r="240" spans="1:18" x14ac:dyDescent="0.25">
      <c r="A240" s="169">
        <v>44771</v>
      </c>
      <c r="B240" s="116">
        <v>1553.65</v>
      </c>
      <c r="C240" s="116">
        <v>1510.75</v>
      </c>
      <c r="D240" s="116">
        <v>1501.15</v>
      </c>
      <c r="E240" s="116">
        <v>1539.3</v>
      </c>
      <c r="F240" s="116">
        <v>1510.75</v>
      </c>
      <c r="G240">
        <v>10220</v>
      </c>
      <c r="H240" s="116"/>
      <c r="I240" s="116"/>
      <c r="L240" s="169">
        <v>44771</v>
      </c>
      <c r="M240" s="116">
        <v>1511.25</v>
      </c>
      <c r="N240" s="116">
        <v>1553</v>
      </c>
      <c r="O240" s="116">
        <v>1503</v>
      </c>
      <c r="P240" s="116">
        <v>1539.7</v>
      </c>
      <c r="Q240" s="116">
        <v>1511.25</v>
      </c>
      <c r="R240">
        <v>90453</v>
      </c>
    </row>
    <row r="241" spans="1:18" x14ac:dyDescent="0.25">
      <c r="A241" s="169">
        <v>44774</v>
      </c>
      <c r="B241" s="116">
        <v>1533.15</v>
      </c>
      <c r="C241" s="116">
        <v>1505.25</v>
      </c>
      <c r="D241" s="116">
        <v>1496</v>
      </c>
      <c r="E241" s="116">
        <v>1518.1</v>
      </c>
      <c r="F241" s="116">
        <v>1505.25</v>
      </c>
      <c r="G241">
        <v>9821</v>
      </c>
      <c r="H241" s="116"/>
      <c r="I241" s="116"/>
      <c r="L241" s="169">
        <v>44774</v>
      </c>
      <c r="M241" s="116">
        <v>1506.75</v>
      </c>
      <c r="N241" s="116">
        <v>1535</v>
      </c>
      <c r="O241" s="116">
        <v>1496.5</v>
      </c>
      <c r="P241" s="116">
        <v>1522.4</v>
      </c>
      <c r="Q241" s="116">
        <v>1506.75</v>
      </c>
      <c r="R241">
        <v>81948</v>
      </c>
    </row>
    <row r="242" spans="1:18" x14ac:dyDescent="0.25">
      <c r="A242" s="169">
        <v>44775</v>
      </c>
      <c r="B242" s="116">
        <v>1543.45</v>
      </c>
      <c r="C242" s="116">
        <v>1492.6</v>
      </c>
      <c r="D242" s="116">
        <v>1485</v>
      </c>
      <c r="E242" s="116">
        <v>1506</v>
      </c>
      <c r="F242" s="116">
        <v>1492.6</v>
      </c>
      <c r="G242">
        <v>8275</v>
      </c>
      <c r="H242" s="116"/>
      <c r="I242" s="116"/>
      <c r="L242" s="169">
        <v>44775</v>
      </c>
      <c r="M242" s="116">
        <v>1492.35</v>
      </c>
      <c r="N242" s="116">
        <v>1544.7</v>
      </c>
      <c r="O242" s="116">
        <v>1483</v>
      </c>
      <c r="P242" s="116">
        <v>1506.7</v>
      </c>
      <c r="Q242" s="116">
        <v>1492.35</v>
      </c>
      <c r="R242">
        <v>111359</v>
      </c>
    </row>
    <row r="243" spans="1:18" x14ac:dyDescent="0.25">
      <c r="A243" s="169">
        <v>44776</v>
      </c>
      <c r="B243" s="116">
        <v>1501.4</v>
      </c>
      <c r="C243" s="116">
        <v>1474.15</v>
      </c>
      <c r="D243" s="116">
        <v>1466</v>
      </c>
      <c r="E243" s="116">
        <v>1485</v>
      </c>
      <c r="F243" s="116">
        <v>1474.15</v>
      </c>
      <c r="G243">
        <v>10679</v>
      </c>
      <c r="H243" s="116"/>
      <c r="I243" s="116"/>
      <c r="L243" s="169">
        <v>44776</v>
      </c>
      <c r="M243" s="116">
        <v>1476.05</v>
      </c>
      <c r="N243" s="116">
        <v>1500.05</v>
      </c>
      <c r="O243" s="116">
        <v>1470</v>
      </c>
      <c r="P243" s="116">
        <v>1492</v>
      </c>
      <c r="Q243" s="116">
        <v>1476.05</v>
      </c>
      <c r="R243">
        <v>71209</v>
      </c>
    </row>
    <row r="244" spans="1:18" x14ac:dyDescent="0.25">
      <c r="A244" s="169">
        <v>44777</v>
      </c>
      <c r="B244" s="116">
        <v>1477.95</v>
      </c>
      <c r="C244" s="116">
        <v>1430.95</v>
      </c>
      <c r="D244" s="116">
        <v>1415.95</v>
      </c>
      <c r="E244" s="116">
        <v>1477.95</v>
      </c>
      <c r="F244" s="116">
        <v>1430.95</v>
      </c>
      <c r="G244">
        <v>7441</v>
      </c>
      <c r="H244" s="116"/>
      <c r="I244" s="116"/>
      <c r="L244" s="169">
        <v>44777</v>
      </c>
      <c r="M244" s="116">
        <v>1432.9</v>
      </c>
      <c r="N244" s="116">
        <v>1473.75</v>
      </c>
      <c r="O244" s="116">
        <v>1416.05</v>
      </c>
      <c r="P244" s="116">
        <v>1470.2</v>
      </c>
      <c r="Q244" s="116">
        <v>1432.9</v>
      </c>
      <c r="R244">
        <v>131774</v>
      </c>
    </row>
    <row r="245" spans="1:18" x14ac:dyDescent="0.25">
      <c r="A245" s="169">
        <v>44778</v>
      </c>
      <c r="B245" s="116">
        <v>1455.3</v>
      </c>
      <c r="C245" s="116">
        <v>1404.65</v>
      </c>
      <c r="D245" s="116">
        <v>1395</v>
      </c>
      <c r="E245" s="116">
        <v>1425</v>
      </c>
      <c r="F245" s="116">
        <v>1404.65</v>
      </c>
      <c r="G245">
        <v>12299</v>
      </c>
      <c r="H245" s="116"/>
      <c r="I245" s="116"/>
      <c r="L245" s="169">
        <v>44778</v>
      </c>
      <c r="M245" s="116">
        <v>1400.85</v>
      </c>
      <c r="N245" s="116">
        <v>1451.95</v>
      </c>
      <c r="O245" s="116">
        <v>1394.6</v>
      </c>
      <c r="P245" s="116">
        <v>1445.25</v>
      </c>
      <c r="Q245" s="116">
        <v>1400.85</v>
      </c>
      <c r="R245">
        <v>128609</v>
      </c>
    </row>
    <row r="246" spans="1:18" x14ac:dyDescent="0.25">
      <c r="A246" s="169">
        <v>44781</v>
      </c>
      <c r="B246" s="116">
        <v>1445.2</v>
      </c>
      <c r="C246" s="116">
        <v>1428.8</v>
      </c>
      <c r="D246" s="116">
        <v>1396.3</v>
      </c>
      <c r="E246" s="116">
        <v>1399.3</v>
      </c>
      <c r="F246" s="116">
        <v>1428.8</v>
      </c>
      <c r="G246">
        <v>18277</v>
      </c>
      <c r="H246" s="116"/>
      <c r="I246" s="116"/>
      <c r="L246" s="169">
        <v>44781</v>
      </c>
      <c r="M246" s="116">
        <v>1425.35</v>
      </c>
      <c r="N246" s="116">
        <v>1446.25</v>
      </c>
      <c r="O246" s="116">
        <v>1397.05</v>
      </c>
      <c r="P246" s="116">
        <v>1404.7</v>
      </c>
      <c r="Q246" s="116">
        <v>1425.35</v>
      </c>
      <c r="R246">
        <v>101558</v>
      </c>
    </row>
    <row r="247" spans="1:18" x14ac:dyDescent="0.25">
      <c r="A247" s="169">
        <v>44783</v>
      </c>
      <c r="B247" s="116">
        <v>1449.75</v>
      </c>
      <c r="C247" s="116">
        <v>1421.5</v>
      </c>
      <c r="D247" s="116">
        <v>1402.55</v>
      </c>
      <c r="E247" s="116">
        <v>1443</v>
      </c>
      <c r="F247" s="116">
        <v>1421.5</v>
      </c>
      <c r="G247">
        <v>13476</v>
      </c>
      <c r="H247" s="116"/>
      <c r="I247" s="116"/>
      <c r="L247" s="169">
        <v>44783</v>
      </c>
      <c r="M247" s="116">
        <v>1431.7</v>
      </c>
      <c r="N247" s="116">
        <v>1449</v>
      </c>
      <c r="O247" s="116">
        <v>1416.9</v>
      </c>
      <c r="P247" s="116">
        <v>1436.8</v>
      </c>
      <c r="Q247" s="116">
        <v>1431.7</v>
      </c>
      <c r="R247">
        <v>62527</v>
      </c>
    </row>
    <row r="248" spans="1:18" x14ac:dyDescent="0.25">
      <c r="A248" s="169">
        <v>44784</v>
      </c>
      <c r="B248" s="116">
        <v>1447.5</v>
      </c>
      <c r="C248" s="116">
        <v>1422.6</v>
      </c>
      <c r="D248" s="116">
        <v>1410.35</v>
      </c>
      <c r="E248" s="116">
        <v>1425</v>
      </c>
      <c r="F248" s="116">
        <v>1422.6</v>
      </c>
      <c r="G248">
        <v>14502</v>
      </c>
      <c r="H248" s="116"/>
      <c r="I248" s="116"/>
      <c r="L248" s="169">
        <v>44784</v>
      </c>
      <c r="M248" s="116">
        <v>1423.9</v>
      </c>
      <c r="N248" s="116">
        <v>1448</v>
      </c>
      <c r="O248" s="116">
        <v>1415</v>
      </c>
      <c r="P248" s="116">
        <v>1444</v>
      </c>
      <c r="Q248" s="116">
        <v>1423.9</v>
      </c>
      <c r="R248">
        <v>82703</v>
      </c>
    </row>
    <row r="249" spans="1:18" x14ac:dyDescent="0.25">
      <c r="A249" s="169">
        <v>44785</v>
      </c>
      <c r="B249" s="116">
        <v>1441</v>
      </c>
      <c r="C249" s="116">
        <v>1425.4</v>
      </c>
      <c r="D249" s="116">
        <v>1417.95</v>
      </c>
      <c r="E249" s="116">
        <v>1423.15</v>
      </c>
      <c r="F249" s="116">
        <v>1425.4</v>
      </c>
      <c r="G249">
        <v>7378</v>
      </c>
      <c r="H249" s="116"/>
      <c r="I249" s="116"/>
      <c r="L249" s="169">
        <v>44785</v>
      </c>
      <c r="M249" s="116">
        <v>1424.75</v>
      </c>
      <c r="N249" s="116">
        <v>1442</v>
      </c>
      <c r="O249" s="116">
        <v>1415.55</v>
      </c>
      <c r="P249" s="116">
        <v>1427.9</v>
      </c>
      <c r="Q249" s="116">
        <v>1424.75</v>
      </c>
      <c r="R249">
        <v>60713</v>
      </c>
    </row>
    <row r="250" spans="1:18" x14ac:dyDescent="0.25">
      <c r="A250" s="169">
        <v>44789</v>
      </c>
      <c r="B250" s="116">
        <v>1524.8</v>
      </c>
      <c r="C250" s="116">
        <v>1507.55</v>
      </c>
      <c r="D250" s="116">
        <v>1400.05</v>
      </c>
      <c r="E250" s="116">
        <v>1420</v>
      </c>
      <c r="F250" s="116">
        <v>1507.55</v>
      </c>
      <c r="G250">
        <v>29282</v>
      </c>
      <c r="H250" s="116"/>
      <c r="I250" s="116"/>
      <c r="L250" s="169">
        <v>44789</v>
      </c>
      <c r="M250" s="116">
        <v>1508.9</v>
      </c>
      <c r="N250" s="116">
        <v>1524.9</v>
      </c>
      <c r="O250" s="116">
        <v>1412.45</v>
      </c>
      <c r="P250" s="116">
        <v>1424.95</v>
      </c>
      <c r="Q250" s="116">
        <v>1508.9</v>
      </c>
      <c r="R250">
        <v>228696</v>
      </c>
    </row>
    <row r="251" spans="1:18" x14ac:dyDescent="0.25">
      <c r="A251" s="169">
        <v>44790</v>
      </c>
      <c r="B251" s="116">
        <v>1543</v>
      </c>
      <c r="C251" s="116">
        <v>1497.5</v>
      </c>
      <c r="D251" s="116">
        <v>1488.55</v>
      </c>
      <c r="E251" s="116">
        <v>1509.2</v>
      </c>
      <c r="F251" s="116">
        <v>1497.5</v>
      </c>
      <c r="G251">
        <v>11232</v>
      </c>
      <c r="H251" s="116"/>
      <c r="I251" s="116"/>
      <c r="L251" s="169">
        <v>44790</v>
      </c>
      <c r="M251" s="116">
        <v>1496.55</v>
      </c>
      <c r="N251" s="116">
        <v>1545</v>
      </c>
      <c r="O251" s="116">
        <v>1493</v>
      </c>
      <c r="P251" s="116">
        <v>1518</v>
      </c>
      <c r="Q251" s="116">
        <v>1496.55</v>
      </c>
      <c r="R251">
        <v>110488</v>
      </c>
    </row>
    <row r="252" spans="1:18" x14ac:dyDescent="0.25">
      <c r="A252" s="169">
        <v>44791</v>
      </c>
      <c r="B252" s="116">
        <v>1511.35</v>
      </c>
      <c r="C252" s="116">
        <v>1486.25</v>
      </c>
      <c r="D252" s="116">
        <v>1474.4</v>
      </c>
      <c r="E252" s="116">
        <v>1495.1</v>
      </c>
      <c r="F252" s="116">
        <v>1486.25</v>
      </c>
      <c r="G252">
        <v>8478</v>
      </c>
      <c r="H252" s="116"/>
      <c r="I252" s="116"/>
      <c r="L252" s="169">
        <v>44791</v>
      </c>
      <c r="M252" s="116">
        <v>1489.55</v>
      </c>
      <c r="N252" s="116">
        <v>1512.25</v>
      </c>
      <c r="O252" s="116">
        <v>1482</v>
      </c>
      <c r="P252" s="116">
        <v>1499.95</v>
      </c>
      <c r="Q252" s="116">
        <v>1489.55</v>
      </c>
      <c r="R252">
        <v>53757</v>
      </c>
    </row>
    <row r="253" spans="1:18" x14ac:dyDescent="0.25">
      <c r="A253" s="169">
        <v>44792</v>
      </c>
      <c r="B253" s="116">
        <v>1506.05</v>
      </c>
      <c r="C253" s="116">
        <v>1454.15</v>
      </c>
      <c r="D253" s="116">
        <v>1447.1</v>
      </c>
      <c r="E253" s="116">
        <v>1484</v>
      </c>
      <c r="F253" s="116">
        <v>1454.15</v>
      </c>
      <c r="G253">
        <v>8855</v>
      </c>
      <c r="H253" s="116"/>
      <c r="I253" s="116"/>
      <c r="L253" s="169">
        <v>44792</v>
      </c>
      <c r="M253" s="116">
        <v>1452.1</v>
      </c>
      <c r="N253" s="116">
        <v>1508.95</v>
      </c>
      <c r="O253" s="116">
        <v>1445</v>
      </c>
      <c r="P253" s="116">
        <v>1494.95</v>
      </c>
      <c r="Q253" s="116">
        <v>1452.1</v>
      </c>
      <c r="R253">
        <v>77777</v>
      </c>
    </row>
    <row r="254" spans="1:18" x14ac:dyDescent="0.25">
      <c r="A254" s="169">
        <v>44795</v>
      </c>
      <c r="B254" s="116">
        <v>1476.4</v>
      </c>
      <c r="C254" s="116">
        <v>1426.85</v>
      </c>
      <c r="D254" s="116">
        <v>1414</v>
      </c>
      <c r="E254" s="116">
        <v>1458</v>
      </c>
      <c r="F254" s="116">
        <v>1426.85</v>
      </c>
      <c r="G254">
        <v>14438</v>
      </c>
      <c r="H254" s="116"/>
      <c r="I254" s="116"/>
      <c r="L254" s="169">
        <v>44795</v>
      </c>
      <c r="M254" s="116">
        <v>1424.45</v>
      </c>
      <c r="N254" s="116">
        <v>1476.15</v>
      </c>
      <c r="O254" s="116">
        <v>1414</v>
      </c>
      <c r="P254" s="116">
        <v>1452.1</v>
      </c>
      <c r="Q254" s="116">
        <v>1424.45</v>
      </c>
      <c r="R254">
        <v>72752</v>
      </c>
    </row>
    <row r="255" spans="1:18" x14ac:dyDescent="0.25">
      <c r="A255" s="169">
        <v>44796</v>
      </c>
      <c r="B255" s="116">
        <v>1450.75</v>
      </c>
      <c r="C255" s="116">
        <v>1428.25</v>
      </c>
      <c r="D255" s="116">
        <v>1411</v>
      </c>
      <c r="E255" s="116">
        <v>1424.95</v>
      </c>
      <c r="F255" s="116">
        <v>1428.25</v>
      </c>
      <c r="G255">
        <v>10890</v>
      </c>
      <c r="H255" s="116"/>
      <c r="I255" s="116"/>
      <c r="L255" s="169">
        <v>44796</v>
      </c>
      <c r="M255" s="116">
        <v>1427.5</v>
      </c>
      <c r="N255" s="116">
        <v>1450</v>
      </c>
      <c r="O255" s="116">
        <v>1403.1</v>
      </c>
      <c r="P255" s="116">
        <v>1403.1</v>
      </c>
      <c r="Q255" s="116">
        <v>1427.5</v>
      </c>
      <c r="R255">
        <v>65715</v>
      </c>
    </row>
    <row r="256" spans="1:18" x14ac:dyDescent="0.25">
      <c r="A256" s="169">
        <v>44797</v>
      </c>
      <c r="B256" s="116">
        <v>1450.1</v>
      </c>
      <c r="C256" s="116">
        <v>1434.25</v>
      </c>
      <c r="D256" s="116">
        <v>1428.1</v>
      </c>
      <c r="E256" s="116">
        <v>1428.6</v>
      </c>
      <c r="F256" s="116">
        <v>1434.25</v>
      </c>
      <c r="G256">
        <v>10494</v>
      </c>
      <c r="H256" s="116"/>
      <c r="I256" s="116"/>
      <c r="L256" s="169">
        <v>44797</v>
      </c>
      <c r="M256" s="116">
        <v>1437.2</v>
      </c>
      <c r="N256" s="116">
        <v>1448.6</v>
      </c>
      <c r="O256" s="116">
        <v>1426.95</v>
      </c>
      <c r="P256" s="116">
        <v>1430</v>
      </c>
      <c r="Q256" s="116">
        <v>1437.2</v>
      </c>
      <c r="R256">
        <v>59682</v>
      </c>
    </row>
    <row r="257" spans="1:18" x14ac:dyDescent="0.25">
      <c r="A257" s="169">
        <v>44798</v>
      </c>
      <c r="B257" s="116">
        <v>1492</v>
      </c>
      <c r="C257" s="116">
        <v>1453.3</v>
      </c>
      <c r="D257" s="116">
        <v>1439.4</v>
      </c>
      <c r="E257" s="116">
        <v>1469</v>
      </c>
      <c r="F257" s="116">
        <v>1453.3</v>
      </c>
      <c r="G257">
        <v>9830</v>
      </c>
      <c r="H257" s="116"/>
      <c r="I257" s="116"/>
      <c r="L257" s="169">
        <v>44798</v>
      </c>
      <c r="M257" s="116">
        <v>1453.75</v>
      </c>
      <c r="N257" s="116">
        <v>1493.5</v>
      </c>
      <c r="O257" s="116">
        <v>1442.55</v>
      </c>
      <c r="P257" s="116">
        <v>1450.6</v>
      </c>
      <c r="Q257" s="116">
        <v>1453.75</v>
      </c>
      <c r="R257">
        <v>107141</v>
      </c>
    </row>
    <row r="258" spans="1:18" x14ac:dyDescent="0.25">
      <c r="A258" s="169">
        <v>44799</v>
      </c>
      <c r="B258" s="116">
        <v>1473.9</v>
      </c>
      <c r="C258" s="116">
        <v>1432.2</v>
      </c>
      <c r="D258" s="116">
        <v>1427.75</v>
      </c>
      <c r="E258" s="116">
        <v>1462.3</v>
      </c>
      <c r="F258" s="116">
        <v>1432.2</v>
      </c>
      <c r="G258">
        <v>6906</v>
      </c>
      <c r="H258" s="116"/>
      <c r="I258" s="116"/>
      <c r="L258" s="169">
        <v>44799</v>
      </c>
      <c r="M258" s="116">
        <v>1431.75</v>
      </c>
      <c r="N258" s="116">
        <v>1476.8</v>
      </c>
      <c r="O258" s="116">
        <v>1427.4</v>
      </c>
      <c r="P258" s="116">
        <v>1468</v>
      </c>
      <c r="Q258" s="116">
        <v>1431.75</v>
      </c>
      <c r="R258">
        <v>65567</v>
      </c>
    </row>
    <row r="259" spans="1:18" x14ac:dyDescent="0.25">
      <c r="A259" s="169">
        <v>44802</v>
      </c>
      <c r="B259" s="116">
        <v>1432.7</v>
      </c>
      <c r="C259" s="116">
        <v>1411.2</v>
      </c>
      <c r="D259" s="116">
        <v>1147</v>
      </c>
      <c r="E259" s="116">
        <v>1147</v>
      </c>
      <c r="F259" s="116">
        <v>1411.2</v>
      </c>
      <c r="G259">
        <v>18696</v>
      </c>
      <c r="H259" s="116"/>
      <c r="I259" s="116"/>
      <c r="L259" s="169">
        <v>44802</v>
      </c>
      <c r="M259" s="116">
        <v>1412.95</v>
      </c>
      <c r="N259" s="116">
        <v>1431.75</v>
      </c>
      <c r="O259" s="116">
        <v>1380</v>
      </c>
      <c r="P259" s="116">
        <v>1387.95</v>
      </c>
      <c r="Q259" s="116">
        <v>1412.95</v>
      </c>
      <c r="R259">
        <v>96614</v>
      </c>
    </row>
    <row r="260" spans="1:18" x14ac:dyDescent="0.25">
      <c r="A260" s="169">
        <v>44803</v>
      </c>
      <c r="B260" s="116">
        <v>1435.5</v>
      </c>
      <c r="C260" s="116">
        <v>1426.8</v>
      </c>
      <c r="D260" s="116">
        <v>1415.45</v>
      </c>
      <c r="E260" s="116">
        <v>1428.05</v>
      </c>
      <c r="F260" s="116">
        <v>1426.8</v>
      </c>
      <c r="G260">
        <v>8068</v>
      </c>
      <c r="H260" s="116"/>
      <c r="I260" s="116"/>
      <c r="L260" s="169">
        <v>44803</v>
      </c>
      <c r="M260" s="116">
        <v>1428.75</v>
      </c>
      <c r="N260" s="116">
        <v>1434.15</v>
      </c>
      <c r="O260" s="116">
        <v>1414</v>
      </c>
      <c r="P260" s="116">
        <v>1426.7</v>
      </c>
      <c r="Q260" s="116">
        <v>1428.75</v>
      </c>
      <c r="R260">
        <v>58212</v>
      </c>
    </row>
    <row r="261" spans="1:18" x14ac:dyDescent="0.25">
      <c r="A261" s="169">
        <v>44805</v>
      </c>
      <c r="B261" s="116">
        <v>1441.75</v>
      </c>
      <c r="C261" s="116">
        <v>1425.15</v>
      </c>
      <c r="D261" s="116">
        <v>1413.6</v>
      </c>
      <c r="E261" s="116">
        <v>1428.75</v>
      </c>
      <c r="F261" s="116">
        <v>1425.15</v>
      </c>
      <c r="G261">
        <v>4432</v>
      </c>
      <c r="H261" s="116"/>
      <c r="I261" s="116"/>
      <c r="L261" s="169">
        <v>44805</v>
      </c>
      <c r="M261" s="116">
        <v>1425.95</v>
      </c>
      <c r="N261" s="116">
        <v>1441.4</v>
      </c>
      <c r="O261" s="116">
        <v>1410</v>
      </c>
      <c r="P261" s="116">
        <v>1422.95</v>
      </c>
      <c r="Q261" s="116">
        <v>1425.95</v>
      </c>
      <c r="R261">
        <v>41776</v>
      </c>
    </row>
    <row r="262" spans="1:18" x14ac:dyDescent="0.25">
      <c r="A262" s="169">
        <v>44806</v>
      </c>
      <c r="B262" s="116">
        <v>1437.6</v>
      </c>
      <c r="C262" s="116">
        <v>1421.05</v>
      </c>
      <c r="D262" s="116">
        <v>1407</v>
      </c>
      <c r="E262" s="116">
        <v>1425.8</v>
      </c>
      <c r="F262" s="116">
        <v>1421.05</v>
      </c>
      <c r="G262">
        <v>4983</v>
      </c>
      <c r="H262" s="116"/>
      <c r="I262" s="116"/>
      <c r="L262" s="169">
        <v>44806</v>
      </c>
      <c r="M262" s="116">
        <v>1421.2</v>
      </c>
      <c r="N262" s="116">
        <v>1438.15</v>
      </c>
      <c r="O262" s="116">
        <v>1405.85</v>
      </c>
      <c r="P262" s="116">
        <v>1432.7</v>
      </c>
      <c r="Q262" s="116">
        <v>1421.2</v>
      </c>
      <c r="R262">
        <v>54806</v>
      </c>
    </row>
    <row r="263" spans="1:18" x14ac:dyDescent="0.25">
      <c r="A263" s="169">
        <v>44809</v>
      </c>
      <c r="B263" s="116">
        <v>1454.6</v>
      </c>
      <c r="C263" s="116">
        <v>1413.45</v>
      </c>
      <c r="D263" s="116">
        <v>1408</v>
      </c>
      <c r="E263" s="116">
        <v>1425</v>
      </c>
      <c r="F263" s="116">
        <v>1413.45</v>
      </c>
      <c r="G263">
        <v>9366</v>
      </c>
      <c r="H263" s="116"/>
      <c r="I263" s="116"/>
      <c r="L263" s="169">
        <v>44809</v>
      </c>
      <c r="M263" s="116">
        <v>1413.5</v>
      </c>
      <c r="N263" s="116">
        <v>1455</v>
      </c>
      <c r="O263" s="116">
        <v>1406.2</v>
      </c>
      <c r="P263" s="116">
        <v>1421.2</v>
      </c>
      <c r="Q263" s="116">
        <v>1413.5</v>
      </c>
      <c r="R263">
        <v>78482</v>
      </c>
    </row>
    <row r="264" spans="1:18" x14ac:dyDescent="0.25">
      <c r="A264" s="169">
        <v>44810</v>
      </c>
      <c r="B264" s="116">
        <v>1478.7</v>
      </c>
      <c r="C264" s="116">
        <v>1461.6</v>
      </c>
      <c r="D264" s="116">
        <v>1416.05</v>
      </c>
      <c r="E264" s="116">
        <v>1420.95</v>
      </c>
      <c r="F264" s="116">
        <v>1461.6</v>
      </c>
      <c r="G264">
        <v>12921</v>
      </c>
      <c r="H264" s="116"/>
      <c r="I264" s="116"/>
      <c r="L264" s="169">
        <v>44810</v>
      </c>
      <c r="M264" s="116">
        <v>1459.8</v>
      </c>
      <c r="N264" s="116">
        <v>1479.35</v>
      </c>
      <c r="O264" s="116">
        <v>1417.5</v>
      </c>
      <c r="P264" s="116">
        <v>1422.95</v>
      </c>
      <c r="Q264" s="116">
        <v>1459.8</v>
      </c>
      <c r="R264">
        <v>129453</v>
      </c>
    </row>
    <row r="265" spans="1:18" x14ac:dyDescent="0.25">
      <c r="A265" s="169">
        <v>44811</v>
      </c>
      <c r="B265" s="116">
        <v>1481.95</v>
      </c>
      <c r="C265" s="116">
        <v>1464.9</v>
      </c>
      <c r="D265" s="116">
        <v>1453.7</v>
      </c>
      <c r="E265" s="116">
        <v>1469.95</v>
      </c>
      <c r="F265" s="116">
        <v>1464.9</v>
      </c>
      <c r="G265">
        <v>9318</v>
      </c>
      <c r="H265" s="116"/>
      <c r="I265" s="116"/>
      <c r="L265" s="169">
        <v>44811</v>
      </c>
      <c r="M265" s="116">
        <v>1467.5</v>
      </c>
      <c r="N265" s="116">
        <v>1482</v>
      </c>
      <c r="O265" s="116">
        <v>1452.6</v>
      </c>
      <c r="P265" s="116">
        <v>1459</v>
      </c>
      <c r="Q265" s="116">
        <v>1467.5</v>
      </c>
      <c r="R265">
        <v>64762</v>
      </c>
    </row>
    <row r="266" spans="1:18" x14ac:dyDescent="0.25">
      <c r="A266" s="169">
        <v>44812</v>
      </c>
      <c r="B266" s="116">
        <v>1498.2</v>
      </c>
      <c r="C266" s="116">
        <v>1460.1</v>
      </c>
      <c r="D266" s="116">
        <v>1451.4</v>
      </c>
      <c r="E266" s="116">
        <v>1478.7</v>
      </c>
      <c r="F266" s="116">
        <v>1460.1</v>
      </c>
      <c r="G266">
        <v>11741</v>
      </c>
      <c r="H266" s="116"/>
      <c r="I266" s="116"/>
      <c r="L266" s="169">
        <v>44812</v>
      </c>
      <c r="M266" s="116">
        <v>1459.05</v>
      </c>
      <c r="N266" s="116">
        <v>1498.6</v>
      </c>
      <c r="O266" s="116">
        <v>1453.1</v>
      </c>
      <c r="P266" s="116">
        <v>1479.8</v>
      </c>
      <c r="Q266" s="116">
        <v>1459.05</v>
      </c>
      <c r="R266">
        <v>72503</v>
      </c>
    </row>
    <row r="267" spans="1:18" x14ac:dyDescent="0.25">
      <c r="A267" s="169">
        <v>44813</v>
      </c>
      <c r="B267" s="116">
        <v>1531</v>
      </c>
      <c r="C267" s="116">
        <v>1515.5</v>
      </c>
      <c r="D267" s="116">
        <v>1452</v>
      </c>
      <c r="E267" s="116">
        <v>1475</v>
      </c>
      <c r="F267" s="116">
        <v>1515.5</v>
      </c>
      <c r="G267">
        <v>29994</v>
      </c>
      <c r="H267" s="116"/>
      <c r="I267" s="116"/>
      <c r="L267" s="169">
        <v>44813</v>
      </c>
      <c r="M267" s="116">
        <v>1515.95</v>
      </c>
      <c r="N267" s="116">
        <v>1530.95</v>
      </c>
      <c r="O267" s="116">
        <v>1459.15</v>
      </c>
      <c r="P267" s="116">
        <v>1476</v>
      </c>
      <c r="Q267" s="116">
        <v>1515.95</v>
      </c>
      <c r="R267">
        <v>168223</v>
      </c>
    </row>
    <row r="268" spans="1:18" x14ac:dyDescent="0.25">
      <c r="A268" s="169">
        <v>44816</v>
      </c>
      <c r="B268" s="116">
        <v>1567.65</v>
      </c>
      <c r="C268" s="116">
        <v>1547.65</v>
      </c>
      <c r="D268" s="116">
        <v>1519.75</v>
      </c>
      <c r="E268" s="116">
        <v>1521.05</v>
      </c>
      <c r="F268" s="116">
        <v>1547.65</v>
      </c>
      <c r="G268">
        <v>23403</v>
      </c>
      <c r="H268" s="116"/>
      <c r="I268" s="116"/>
      <c r="L268" s="169">
        <v>44816</v>
      </c>
      <c r="M268" s="116">
        <v>1544.9</v>
      </c>
      <c r="N268" s="116">
        <v>1568</v>
      </c>
      <c r="O268" s="116">
        <v>1519.65</v>
      </c>
      <c r="P268" s="116">
        <v>1535</v>
      </c>
      <c r="Q268" s="116">
        <v>1544.9</v>
      </c>
      <c r="R268">
        <v>197857</v>
      </c>
    </row>
    <row r="269" spans="1:18" x14ac:dyDescent="0.25">
      <c r="A269" s="169">
        <v>44817</v>
      </c>
      <c r="B269" s="116">
        <v>1563</v>
      </c>
      <c r="C269" s="116">
        <v>1526.95</v>
      </c>
      <c r="D269" s="116">
        <v>1519</v>
      </c>
      <c r="E269" s="116">
        <v>1550.05</v>
      </c>
      <c r="F269" s="116">
        <v>1526.95</v>
      </c>
      <c r="G269">
        <v>20970</v>
      </c>
      <c r="H269" s="116"/>
      <c r="I269" s="116"/>
      <c r="L269" s="169">
        <v>44817</v>
      </c>
      <c r="M269" s="116">
        <v>1526.85</v>
      </c>
      <c r="N269" s="116">
        <v>1564.4</v>
      </c>
      <c r="O269" s="116">
        <v>1512.55</v>
      </c>
      <c r="P269" s="116">
        <v>1545</v>
      </c>
      <c r="Q269" s="116">
        <v>1526.85</v>
      </c>
      <c r="R269">
        <v>89068</v>
      </c>
    </row>
    <row r="270" spans="1:18" x14ac:dyDescent="0.25">
      <c r="A270" s="169">
        <v>44818</v>
      </c>
      <c r="B270" s="116">
        <v>1530.7</v>
      </c>
      <c r="C270" s="116">
        <v>1506.05</v>
      </c>
      <c r="D270" s="116">
        <v>1483.8</v>
      </c>
      <c r="E270" s="116">
        <v>1515</v>
      </c>
      <c r="F270" s="116">
        <v>1506.05</v>
      </c>
      <c r="G270">
        <v>20308</v>
      </c>
      <c r="H270" s="116"/>
      <c r="I270" s="116"/>
      <c r="L270" s="169">
        <v>44818</v>
      </c>
      <c r="M270" s="116">
        <v>1505.35</v>
      </c>
      <c r="N270" s="116">
        <v>1531.15</v>
      </c>
      <c r="O270" s="116">
        <v>1483.05</v>
      </c>
      <c r="P270" s="116">
        <v>1500</v>
      </c>
      <c r="Q270" s="116">
        <v>1505.35</v>
      </c>
      <c r="R270">
        <v>110753</v>
      </c>
    </row>
    <row r="271" spans="1:18" x14ac:dyDescent="0.25">
      <c r="A271" s="169">
        <v>44819</v>
      </c>
      <c r="B271" s="116">
        <v>1544</v>
      </c>
      <c r="C271" s="116">
        <v>1529.95</v>
      </c>
      <c r="D271" s="116">
        <v>1510</v>
      </c>
      <c r="E271" s="116">
        <v>1525.9</v>
      </c>
      <c r="F271" s="116">
        <v>1529.95</v>
      </c>
      <c r="G271">
        <v>16915</v>
      </c>
      <c r="H271" s="116"/>
      <c r="I271" s="116"/>
      <c r="L271" s="169">
        <v>44819</v>
      </c>
      <c r="M271" s="116">
        <v>1529.35</v>
      </c>
      <c r="N271" s="116">
        <v>1544</v>
      </c>
      <c r="O271" s="116">
        <v>1510.1</v>
      </c>
      <c r="P271" s="116">
        <v>1516.4</v>
      </c>
      <c r="Q271" s="116">
        <v>1529.35</v>
      </c>
      <c r="R271">
        <v>84195</v>
      </c>
    </row>
    <row r="272" spans="1:18" x14ac:dyDescent="0.25">
      <c r="A272" s="169">
        <v>44820</v>
      </c>
      <c r="B272" s="116">
        <v>1598</v>
      </c>
      <c r="C272" s="116">
        <v>1540.35</v>
      </c>
      <c r="D272" s="116">
        <v>1510</v>
      </c>
      <c r="E272" s="116">
        <v>1516.65</v>
      </c>
      <c r="F272" s="116">
        <v>1540.35</v>
      </c>
      <c r="G272">
        <v>33458</v>
      </c>
      <c r="H272" s="116"/>
      <c r="I272" s="116"/>
      <c r="L272" s="169">
        <v>44820</v>
      </c>
      <c r="M272" s="116">
        <v>1545.2</v>
      </c>
      <c r="N272" s="116">
        <v>1598</v>
      </c>
      <c r="O272" s="116">
        <v>1510</v>
      </c>
      <c r="P272" s="116">
        <v>1516</v>
      </c>
      <c r="Q272" s="116">
        <v>1545.2</v>
      </c>
      <c r="R272">
        <v>235258</v>
      </c>
    </row>
    <row r="273" spans="1:18" x14ac:dyDescent="0.25">
      <c r="A273" s="169">
        <v>44823</v>
      </c>
      <c r="B273" s="116">
        <v>1718.2</v>
      </c>
      <c r="C273" s="116">
        <v>1701.3</v>
      </c>
      <c r="D273" s="116">
        <v>1536</v>
      </c>
      <c r="E273" s="116">
        <v>1536</v>
      </c>
      <c r="F273" s="116">
        <v>1701.3</v>
      </c>
      <c r="G273">
        <v>67345</v>
      </c>
      <c r="H273" s="116"/>
      <c r="I273" s="116"/>
      <c r="L273" s="169">
        <v>44823</v>
      </c>
      <c r="M273" s="116">
        <v>1701.1</v>
      </c>
      <c r="N273" s="116">
        <v>1718.5</v>
      </c>
      <c r="O273" s="116">
        <v>1551</v>
      </c>
      <c r="P273" s="116">
        <v>1551</v>
      </c>
      <c r="Q273" s="116">
        <v>1701.1</v>
      </c>
      <c r="R273">
        <v>868711</v>
      </c>
    </row>
    <row r="274" spans="1:18" x14ac:dyDescent="0.25">
      <c r="A274" s="169">
        <v>44824</v>
      </c>
      <c r="B274" s="116">
        <v>1736.6</v>
      </c>
      <c r="C274" s="116">
        <v>1641.2</v>
      </c>
      <c r="D274" s="116">
        <v>1625.05</v>
      </c>
      <c r="E274" s="116">
        <v>1710</v>
      </c>
      <c r="F274" s="116">
        <v>1641.2</v>
      </c>
      <c r="G274">
        <v>71154</v>
      </c>
      <c r="H274" s="116"/>
      <c r="I274" s="116"/>
      <c r="L274" s="169">
        <v>44824</v>
      </c>
      <c r="M274" s="116">
        <v>1641.2</v>
      </c>
      <c r="N274" s="116">
        <v>1736</v>
      </c>
      <c r="O274" s="116">
        <v>1625</v>
      </c>
      <c r="P274" s="116">
        <v>1720</v>
      </c>
      <c r="Q274" s="116">
        <v>1641.2</v>
      </c>
      <c r="R274">
        <v>443847</v>
      </c>
    </row>
    <row r="275" spans="1:18" x14ac:dyDescent="0.25">
      <c r="A275" s="169">
        <v>44825</v>
      </c>
      <c r="B275" s="116">
        <v>1672</v>
      </c>
      <c r="C275" s="116">
        <v>1641.95</v>
      </c>
      <c r="D275" s="116">
        <v>1601.1</v>
      </c>
      <c r="E275" s="116">
        <v>1649.95</v>
      </c>
      <c r="F275" s="116">
        <v>1641.95</v>
      </c>
      <c r="G275">
        <v>37970</v>
      </c>
      <c r="H275" s="116"/>
      <c r="I275" s="116"/>
      <c r="L275" s="169">
        <v>44825</v>
      </c>
      <c r="M275" s="116">
        <v>1629.7</v>
      </c>
      <c r="N275" s="116">
        <v>1661.75</v>
      </c>
      <c r="O275" s="116">
        <v>1602.5</v>
      </c>
      <c r="P275" s="116">
        <v>1646.6</v>
      </c>
      <c r="Q275" s="116">
        <v>1629.7</v>
      </c>
      <c r="R275">
        <v>130843</v>
      </c>
    </row>
    <row r="276" spans="1:18" x14ac:dyDescent="0.25">
      <c r="A276" s="169">
        <v>44826</v>
      </c>
      <c r="B276" s="116">
        <v>1676.45</v>
      </c>
      <c r="C276" s="116">
        <v>1636.35</v>
      </c>
      <c r="D276" s="116">
        <v>1622.45</v>
      </c>
      <c r="E276" s="116">
        <v>1633.9</v>
      </c>
      <c r="F276" s="116">
        <v>1636.35</v>
      </c>
      <c r="G276">
        <v>16748</v>
      </c>
      <c r="H276" s="116"/>
      <c r="I276" s="116"/>
      <c r="L276" s="169">
        <v>44826</v>
      </c>
      <c r="M276" s="116">
        <v>1636.8</v>
      </c>
      <c r="N276" s="116">
        <v>1676.5</v>
      </c>
      <c r="O276" s="116">
        <v>1619.05</v>
      </c>
      <c r="P276" s="116">
        <v>1619.05</v>
      </c>
      <c r="Q276" s="116">
        <v>1636.8</v>
      </c>
      <c r="R276">
        <v>122676</v>
      </c>
    </row>
    <row r="277" spans="1:18" x14ac:dyDescent="0.25">
      <c r="A277" s="169">
        <v>44827</v>
      </c>
      <c r="B277" s="116">
        <v>1662</v>
      </c>
      <c r="C277" s="116">
        <v>1588.05</v>
      </c>
      <c r="D277" s="116">
        <v>1565.85</v>
      </c>
      <c r="E277" s="116">
        <v>1662</v>
      </c>
      <c r="F277" s="116">
        <v>1588.05</v>
      </c>
      <c r="G277">
        <v>19399</v>
      </c>
      <c r="H277" s="116"/>
      <c r="I277" s="116"/>
      <c r="L277" s="169">
        <v>44827</v>
      </c>
      <c r="M277" s="116">
        <v>1586.75</v>
      </c>
      <c r="N277" s="116">
        <v>1660.95</v>
      </c>
      <c r="O277" s="116">
        <v>1566.9</v>
      </c>
      <c r="P277" s="116">
        <v>1642.75</v>
      </c>
      <c r="Q277" s="116">
        <v>1586.75</v>
      </c>
      <c r="R277">
        <v>151714</v>
      </c>
    </row>
    <row r="278" spans="1:18" x14ac:dyDescent="0.25">
      <c r="A278" s="169">
        <v>44830</v>
      </c>
      <c r="B278" s="116">
        <v>1576.2</v>
      </c>
      <c r="C278" s="116">
        <v>1432.95</v>
      </c>
      <c r="D278" s="116">
        <v>1419</v>
      </c>
      <c r="E278" s="116">
        <v>1562</v>
      </c>
      <c r="F278" s="116">
        <v>1432.95</v>
      </c>
      <c r="G278">
        <v>66898</v>
      </c>
      <c r="H278" s="116"/>
      <c r="I278" s="116"/>
      <c r="L278" s="169">
        <v>44830</v>
      </c>
      <c r="M278" s="116">
        <v>1434.05</v>
      </c>
      <c r="N278" s="116">
        <v>1582.15</v>
      </c>
      <c r="O278" s="116">
        <v>1416.7</v>
      </c>
      <c r="P278" s="116">
        <v>1570.05</v>
      </c>
      <c r="Q278" s="116">
        <v>1434.05</v>
      </c>
      <c r="R278">
        <v>353461</v>
      </c>
    </row>
    <row r="279" spans="1:18" x14ac:dyDescent="0.25">
      <c r="A279" s="169">
        <v>44831</v>
      </c>
      <c r="B279" s="116">
        <v>1462.2</v>
      </c>
      <c r="C279" s="116">
        <v>1411.1</v>
      </c>
      <c r="D279" s="116">
        <v>1381.3</v>
      </c>
      <c r="E279" s="116">
        <v>1438.95</v>
      </c>
      <c r="F279" s="116">
        <v>1411.1</v>
      </c>
      <c r="G279">
        <v>16958</v>
      </c>
      <c r="H279" s="116"/>
      <c r="I279" s="116"/>
      <c r="L279" s="169">
        <v>44831</v>
      </c>
      <c r="M279" s="116">
        <v>1412.35</v>
      </c>
      <c r="N279" s="116">
        <v>1469.75</v>
      </c>
      <c r="O279" s="116">
        <v>1381.25</v>
      </c>
      <c r="P279" s="116">
        <v>1434</v>
      </c>
      <c r="Q279" s="116">
        <v>1412.35</v>
      </c>
      <c r="R279">
        <v>211804</v>
      </c>
    </row>
    <row r="280" spans="1:18" x14ac:dyDescent="0.25">
      <c r="A280" s="169">
        <v>44832</v>
      </c>
      <c r="B280" s="116">
        <v>1435.1</v>
      </c>
      <c r="C280" s="116">
        <v>1415.1</v>
      </c>
      <c r="D280" s="116">
        <v>1386.1</v>
      </c>
      <c r="E280" s="116">
        <v>1412</v>
      </c>
      <c r="F280" s="116">
        <v>1415.1</v>
      </c>
      <c r="G280">
        <v>19825</v>
      </c>
      <c r="H280" s="116"/>
      <c r="I280" s="116"/>
      <c r="L280" s="169">
        <v>44832</v>
      </c>
      <c r="M280" s="116">
        <v>1415.15</v>
      </c>
      <c r="N280" s="116">
        <v>1435</v>
      </c>
      <c r="O280" s="116">
        <v>1385</v>
      </c>
      <c r="P280" s="116">
        <v>1411</v>
      </c>
      <c r="Q280" s="116">
        <v>1415.15</v>
      </c>
      <c r="R280">
        <v>155443</v>
      </c>
    </row>
    <row r="281" spans="1:18" x14ac:dyDescent="0.25">
      <c r="A281" s="169">
        <v>44833</v>
      </c>
      <c r="B281" s="116">
        <v>1459.95</v>
      </c>
      <c r="C281" s="116">
        <v>1438.15</v>
      </c>
      <c r="D281" s="116">
        <v>1405.3</v>
      </c>
      <c r="E281" s="116">
        <v>1438.45</v>
      </c>
      <c r="F281" s="116">
        <v>1438.15</v>
      </c>
      <c r="G281">
        <v>11157</v>
      </c>
      <c r="H281" s="116"/>
      <c r="I281" s="116"/>
      <c r="L281" s="169">
        <v>44833</v>
      </c>
      <c r="M281" s="116">
        <v>1429.3</v>
      </c>
      <c r="N281" s="116">
        <v>1453.5</v>
      </c>
      <c r="O281" s="116">
        <v>1405</v>
      </c>
      <c r="P281" s="116">
        <v>1439.75</v>
      </c>
      <c r="Q281" s="116">
        <v>1429.3</v>
      </c>
      <c r="R281">
        <v>89943</v>
      </c>
    </row>
    <row r="282" spans="1:18" x14ac:dyDescent="0.25">
      <c r="A282" s="169">
        <v>44834</v>
      </c>
      <c r="B282" s="116">
        <v>1449.95</v>
      </c>
      <c r="C282" s="116">
        <v>1419.45</v>
      </c>
      <c r="D282" s="116">
        <v>1404.95</v>
      </c>
      <c r="E282" s="116">
        <v>1416.05</v>
      </c>
      <c r="F282" s="116">
        <v>1419.45</v>
      </c>
      <c r="G282">
        <v>19823</v>
      </c>
      <c r="H282" s="116"/>
      <c r="I282" s="116"/>
      <c r="L282" s="169">
        <v>44834</v>
      </c>
      <c r="M282" s="116">
        <v>1421.05</v>
      </c>
      <c r="N282" s="116">
        <v>1448.5</v>
      </c>
      <c r="O282" s="116">
        <v>1413</v>
      </c>
      <c r="P282" s="116">
        <v>1426</v>
      </c>
      <c r="Q282" s="116">
        <v>1421.05</v>
      </c>
      <c r="R282">
        <v>129700</v>
      </c>
    </row>
    <row r="283" spans="1:18" x14ac:dyDescent="0.25">
      <c r="A283" s="169">
        <v>44837</v>
      </c>
      <c r="B283" s="116">
        <v>1479.65</v>
      </c>
      <c r="C283" s="116">
        <v>1470.55</v>
      </c>
      <c r="D283" s="116">
        <v>1416.1</v>
      </c>
      <c r="E283" s="116">
        <v>1429.95</v>
      </c>
      <c r="F283" s="116">
        <v>1470.55</v>
      </c>
      <c r="G283">
        <v>20234</v>
      </c>
      <c r="H283" s="116"/>
      <c r="I283" s="116"/>
      <c r="L283" s="169">
        <v>44837</v>
      </c>
      <c r="M283" s="116">
        <v>1471.45</v>
      </c>
      <c r="N283" s="116">
        <v>1479</v>
      </c>
      <c r="O283" s="116">
        <v>1416</v>
      </c>
      <c r="P283" s="116">
        <v>1422.25</v>
      </c>
      <c r="Q283" s="116">
        <v>1471.45</v>
      </c>
      <c r="R283">
        <v>177165</v>
      </c>
    </row>
    <row r="284" spans="1:18" x14ac:dyDescent="0.25">
      <c r="A284" s="169">
        <v>44838</v>
      </c>
      <c r="B284" s="116">
        <v>1620</v>
      </c>
      <c r="C284" s="116">
        <v>1585.55</v>
      </c>
      <c r="D284" s="116">
        <v>1470.55</v>
      </c>
      <c r="E284" s="116">
        <v>1470.55</v>
      </c>
      <c r="F284" s="116">
        <v>1585.55</v>
      </c>
      <c r="G284">
        <v>32887</v>
      </c>
      <c r="H284" s="116"/>
      <c r="I284" s="116"/>
      <c r="L284" s="169">
        <v>44838</v>
      </c>
      <c r="M284" s="116">
        <v>1585.25</v>
      </c>
      <c r="N284" s="116">
        <v>1620</v>
      </c>
      <c r="O284" s="116">
        <v>1476.4</v>
      </c>
      <c r="P284" s="116">
        <v>1495</v>
      </c>
      <c r="Q284" s="116">
        <v>1585.25</v>
      </c>
      <c r="R284">
        <v>378368</v>
      </c>
    </row>
    <row r="285" spans="1:18" x14ac:dyDescent="0.25">
      <c r="A285" s="169">
        <v>44840</v>
      </c>
      <c r="B285" s="116">
        <v>1638</v>
      </c>
      <c r="C285" s="116">
        <v>1627.95</v>
      </c>
      <c r="D285" s="116">
        <v>1594.5</v>
      </c>
      <c r="E285" s="116">
        <v>1615</v>
      </c>
      <c r="F285" s="116">
        <v>1627.95</v>
      </c>
      <c r="G285">
        <v>19356</v>
      </c>
      <c r="H285" s="116"/>
      <c r="I285" s="116"/>
      <c r="L285" s="169">
        <v>44840</v>
      </c>
      <c r="M285" s="116">
        <v>1626.7</v>
      </c>
      <c r="N285" s="116">
        <v>1639.4</v>
      </c>
      <c r="O285" s="116">
        <v>1595.3</v>
      </c>
      <c r="P285" s="116">
        <v>1614</v>
      </c>
      <c r="Q285" s="116">
        <v>1626.7</v>
      </c>
      <c r="R285">
        <v>142108</v>
      </c>
    </row>
    <row r="286" spans="1:18" x14ac:dyDescent="0.25">
      <c r="A286" s="169">
        <v>44841</v>
      </c>
      <c r="B286" s="116">
        <v>1694</v>
      </c>
      <c r="C286" s="116">
        <v>1669.4</v>
      </c>
      <c r="D286" s="116">
        <v>1613.35</v>
      </c>
      <c r="E286" s="116">
        <v>1627.95</v>
      </c>
      <c r="F286" s="116">
        <v>1669.4</v>
      </c>
      <c r="G286">
        <v>32308</v>
      </c>
      <c r="H286" s="116"/>
      <c r="I286" s="116"/>
      <c r="L286" s="169">
        <v>44841</v>
      </c>
      <c r="M286" s="116">
        <v>1667.9</v>
      </c>
      <c r="N286" s="116">
        <v>1695</v>
      </c>
      <c r="O286" s="116">
        <v>1613.4</v>
      </c>
      <c r="P286" s="116">
        <v>1626</v>
      </c>
      <c r="Q286" s="116">
        <v>1667.9</v>
      </c>
      <c r="R286">
        <v>213042</v>
      </c>
    </row>
    <row r="287" spans="1:18" x14ac:dyDescent="0.25">
      <c r="A287" s="169">
        <v>44844</v>
      </c>
      <c r="B287" s="116">
        <v>1684.75</v>
      </c>
      <c r="C287" s="116">
        <v>1629.9</v>
      </c>
      <c r="D287" s="116">
        <v>1610.2</v>
      </c>
      <c r="E287" s="116">
        <v>1630.05</v>
      </c>
      <c r="F287" s="116">
        <v>1629.9</v>
      </c>
      <c r="G287">
        <v>21550</v>
      </c>
      <c r="H287" s="116"/>
      <c r="I287" s="116"/>
      <c r="L287" s="169">
        <v>44844</v>
      </c>
      <c r="M287" s="116">
        <v>1633.35</v>
      </c>
      <c r="N287" s="116">
        <v>1684.8</v>
      </c>
      <c r="O287" s="116">
        <v>1610</v>
      </c>
      <c r="P287" s="116">
        <v>1640.1</v>
      </c>
      <c r="Q287" s="116">
        <v>1633.35</v>
      </c>
      <c r="R287">
        <v>90003</v>
      </c>
    </row>
    <row r="288" spans="1:18" x14ac:dyDescent="0.25">
      <c r="A288" s="169">
        <v>44845</v>
      </c>
      <c r="B288" s="116">
        <v>1683</v>
      </c>
      <c r="C288" s="116">
        <v>1586.25</v>
      </c>
      <c r="D288" s="116">
        <v>1567.65</v>
      </c>
      <c r="E288" s="116">
        <v>1629.95</v>
      </c>
      <c r="F288" s="116">
        <v>1586.25</v>
      </c>
      <c r="G288">
        <v>15280</v>
      </c>
      <c r="H288" s="116"/>
      <c r="I288" s="116"/>
      <c r="L288" s="169">
        <v>44845</v>
      </c>
      <c r="M288" s="116">
        <v>1589.35</v>
      </c>
      <c r="N288" s="116">
        <v>1683</v>
      </c>
      <c r="O288" s="116">
        <v>1565</v>
      </c>
      <c r="P288" s="116">
        <v>1639.1</v>
      </c>
      <c r="Q288" s="116">
        <v>1589.35</v>
      </c>
      <c r="R288">
        <v>146865</v>
      </c>
    </row>
    <row r="289" spans="1:18" x14ac:dyDescent="0.25">
      <c r="A289" s="169">
        <v>44846</v>
      </c>
      <c r="B289" s="116">
        <v>1622.85</v>
      </c>
      <c r="C289" s="116">
        <v>1603.85</v>
      </c>
      <c r="D289" s="116">
        <v>1562.6</v>
      </c>
      <c r="E289" s="116">
        <v>1622.85</v>
      </c>
      <c r="F289" s="116">
        <v>1603.85</v>
      </c>
      <c r="G289">
        <v>11052</v>
      </c>
      <c r="H289" s="116"/>
      <c r="I289" s="116"/>
      <c r="L289" s="169">
        <v>44846</v>
      </c>
      <c r="M289" s="116">
        <v>1603.05</v>
      </c>
      <c r="N289" s="116">
        <v>1612</v>
      </c>
      <c r="O289" s="116">
        <v>1561.55</v>
      </c>
      <c r="P289" s="116">
        <v>1599</v>
      </c>
      <c r="Q289" s="116">
        <v>1603.05</v>
      </c>
      <c r="R289">
        <v>84503</v>
      </c>
    </row>
    <row r="290" spans="1:18" x14ac:dyDescent="0.25">
      <c r="A290" s="169">
        <v>44847</v>
      </c>
      <c r="B290" s="116">
        <v>1617.8</v>
      </c>
      <c r="C290" s="116">
        <v>1588.7</v>
      </c>
      <c r="D290" s="116">
        <v>1576.55</v>
      </c>
      <c r="E290" s="116">
        <v>1608.45</v>
      </c>
      <c r="F290" s="116">
        <v>1588.7</v>
      </c>
      <c r="G290">
        <v>10402</v>
      </c>
      <c r="H290" s="116"/>
      <c r="I290" s="116"/>
      <c r="L290" s="169">
        <v>44847</v>
      </c>
      <c r="M290" s="116">
        <v>1590.05</v>
      </c>
      <c r="N290" s="116">
        <v>1618.3</v>
      </c>
      <c r="O290" s="116">
        <v>1576.75</v>
      </c>
      <c r="P290" s="116">
        <v>1601.95</v>
      </c>
      <c r="Q290" s="116">
        <v>1590.05</v>
      </c>
      <c r="R290">
        <v>48438</v>
      </c>
    </row>
    <row r="291" spans="1:18" x14ac:dyDescent="0.25">
      <c r="A291" s="169">
        <v>44848</v>
      </c>
      <c r="B291" s="116">
        <v>1632.75</v>
      </c>
      <c r="C291" s="116">
        <v>1581.2</v>
      </c>
      <c r="D291" s="116">
        <v>1574.8</v>
      </c>
      <c r="E291" s="116">
        <v>1623.95</v>
      </c>
      <c r="F291" s="116">
        <v>1581.2</v>
      </c>
      <c r="G291">
        <v>6153</v>
      </c>
      <c r="H291" s="116"/>
      <c r="I291" s="116"/>
      <c r="L291" s="169">
        <v>44848</v>
      </c>
      <c r="M291" s="116">
        <v>1579.95</v>
      </c>
      <c r="N291" s="116">
        <v>1633.3</v>
      </c>
      <c r="O291" s="116">
        <v>1571.1</v>
      </c>
      <c r="P291" s="116">
        <v>1615.5</v>
      </c>
      <c r="Q291" s="116">
        <v>1579.95</v>
      </c>
      <c r="R291">
        <v>72492</v>
      </c>
    </row>
    <row r="292" spans="1:18" x14ac:dyDescent="0.25">
      <c r="A292" s="169">
        <v>44851</v>
      </c>
      <c r="B292" s="116">
        <v>1602.85</v>
      </c>
      <c r="C292" s="116">
        <v>1504.9</v>
      </c>
      <c r="D292" s="116">
        <v>1436.95</v>
      </c>
      <c r="E292" s="116">
        <v>1594.65</v>
      </c>
      <c r="F292" s="116">
        <v>1504.9</v>
      </c>
      <c r="G292">
        <v>41534</v>
      </c>
      <c r="H292" s="116"/>
      <c r="I292" s="116"/>
      <c r="L292" s="169">
        <v>44851</v>
      </c>
      <c r="M292" s="116">
        <v>1506.25</v>
      </c>
      <c r="N292" s="116">
        <v>1602</v>
      </c>
      <c r="O292" s="116">
        <v>1431.05</v>
      </c>
      <c r="P292" s="116">
        <v>1579.7</v>
      </c>
      <c r="Q292" s="116">
        <v>1506.25</v>
      </c>
      <c r="R292">
        <v>350016</v>
      </c>
    </row>
    <row r="293" spans="1:18" x14ac:dyDescent="0.25">
      <c r="A293" s="169">
        <v>44852</v>
      </c>
      <c r="B293" s="116">
        <v>1589</v>
      </c>
      <c r="C293" s="116">
        <v>1544.9</v>
      </c>
      <c r="D293" s="116">
        <v>1516.05</v>
      </c>
      <c r="E293" s="116">
        <v>1516.05</v>
      </c>
      <c r="F293" s="116">
        <v>1544.9</v>
      </c>
      <c r="G293">
        <v>5952</v>
      </c>
      <c r="H293" s="116"/>
      <c r="I293" s="116"/>
      <c r="L293" s="169">
        <v>44852</v>
      </c>
      <c r="M293" s="116">
        <v>1543.2</v>
      </c>
      <c r="N293" s="116">
        <v>1553.9</v>
      </c>
      <c r="O293" s="116">
        <v>1520.3</v>
      </c>
      <c r="P293" s="116">
        <v>1530</v>
      </c>
      <c r="Q293" s="116">
        <v>1543.2</v>
      </c>
      <c r="R293">
        <v>78377</v>
      </c>
    </row>
    <row r="294" spans="1:18" x14ac:dyDescent="0.25">
      <c r="A294" s="169">
        <v>44853</v>
      </c>
      <c r="B294" s="116">
        <v>1594</v>
      </c>
      <c r="C294" s="116">
        <v>1577.25</v>
      </c>
      <c r="D294" s="116">
        <v>1557.75</v>
      </c>
      <c r="E294" s="116">
        <v>1566.95</v>
      </c>
      <c r="F294" s="116">
        <v>1577.25</v>
      </c>
      <c r="G294">
        <v>14340</v>
      </c>
      <c r="H294" s="116"/>
      <c r="I294" s="116"/>
      <c r="L294" s="169">
        <v>44853</v>
      </c>
      <c r="M294" s="116">
        <v>1576.85</v>
      </c>
      <c r="N294" s="116">
        <v>1595</v>
      </c>
      <c r="O294" s="116">
        <v>1556.65</v>
      </c>
      <c r="P294" s="116">
        <v>1557</v>
      </c>
      <c r="Q294" s="116">
        <v>1576.85</v>
      </c>
      <c r="R294">
        <v>93830</v>
      </c>
    </row>
    <row r="295" spans="1:18" x14ac:dyDescent="0.25">
      <c r="A295" s="169">
        <v>44854</v>
      </c>
      <c r="B295" s="116">
        <v>1604.6</v>
      </c>
      <c r="C295" s="116">
        <v>1490.2</v>
      </c>
      <c r="D295" s="116">
        <v>1450.05</v>
      </c>
      <c r="E295" s="116">
        <v>1582.7</v>
      </c>
      <c r="F295" s="116">
        <v>1490.2</v>
      </c>
      <c r="G295">
        <v>39598</v>
      </c>
      <c r="H295" s="116"/>
      <c r="I295" s="116"/>
      <c r="L295" s="169">
        <v>44854</v>
      </c>
      <c r="M295" s="116">
        <v>1491.8</v>
      </c>
      <c r="N295" s="116">
        <v>1605</v>
      </c>
      <c r="O295" s="116">
        <v>1451</v>
      </c>
      <c r="P295" s="116">
        <v>1567.95</v>
      </c>
      <c r="Q295" s="116">
        <v>1491.8</v>
      </c>
      <c r="R295">
        <v>376344</v>
      </c>
    </row>
    <row r="296" spans="1:18" x14ac:dyDescent="0.25">
      <c r="A296" s="169">
        <v>44855</v>
      </c>
      <c r="B296" s="116">
        <v>1550</v>
      </c>
      <c r="C296" s="116">
        <v>1450.3</v>
      </c>
      <c r="D296" s="116">
        <v>1440</v>
      </c>
      <c r="E296" s="116">
        <v>1502</v>
      </c>
      <c r="F296" s="116">
        <v>1450.3</v>
      </c>
      <c r="G296">
        <v>23285</v>
      </c>
      <c r="H296" s="116"/>
      <c r="I296" s="116"/>
      <c r="L296" s="169">
        <v>44855</v>
      </c>
      <c r="M296" s="116">
        <v>1450.2</v>
      </c>
      <c r="N296" s="116">
        <v>1541.95</v>
      </c>
      <c r="O296" s="116">
        <v>1440</v>
      </c>
      <c r="P296" s="116">
        <v>1508</v>
      </c>
      <c r="Q296" s="116">
        <v>1450.2</v>
      </c>
      <c r="R296">
        <v>206820</v>
      </c>
    </row>
    <row r="297" spans="1:18" x14ac:dyDescent="0.25">
      <c r="A297" s="169">
        <v>44858</v>
      </c>
      <c r="B297" s="116">
        <v>1478.15</v>
      </c>
      <c r="C297" s="116">
        <v>1473.55</v>
      </c>
      <c r="D297" s="116">
        <v>1461.15</v>
      </c>
      <c r="E297" s="116">
        <v>1461.15</v>
      </c>
      <c r="F297" s="116">
        <v>1473.55</v>
      </c>
      <c r="G297">
        <v>4821</v>
      </c>
      <c r="H297" s="116"/>
      <c r="I297" s="116"/>
      <c r="L297" s="169">
        <v>44858</v>
      </c>
      <c r="M297" s="116">
        <v>1473.65</v>
      </c>
      <c r="N297" s="116">
        <v>1479.75</v>
      </c>
      <c r="O297" s="116">
        <v>1466.9</v>
      </c>
      <c r="P297" s="116">
        <v>1475</v>
      </c>
      <c r="Q297" s="116">
        <v>1473.65</v>
      </c>
      <c r="R297">
        <v>22088</v>
      </c>
    </row>
    <row r="298" spans="1:18" x14ac:dyDescent="0.25">
      <c r="A298" s="169">
        <v>44859</v>
      </c>
      <c r="B298" s="116">
        <v>1473.65</v>
      </c>
      <c r="C298" s="116">
        <v>1449</v>
      </c>
      <c r="D298" s="116">
        <v>1437.85</v>
      </c>
      <c r="E298" s="116">
        <v>1473.65</v>
      </c>
      <c r="F298" s="116">
        <v>1449</v>
      </c>
      <c r="G298">
        <v>5644</v>
      </c>
      <c r="H298" s="116"/>
      <c r="I298" s="116"/>
      <c r="L298" s="169">
        <v>44859</v>
      </c>
      <c r="M298" s="116">
        <v>1447.9</v>
      </c>
      <c r="N298" s="116">
        <v>1477.65</v>
      </c>
      <c r="O298" s="116">
        <v>1437</v>
      </c>
      <c r="P298" s="116">
        <v>1473.65</v>
      </c>
      <c r="Q298" s="116">
        <v>1447.9</v>
      </c>
      <c r="R298">
        <v>64946</v>
      </c>
    </row>
    <row r="299" spans="1:18" x14ac:dyDescent="0.25">
      <c r="A299" s="169">
        <v>44861</v>
      </c>
      <c r="B299" s="116">
        <v>1466.95</v>
      </c>
      <c r="C299" s="116">
        <v>1435.65</v>
      </c>
      <c r="D299" s="116">
        <v>1428.55</v>
      </c>
      <c r="E299" s="116">
        <v>1449</v>
      </c>
      <c r="F299" s="116">
        <v>1435.65</v>
      </c>
      <c r="G299">
        <v>9060</v>
      </c>
      <c r="H299" s="116"/>
      <c r="I299" s="116"/>
      <c r="L299" s="169">
        <v>44861</v>
      </c>
      <c r="M299" s="116">
        <v>1435.65</v>
      </c>
      <c r="N299" s="116">
        <v>1466.3</v>
      </c>
      <c r="O299" s="116">
        <v>1428.45</v>
      </c>
      <c r="P299" s="116">
        <v>1445</v>
      </c>
      <c r="Q299" s="116">
        <v>1435.65</v>
      </c>
      <c r="R299">
        <v>52671</v>
      </c>
    </row>
    <row r="300" spans="1:18" x14ac:dyDescent="0.25">
      <c r="A300" s="169">
        <v>44862</v>
      </c>
      <c r="B300" s="116">
        <v>1446</v>
      </c>
      <c r="C300" s="116">
        <v>1403.05</v>
      </c>
      <c r="D300" s="116">
        <v>1391</v>
      </c>
      <c r="E300" s="116">
        <v>1440</v>
      </c>
      <c r="F300" s="116">
        <v>1403.05</v>
      </c>
      <c r="G300">
        <v>16216</v>
      </c>
      <c r="H300" s="116"/>
      <c r="I300" s="116"/>
      <c r="L300" s="169">
        <v>44862</v>
      </c>
      <c r="M300" s="116">
        <v>1404.05</v>
      </c>
      <c r="N300" s="116">
        <v>1449.45</v>
      </c>
      <c r="O300" s="116">
        <v>1400.1</v>
      </c>
      <c r="P300" s="116">
        <v>1442.5</v>
      </c>
      <c r="Q300" s="116">
        <v>1404.05</v>
      </c>
      <c r="R300">
        <v>84279</v>
      </c>
    </row>
    <row r="301" spans="1:18" x14ac:dyDescent="0.25">
      <c r="A301" s="169">
        <v>44865</v>
      </c>
      <c r="B301" s="116">
        <v>1387.7</v>
      </c>
      <c r="C301" s="116">
        <v>1316.7</v>
      </c>
      <c r="D301" s="116">
        <v>1303.8</v>
      </c>
      <c r="E301" s="116">
        <v>1379.7</v>
      </c>
      <c r="F301" s="116">
        <v>1316.7</v>
      </c>
      <c r="G301">
        <v>15431</v>
      </c>
      <c r="H301" s="116"/>
      <c r="I301" s="116"/>
      <c r="L301" s="169">
        <v>44865</v>
      </c>
      <c r="M301" s="116">
        <v>1314.55</v>
      </c>
      <c r="N301" s="116">
        <v>1390</v>
      </c>
      <c r="O301" s="116">
        <v>1302.7</v>
      </c>
      <c r="P301" s="116">
        <v>1375.25</v>
      </c>
      <c r="Q301" s="116">
        <v>1314.55</v>
      </c>
      <c r="R301">
        <v>239256</v>
      </c>
    </row>
    <row r="302" spans="1:18" x14ac:dyDescent="0.25">
      <c r="A302" s="169">
        <v>44866</v>
      </c>
      <c r="B302" s="116">
        <v>1329.35</v>
      </c>
      <c r="C302" s="116">
        <v>1302.5999999999999</v>
      </c>
      <c r="D302" s="116">
        <v>1291</v>
      </c>
      <c r="E302" s="116">
        <v>1314.1</v>
      </c>
      <c r="F302" s="116">
        <v>1302.5999999999999</v>
      </c>
      <c r="G302">
        <v>16277</v>
      </c>
      <c r="H302" s="116"/>
      <c r="I302" s="116"/>
      <c r="L302" s="169">
        <v>44866</v>
      </c>
      <c r="M302" s="116">
        <v>1301.95</v>
      </c>
      <c r="N302" s="116">
        <v>1328.75</v>
      </c>
      <c r="O302" s="116">
        <v>1290</v>
      </c>
      <c r="P302" s="116">
        <v>1309</v>
      </c>
      <c r="Q302" s="116">
        <v>1301.95</v>
      </c>
      <c r="R302">
        <v>101339</v>
      </c>
    </row>
    <row r="303" spans="1:18" x14ac:dyDescent="0.25">
      <c r="A303" s="169">
        <v>44867</v>
      </c>
      <c r="B303" s="116">
        <v>1324.35</v>
      </c>
      <c r="C303" s="116">
        <v>1298.6500000000001</v>
      </c>
      <c r="D303" s="116">
        <v>1290</v>
      </c>
      <c r="E303" s="116">
        <v>1292.9000000000001</v>
      </c>
      <c r="F303" s="116">
        <v>1298.6500000000001</v>
      </c>
      <c r="G303">
        <v>11489</v>
      </c>
      <c r="H303" s="116"/>
      <c r="I303" s="116"/>
      <c r="L303" s="169">
        <v>44867</v>
      </c>
      <c r="M303" s="116">
        <v>1298.0999999999999</v>
      </c>
      <c r="N303" s="116">
        <v>1323.4</v>
      </c>
      <c r="O303" s="116">
        <v>1292.3</v>
      </c>
      <c r="P303" s="116">
        <v>1301.95</v>
      </c>
      <c r="Q303" s="116">
        <v>1298.0999999999999</v>
      </c>
      <c r="R303">
        <v>73871</v>
      </c>
    </row>
    <row r="304" spans="1:18" x14ac:dyDescent="0.25">
      <c r="A304" s="169">
        <v>44868</v>
      </c>
      <c r="B304" s="116">
        <v>1311.15</v>
      </c>
      <c r="C304" s="116">
        <v>1297.8</v>
      </c>
      <c r="D304" s="116">
        <v>1288.05</v>
      </c>
      <c r="E304" s="116">
        <v>1295</v>
      </c>
      <c r="F304" s="116">
        <v>1297.8</v>
      </c>
      <c r="G304">
        <v>9400</v>
      </c>
      <c r="H304" s="116"/>
      <c r="I304" s="116"/>
      <c r="L304" s="169">
        <v>44868</v>
      </c>
      <c r="M304" s="116">
        <v>1298.75</v>
      </c>
      <c r="N304" s="116">
        <v>1310</v>
      </c>
      <c r="O304" s="116">
        <v>1290.05</v>
      </c>
      <c r="P304" s="116">
        <v>1295</v>
      </c>
      <c r="Q304" s="116">
        <v>1298.75</v>
      </c>
      <c r="R304">
        <v>76689</v>
      </c>
    </row>
    <row r="305" spans="1:18" x14ac:dyDescent="0.25">
      <c r="A305" s="169">
        <v>44869</v>
      </c>
      <c r="B305" s="116">
        <v>1314.45</v>
      </c>
      <c r="C305" s="116">
        <v>1269.25</v>
      </c>
      <c r="D305" s="116">
        <v>1256.25</v>
      </c>
      <c r="E305" s="116">
        <v>1303.0999999999999</v>
      </c>
      <c r="F305" s="116">
        <v>1269.25</v>
      </c>
      <c r="G305">
        <v>9692</v>
      </c>
      <c r="H305" s="116"/>
      <c r="I305" s="116"/>
      <c r="L305" s="169">
        <v>44869</v>
      </c>
      <c r="M305" s="116">
        <v>1269.5999999999999</v>
      </c>
      <c r="N305" s="116">
        <v>1314.55</v>
      </c>
      <c r="O305" s="116">
        <v>1256.4000000000001</v>
      </c>
      <c r="P305" s="116">
        <v>1306.4000000000001</v>
      </c>
      <c r="Q305" s="116">
        <v>1269.5999999999999</v>
      </c>
      <c r="R305">
        <v>114765</v>
      </c>
    </row>
    <row r="306" spans="1:18" x14ac:dyDescent="0.25">
      <c r="A306" s="169">
        <v>44872</v>
      </c>
      <c r="B306" s="116">
        <v>1284.0999999999999</v>
      </c>
      <c r="C306" s="116">
        <v>1228.75</v>
      </c>
      <c r="D306" s="116">
        <v>1225</v>
      </c>
      <c r="E306" s="116">
        <v>1269.25</v>
      </c>
      <c r="F306" s="116">
        <v>1228.75</v>
      </c>
      <c r="G306">
        <v>11831</v>
      </c>
      <c r="H306" s="116"/>
      <c r="I306" s="116"/>
      <c r="L306" s="169">
        <v>44872</v>
      </c>
      <c r="M306" s="116">
        <v>1228.75</v>
      </c>
      <c r="N306" s="116">
        <v>1284.25</v>
      </c>
      <c r="O306" s="116">
        <v>1224</v>
      </c>
      <c r="P306" s="116">
        <v>1264.5</v>
      </c>
      <c r="Q306" s="116">
        <v>1228.75</v>
      </c>
      <c r="R306">
        <v>158591</v>
      </c>
    </row>
    <row r="307" spans="1:18" x14ac:dyDescent="0.25">
      <c r="A307" s="169">
        <v>44874</v>
      </c>
      <c r="B307" s="116">
        <v>1272.75</v>
      </c>
      <c r="C307" s="116">
        <v>1236.25</v>
      </c>
      <c r="D307" s="116">
        <v>1223.4000000000001</v>
      </c>
      <c r="E307" s="116">
        <v>1228.75</v>
      </c>
      <c r="F307" s="116">
        <v>1236.25</v>
      </c>
      <c r="G307">
        <v>20775</v>
      </c>
      <c r="H307" s="116"/>
      <c r="I307" s="116"/>
      <c r="L307" s="169">
        <v>44874</v>
      </c>
      <c r="M307" s="116">
        <v>1234.8</v>
      </c>
      <c r="N307" s="116">
        <v>1271.95</v>
      </c>
      <c r="O307" s="116">
        <v>1224</v>
      </c>
      <c r="P307" s="116">
        <v>1229</v>
      </c>
      <c r="Q307" s="116">
        <v>1234.8</v>
      </c>
      <c r="R307">
        <v>227972</v>
      </c>
    </row>
    <row r="308" spans="1:18" x14ac:dyDescent="0.25">
      <c r="A308" s="169">
        <v>44875</v>
      </c>
      <c r="B308" s="116">
        <v>1257.75</v>
      </c>
      <c r="C308" s="116">
        <v>1252.3</v>
      </c>
      <c r="D308" s="116">
        <v>1215.1500000000001</v>
      </c>
      <c r="E308" s="116">
        <v>1236</v>
      </c>
      <c r="F308" s="116">
        <v>1252.3</v>
      </c>
      <c r="G308">
        <v>12163</v>
      </c>
      <c r="H308" s="116"/>
      <c r="I308" s="116"/>
      <c r="L308" s="169">
        <v>44875</v>
      </c>
      <c r="M308" s="116">
        <v>1251.3</v>
      </c>
      <c r="N308" s="116">
        <v>1257.8499999999999</v>
      </c>
      <c r="O308" s="116">
        <v>1216.1500000000001</v>
      </c>
      <c r="P308" s="116">
        <v>1238</v>
      </c>
      <c r="Q308" s="116">
        <v>1251.3</v>
      </c>
      <c r="R308">
        <v>86749</v>
      </c>
    </row>
    <row r="309" spans="1:18" x14ac:dyDescent="0.25">
      <c r="A309" s="169">
        <v>44876</v>
      </c>
      <c r="B309" s="116">
        <v>1295</v>
      </c>
      <c r="C309" s="116">
        <v>1257.5</v>
      </c>
      <c r="D309" s="116">
        <v>1237</v>
      </c>
      <c r="E309" s="116">
        <v>1261.05</v>
      </c>
      <c r="F309" s="116">
        <v>1257.5</v>
      </c>
      <c r="G309">
        <v>21624</v>
      </c>
      <c r="H309" s="116"/>
      <c r="I309" s="116"/>
      <c r="L309" s="169">
        <v>44876</v>
      </c>
      <c r="M309" s="116">
        <v>1259.0999999999999</v>
      </c>
      <c r="N309" s="116">
        <v>1296.75</v>
      </c>
      <c r="O309" s="116">
        <v>1236.05</v>
      </c>
      <c r="P309" s="116">
        <v>1269.25</v>
      </c>
      <c r="Q309" s="116">
        <v>1259.0999999999999</v>
      </c>
      <c r="R309">
        <v>141512</v>
      </c>
    </row>
    <row r="310" spans="1:18" x14ac:dyDescent="0.25">
      <c r="A310" s="169">
        <v>44879</v>
      </c>
      <c r="B310" s="116">
        <v>1290</v>
      </c>
      <c r="C310" s="116">
        <v>1244.7</v>
      </c>
      <c r="D310" s="116">
        <v>1240.4000000000001</v>
      </c>
      <c r="E310" s="116">
        <v>1290</v>
      </c>
      <c r="F310" s="116">
        <v>1244.7</v>
      </c>
      <c r="G310">
        <v>10983</v>
      </c>
      <c r="H310" s="116"/>
      <c r="I310" s="116"/>
      <c r="L310" s="169">
        <v>44879</v>
      </c>
      <c r="M310" s="116">
        <v>1245.6500000000001</v>
      </c>
      <c r="N310" s="116">
        <v>1277.8</v>
      </c>
      <c r="O310" s="116">
        <v>1240</v>
      </c>
      <c r="P310" s="116">
        <v>1260</v>
      </c>
      <c r="Q310" s="116">
        <v>1245.6500000000001</v>
      </c>
      <c r="R310">
        <v>110446</v>
      </c>
    </row>
    <row r="311" spans="1:18" x14ac:dyDescent="0.25">
      <c r="A311" s="169">
        <v>44880</v>
      </c>
      <c r="B311" s="116">
        <v>1273.75</v>
      </c>
      <c r="C311" s="116">
        <v>1229.8</v>
      </c>
      <c r="D311" s="116">
        <v>1221</v>
      </c>
      <c r="E311" s="116">
        <v>1251.8499999999999</v>
      </c>
      <c r="F311" s="116">
        <v>1229.8</v>
      </c>
      <c r="G311">
        <v>7838</v>
      </c>
      <c r="H311" s="116"/>
      <c r="I311" s="116"/>
      <c r="L311" s="169">
        <v>44880</v>
      </c>
      <c r="M311" s="116">
        <v>1230.75</v>
      </c>
      <c r="N311" s="116">
        <v>1273</v>
      </c>
      <c r="O311" s="116">
        <v>1220</v>
      </c>
      <c r="P311" s="116">
        <v>1254.1500000000001</v>
      </c>
      <c r="Q311" s="116">
        <v>1230.75</v>
      </c>
      <c r="R311">
        <v>97511</v>
      </c>
    </row>
    <row r="312" spans="1:18" x14ac:dyDescent="0.25">
      <c r="A312" s="169">
        <v>44881</v>
      </c>
      <c r="B312" s="116">
        <v>1257.8</v>
      </c>
      <c r="C312" s="116">
        <v>1251.1500000000001</v>
      </c>
      <c r="D312" s="116">
        <v>1207.3</v>
      </c>
      <c r="E312" s="116">
        <v>1231.7</v>
      </c>
      <c r="F312" s="116">
        <v>1251.1500000000001</v>
      </c>
      <c r="G312">
        <v>10219</v>
      </c>
      <c r="H312" s="116"/>
      <c r="I312" s="116"/>
      <c r="L312" s="169">
        <v>44881</v>
      </c>
      <c r="M312" s="116">
        <v>1252.2</v>
      </c>
      <c r="N312" s="116">
        <v>1260</v>
      </c>
      <c r="O312" s="116">
        <v>1207</v>
      </c>
      <c r="P312" s="116">
        <v>1242</v>
      </c>
      <c r="Q312" s="116">
        <v>1252.2</v>
      </c>
      <c r="R312">
        <v>182050</v>
      </c>
    </row>
    <row r="313" spans="1:18" x14ac:dyDescent="0.25">
      <c r="A313" s="169">
        <v>44882</v>
      </c>
      <c r="B313" s="116">
        <v>1280</v>
      </c>
      <c r="C313" s="116">
        <v>1272.05</v>
      </c>
      <c r="D313" s="116">
        <v>1250.55</v>
      </c>
      <c r="E313" s="116">
        <v>1256.5</v>
      </c>
      <c r="F313" s="116">
        <v>1272.05</v>
      </c>
      <c r="G313">
        <v>7292</v>
      </c>
      <c r="H313" s="116"/>
      <c r="I313" s="116"/>
      <c r="L313" s="169">
        <v>44882</v>
      </c>
      <c r="M313" s="116">
        <v>1273.3499999999999</v>
      </c>
      <c r="N313" s="116">
        <v>1279.95</v>
      </c>
      <c r="O313" s="116">
        <v>1250</v>
      </c>
      <c r="P313" s="116">
        <v>1254</v>
      </c>
      <c r="Q313" s="116">
        <v>1273.3499999999999</v>
      </c>
      <c r="R313">
        <v>61568</v>
      </c>
    </row>
    <row r="314" spans="1:18" x14ac:dyDescent="0.25">
      <c r="A314" s="169">
        <v>44883</v>
      </c>
      <c r="B314" s="116">
        <v>1322</v>
      </c>
      <c r="C314" s="116">
        <v>1317.6</v>
      </c>
      <c r="D314" s="116">
        <v>1274.8499999999999</v>
      </c>
      <c r="E314" s="116">
        <v>1274.8499999999999</v>
      </c>
      <c r="F314" s="116">
        <v>1317.6</v>
      </c>
      <c r="G314">
        <v>10374</v>
      </c>
      <c r="H314" s="116"/>
      <c r="I314" s="116"/>
      <c r="L314" s="169">
        <v>44883</v>
      </c>
      <c r="M314" s="116">
        <v>1318.2</v>
      </c>
      <c r="N314" s="116">
        <v>1323</v>
      </c>
      <c r="O314" s="116">
        <v>1273</v>
      </c>
      <c r="P314" s="116">
        <v>1273</v>
      </c>
      <c r="Q314" s="116">
        <v>1318.2</v>
      </c>
      <c r="R314">
        <v>118182</v>
      </c>
    </row>
    <row r="315" spans="1:18" x14ac:dyDescent="0.25">
      <c r="A315" s="169">
        <v>44886</v>
      </c>
      <c r="B315" s="116">
        <v>1329.6</v>
      </c>
      <c r="C315" s="116">
        <v>1274.25</v>
      </c>
      <c r="D315" s="116">
        <v>1262.3</v>
      </c>
      <c r="E315" s="116">
        <v>1322.5</v>
      </c>
      <c r="F315" s="116">
        <v>1274.25</v>
      </c>
      <c r="G315">
        <v>8118</v>
      </c>
      <c r="H315" s="116"/>
      <c r="I315" s="116"/>
      <c r="L315" s="169">
        <v>44886</v>
      </c>
      <c r="M315" s="116">
        <v>1278.7</v>
      </c>
      <c r="N315" s="116">
        <v>1330</v>
      </c>
      <c r="O315" s="116">
        <v>1270</v>
      </c>
      <c r="P315" s="116">
        <v>1320</v>
      </c>
      <c r="Q315" s="116">
        <v>1278.7</v>
      </c>
      <c r="R315">
        <v>76545</v>
      </c>
    </row>
    <row r="316" spans="1:18" x14ac:dyDescent="0.25">
      <c r="A316" s="169">
        <v>44887</v>
      </c>
      <c r="B316" s="116">
        <v>1285</v>
      </c>
      <c r="C316" s="116">
        <v>1247.9000000000001</v>
      </c>
      <c r="D316" s="116">
        <v>1233.9000000000001</v>
      </c>
      <c r="E316" s="116">
        <v>1273.5999999999999</v>
      </c>
      <c r="F316" s="116">
        <v>1247.9000000000001</v>
      </c>
      <c r="G316">
        <v>7804</v>
      </c>
      <c r="H316" s="116"/>
      <c r="I316" s="116"/>
      <c r="L316" s="169">
        <v>44887</v>
      </c>
      <c r="M316" s="116">
        <v>1245.8</v>
      </c>
      <c r="N316" s="116">
        <v>1284.7</v>
      </c>
      <c r="O316" s="116">
        <v>1233</v>
      </c>
      <c r="P316" s="116">
        <v>1281</v>
      </c>
      <c r="Q316" s="116">
        <v>1245.8</v>
      </c>
      <c r="R316">
        <v>83988</v>
      </c>
    </row>
    <row r="317" spans="1:18" x14ac:dyDescent="0.25">
      <c r="A317" s="169">
        <v>44888</v>
      </c>
      <c r="B317" s="116">
        <v>1274.95</v>
      </c>
      <c r="C317" s="116">
        <v>1263.9000000000001</v>
      </c>
      <c r="D317" s="116">
        <v>1244.75</v>
      </c>
      <c r="E317" s="116">
        <v>1257.05</v>
      </c>
      <c r="F317" s="116">
        <v>1263.9000000000001</v>
      </c>
      <c r="G317">
        <v>9640</v>
      </c>
      <c r="H317" s="116"/>
      <c r="I317" s="116"/>
      <c r="L317" s="169">
        <v>44888</v>
      </c>
      <c r="M317" s="116">
        <v>1266.0999999999999</v>
      </c>
      <c r="N317" s="116">
        <v>1273.5</v>
      </c>
      <c r="O317" s="116">
        <v>1251.45</v>
      </c>
      <c r="P317" s="116">
        <v>1257</v>
      </c>
      <c r="Q317" s="116">
        <v>1266.0999999999999</v>
      </c>
      <c r="R317">
        <v>42110</v>
      </c>
    </row>
    <row r="318" spans="1:18" x14ac:dyDescent="0.25">
      <c r="A318" s="169">
        <v>44889</v>
      </c>
      <c r="B318" s="116">
        <v>1284</v>
      </c>
      <c r="C318" s="116">
        <v>1255.8</v>
      </c>
      <c r="D318" s="116">
        <v>1250.0999999999999</v>
      </c>
      <c r="E318" s="116">
        <v>1283.75</v>
      </c>
      <c r="F318" s="116">
        <v>1255.8</v>
      </c>
      <c r="G318">
        <v>2672</v>
      </c>
      <c r="H318" s="116"/>
      <c r="I318" s="116"/>
      <c r="L318" s="169">
        <v>44889</v>
      </c>
      <c r="M318" s="116">
        <v>1256.55</v>
      </c>
      <c r="N318" s="116">
        <v>1287.25</v>
      </c>
      <c r="O318" s="116">
        <v>1251</v>
      </c>
      <c r="P318" s="116">
        <v>1280</v>
      </c>
      <c r="Q318" s="116">
        <v>1256.55</v>
      </c>
      <c r="R318">
        <v>38263</v>
      </c>
    </row>
    <row r="319" spans="1:18" x14ac:dyDescent="0.25">
      <c r="A319" s="169">
        <v>44890</v>
      </c>
      <c r="B319" s="116">
        <v>1277.95</v>
      </c>
      <c r="C319" s="116">
        <v>1248.25</v>
      </c>
      <c r="D319" s="116">
        <v>1232.95</v>
      </c>
      <c r="E319" s="116">
        <v>1277.95</v>
      </c>
      <c r="F319" s="116">
        <v>1248.25</v>
      </c>
      <c r="G319">
        <v>6194</v>
      </c>
      <c r="H319" s="116"/>
      <c r="I319" s="116"/>
      <c r="L319" s="169">
        <v>44890</v>
      </c>
      <c r="M319" s="116">
        <v>1249.6500000000001</v>
      </c>
      <c r="N319" s="116">
        <v>1264</v>
      </c>
      <c r="O319" s="116">
        <v>1233</v>
      </c>
      <c r="P319" s="116">
        <v>1260</v>
      </c>
      <c r="Q319" s="116">
        <v>1249.6500000000001</v>
      </c>
      <c r="R319">
        <v>57002</v>
      </c>
    </row>
    <row r="320" spans="1:18" x14ac:dyDescent="0.25">
      <c r="A320" s="169">
        <v>44893</v>
      </c>
      <c r="B320" s="116">
        <v>1259.3</v>
      </c>
      <c r="C320" s="116">
        <v>1233.7</v>
      </c>
      <c r="D320" s="116">
        <v>1230</v>
      </c>
      <c r="E320" s="116">
        <v>1247</v>
      </c>
      <c r="F320" s="116">
        <v>1233.7</v>
      </c>
      <c r="G320">
        <v>5590</v>
      </c>
      <c r="H320" s="116"/>
      <c r="I320" s="116"/>
      <c r="L320" s="169">
        <v>44893</v>
      </c>
      <c r="M320" s="116">
        <v>1234.2</v>
      </c>
      <c r="N320" s="116">
        <v>1259.25</v>
      </c>
      <c r="O320" s="116">
        <v>1230</v>
      </c>
      <c r="P320" s="116">
        <v>1249</v>
      </c>
      <c r="Q320" s="116">
        <v>1234.2</v>
      </c>
      <c r="R320">
        <v>52849</v>
      </c>
    </row>
    <row r="321" spans="1:18" x14ac:dyDescent="0.25">
      <c r="A321" s="169">
        <v>44894</v>
      </c>
      <c r="B321" s="116">
        <v>1264</v>
      </c>
      <c r="C321" s="116">
        <v>1257.6500000000001</v>
      </c>
      <c r="D321" s="116">
        <v>1229.45</v>
      </c>
      <c r="E321" s="116">
        <v>1241.5999999999999</v>
      </c>
      <c r="F321" s="116">
        <v>1257.6500000000001</v>
      </c>
      <c r="G321">
        <v>8019</v>
      </c>
      <c r="H321" s="116"/>
      <c r="I321" s="116"/>
      <c r="L321" s="169">
        <v>44894</v>
      </c>
      <c r="M321" s="116">
        <v>1259.95</v>
      </c>
      <c r="N321" s="116">
        <v>1264.3499999999999</v>
      </c>
      <c r="O321" s="116">
        <v>1228.05</v>
      </c>
      <c r="P321" s="116">
        <v>1243.5</v>
      </c>
      <c r="Q321" s="116">
        <v>1259.95</v>
      </c>
      <c r="R321">
        <v>68452</v>
      </c>
    </row>
    <row r="322" spans="1:18" x14ac:dyDescent="0.25">
      <c r="A322" s="169">
        <v>44895</v>
      </c>
      <c r="B322" s="116">
        <v>1297.9000000000001</v>
      </c>
      <c r="C322" s="116">
        <v>1271.45</v>
      </c>
      <c r="D322" s="116">
        <v>1252.5</v>
      </c>
      <c r="E322" s="116">
        <v>1261</v>
      </c>
      <c r="F322" s="116">
        <v>1271.45</v>
      </c>
      <c r="G322">
        <v>8385</v>
      </c>
      <c r="H322" s="116"/>
      <c r="I322" s="116"/>
      <c r="L322" s="169">
        <v>44895</v>
      </c>
      <c r="M322" s="116">
        <v>1271.05</v>
      </c>
      <c r="N322" s="116">
        <v>1298</v>
      </c>
      <c r="O322" s="116">
        <v>1254</v>
      </c>
      <c r="P322" s="116">
        <v>1268.5999999999999</v>
      </c>
      <c r="Q322" s="116">
        <v>1271.05</v>
      </c>
      <c r="R322">
        <v>255833</v>
      </c>
    </row>
    <row r="323" spans="1:18" x14ac:dyDescent="0.25">
      <c r="A323" s="169">
        <v>44896</v>
      </c>
      <c r="B323" s="116">
        <v>1287.3</v>
      </c>
      <c r="C323" s="116">
        <v>1255.6500000000001</v>
      </c>
      <c r="D323" s="116">
        <v>1251</v>
      </c>
      <c r="E323" s="116">
        <v>1261.05</v>
      </c>
      <c r="F323" s="116">
        <v>1255.6500000000001</v>
      </c>
      <c r="G323">
        <v>8939</v>
      </c>
      <c r="H323" s="116"/>
      <c r="I323" s="116"/>
      <c r="L323" s="169">
        <v>44896</v>
      </c>
      <c r="M323" s="116">
        <v>1254.8</v>
      </c>
      <c r="N323" s="116">
        <v>1292.1500000000001</v>
      </c>
      <c r="O323" s="116">
        <v>1250.75</v>
      </c>
      <c r="P323" s="116">
        <v>1279.25</v>
      </c>
      <c r="Q323" s="116">
        <v>1254.8</v>
      </c>
      <c r="R323">
        <v>37799</v>
      </c>
    </row>
    <row r="324" spans="1:18" x14ac:dyDescent="0.25">
      <c r="A324" s="169">
        <v>44897</v>
      </c>
      <c r="B324" s="116">
        <v>1275.2</v>
      </c>
      <c r="C324" s="116">
        <v>1261.45</v>
      </c>
      <c r="D324" s="116">
        <v>1240.2</v>
      </c>
      <c r="E324" s="116">
        <v>1246.0999999999999</v>
      </c>
      <c r="F324" s="116">
        <v>1261.45</v>
      </c>
      <c r="G324">
        <v>5744</v>
      </c>
      <c r="H324" s="116"/>
      <c r="I324" s="116"/>
      <c r="L324" s="169">
        <v>44897</v>
      </c>
      <c r="M324" s="116">
        <v>1260.0999999999999</v>
      </c>
      <c r="N324" s="116">
        <v>1275</v>
      </c>
      <c r="O324" s="116">
        <v>1241.25</v>
      </c>
      <c r="P324" s="116">
        <v>1251</v>
      </c>
      <c r="Q324" s="116">
        <v>1260.0999999999999</v>
      </c>
      <c r="R324">
        <v>35726</v>
      </c>
    </row>
    <row r="325" spans="1:18" x14ac:dyDescent="0.25">
      <c r="A325" s="169">
        <v>44900</v>
      </c>
      <c r="B325" s="116">
        <v>1267.75</v>
      </c>
      <c r="C325" s="116">
        <v>1249.8</v>
      </c>
      <c r="D325" s="116">
        <v>1245.5</v>
      </c>
      <c r="E325" s="116">
        <v>1251.05</v>
      </c>
      <c r="F325" s="116">
        <v>1249.8</v>
      </c>
      <c r="G325">
        <v>9218</v>
      </c>
      <c r="H325" s="116"/>
      <c r="I325" s="116"/>
      <c r="L325" s="169">
        <v>44900</v>
      </c>
      <c r="M325" s="116">
        <v>1250.25</v>
      </c>
      <c r="N325" s="116">
        <v>1267</v>
      </c>
      <c r="O325" s="116">
        <v>1245</v>
      </c>
      <c r="P325" s="116">
        <v>1264.8499999999999</v>
      </c>
      <c r="Q325" s="116">
        <v>1250.25</v>
      </c>
      <c r="R325">
        <v>31539</v>
      </c>
    </row>
    <row r="326" spans="1:18" x14ac:dyDescent="0.25">
      <c r="A326" s="169">
        <v>44901</v>
      </c>
      <c r="B326" s="116">
        <v>1270.55</v>
      </c>
      <c r="C326" s="116">
        <v>1246.3</v>
      </c>
      <c r="D326" s="116">
        <v>1236.95</v>
      </c>
      <c r="E326" s="116">
        <v>1250.0999999999999</v>
      </c>
      <c r="F326" s="116">
        <v>1246.3</v>
      </c>
      <c r="G326">
        <v>8131</v>
      </c>
      <c r="H326" s="116"/>
      <c r="I326" s="116"/>
      <c r="L326" s="169">
        <v>44901</v>
      </c>
      <c r="M326" s="116">
        <v>1244.2</v>
      </c>
      <c r="N326" s="116">
        <v>1272.4000000000001</v>
      </c>
      <c r="O326" s="116">
        <v>1233.3</v>
      </c>
      <c r="P326" s="116">
        <v>1254</v>
      </c>
      <c r="Q326" s="116">
        <v>1244.2</v>
      </c>
      <c r="R326">
        <v>55075</v>
      </c>
    </row>
    <row r="327" spans="1:18" x14ac:dyDescent="0.25">
      <c r="A327" s="169">
        <v>44902</v>
      </c>
      <c r="B327" s="116">
        <v>1248.5999999999999</v>
      </c>
      <c r="C327" s="116">
        <v>1245.8499999999999</v>
      </c>
      <c r="D327" s="116">
        <v>1212.0999999999999</v>
      </c>
      <c r="E327" s="116">
        <v>1246.3</v>
      </c>
      <c r="F327" s="116">
        <v>1245.8499999999999</v>
      </c>
      <c r="G327">
        <v>6263</v>
      </c>
      <c r="H327" s="116"/>
      <c r="I327" s="116"/>
      <c r="L327" s="169">
        <v>44902</v>
      </c>
      <c r="M327" s="116">
        <v>1243.7</v>
      </c>
      <c r="N327" s="116">
        <v>1248.2</v>
      </c>
      <c r="O327" s="116">
        <v>1234</v>
      </c>
      <c r="P327" s="116">
        <v>1240</v>
      </c>
      <c r="Q327" s="116">
        <v>1243.7</v>
      </c>
      <c r="R327">
        <v>28032</v>
      </c>
    </row>
    <row r="328" spans="1:18" x14ac:dyDescent="0.25">
      <c r="A328" s="169">
        <v>44903</v>
      </c>
      <c r="B328" s="116">
        <v>1264.9000000000001</v>
      </c>
      <c r="C328" s="116">
        <v>1244.45</v>
      </c>
      <c r="D328" s="116">
        <v>1240</v>
      </c>
      <c r="E328" s="116">
        <v>1264.9000000000001</v>
      </c>
      <c r="F328" s="116">
        <v>1244.45</v>
      </c>
      <c r="G328">
        <v>4486</v>
      </c>
      <c r="H328" s="116"/>
      <c r="I328" s="116"/>
      <c r="L328" s="169">
        <v>44903</v>
      </c>
      <c r="M328" s="116">
        <v>1244.8499999999999</v>
      </c>
      <c r="N328" s="116">
        <v>1261</v>
      </c>
      <c r="O328" s="116">
        <v>1240</v>
      </c>
      <c r="P328" s="116">
        <v>1248.9000000000001</v>
      </c>
      <c r="Q328" s="116">
        <v>1244.8499999999999</v>
      </c>
      <c r="R328">
        <v>19903</v>
      </c>
    </row>
    <row r="329" spans="1:18" x14ac:dyDescent="0.25">
      <c r="A329" s="169">
        <v>44904</v>
      </c>
      <c r="B329" s="116">
        <v>1261.5</v>
      </c>
      <c r="C329" s="116">
        <v>1250.45</v>
      </c>
      <c r="D329" s="116">
        <v>1240.8499999999999</v>
      </c>
      <c r="E329" s="116">
        <v>1252.25</v>
      </c>
      <c r="F329" s="116">
        <v>1250.45</v>
      </c>
      <c r="G329">
        <v>1563</v>
      </c>
      <c r="H329" s="116"/>
      <c r="I329" s="116"/>
      <c r="L329" s="169">
        <v>44904</v>
      </c>
      <c r="M329" s="116">
        <v>1247.8</v>
      </c>
      <c r="N329" s="116">
        <v>1257.9000000000001</v>
      </c>
      <c r="O329" s="116">
        <v>1240</v>
      </c>
      <c r="P329" s="116">
        <v>1250</v>
      </c>
      <c r="Q329" s="116">
        <v>1247.8</v>
      </c>
      <c r="R329">
        <v>28976</v>
      </c>
    </row>
    <row r="330" spans="1:18" x14ac:dyDescent="0.25">
      <c r="A330" s="169">
        <v>44907</v>
      </c>
      <c r="B330" s="116">
        <v>1255.0999999999999</v>
      </c>
      <c r="C330" s="116">
        <v>1239.6500000000001</v>
      </c>
      <c r="D330" s="116">
        <v>1236.6500000000001</v>
      </c>
      <c r="E330" s="116">
        <v>1244</v>
      </c>
      <c r="F330" s="116">
        <v>1239.6500000000001</v>
      </c>
      <c r="G330">
        <v>4199</v>
      </c>
      <c r="H330" s="116"/>
      <c r="I330" s="116"/>
      <c r="L330" s="169">
        <v>44907</v>
      </c>
      <c r="M330" s="116">
        <v>1239.8</v>
      </c>
      <c r="N330" s="116">
        <v>1255</v>
      </c>
      <c r="O330" s="116">
        <v>1235</v>
      </c>
      <c r="P330" s="116">
        <v>1250</v>
      </c>
      <c r="Q330" s="116">
        <v>1239.8</v>
      </c>
      <c r="R330">
        <v>26182</v>
      </c>
    </row>
    <row r="331" spans="1:18" x14ac:dyDescent="0.25">
      <c r="A331" s="169">
        <v>44908</v>
      </c>
      <c r="B331" s="116">
        <v>1259.5</v>
      </c>
      <c r="C331" s="116">
        <v>1232.7</v>
      </c>
      <c r="D331" s="116">
        <v>1225</v>
      </c>
      <c r="E331" s="116">
        <v>1259.5</v>
      </c>
      <c r="F331" s="116">
        <v>1232.7</v>
      </c>
      <c r="G331">
        <v>2715</v>
      </c>
      <c r="H331" s="116"/>
      <c r="I331" s="116"/>
      <c r="L331" s="169">
        <v>44908</v>
      </c>
      <c r="M331" s="116">
        <v>1232.5</v>
      </c>
      <c r="N331" s="116">
        <v>1258.95</v>
      </c>
      <c r="O331" s="116">
        <v>1229.3</v>
      </c>
      <c r="P331" s="116">
        <v>1250</v>
      </c>
      <c r="Q331" s="116">
        <v>1232.5</v>
      </c>
      <c r="R331">
        <v>36694</v>
      </c>
    </row>
    <row r="332" spans="1:18" x14ac:dyDescent="0.25">
      <c r="A332" s="169">
        <v>44909</v>
      </c>
      <c r="B332" s="116">
        <v>1243.2</v>
      </c>
      <c r="C332" s="116">
        <v>1226.6500000000001</v>
      </c>
      <c r="D332" s="116">
        <v>1224</v>
      </c>
      <c r="E332" s="116">
        <v>1238.8</v>
      </c>
      <c r="F332" s="116">
        <v>1226.6500000000001</v>
      </c>
      <c r="G332">
        <v>4526</v>
      </c>
      <c r="H332" s="116"/>
      <c r="I332" s="116"/>
      <c r="L332" s="169">
        <v>44909</v>
      </c>
      <c r="M332" s="116">
        <v>1225.5</v>
      </c>
      <c r="N332" s="116">
        <v>1241.9000000000001</v>
      </c>
      <c r="O332" s="116">
        <v>1223</v>
      </c>
      <c r="P332" s="116">
        <v>1233</v>
      </c>
      <c r="Q332" s="116">
        <v>1225.5</v>
      </c>
      <c r="R332">
        <v>22802</v>
      </c>
    </row>
    <row r="333" spans="1:18" x14ac:dyDescent="0.25">
      <c r="A333" s="169">
        <v>44910</v>
      </c>
      <c r="B333" s="116">
        <v>1238.9000000000001</v>
      </c>
      <c r="C333" s="116">
        <v>1223.3499999999999</v>
      </c>
      <c r="D333" s="116">
        <v>1204.3</v>
      </c>
      <c r="E333" s="116">
        <v>1230.2</v>
      </c>
      <c r="F333" s="116">
        <v>1223.3499999999999</v>
      </c>
      <c r="G333">
        <v>7493</v>
      </c>
      <c r="H333" s="116"/>
      <c r="I333" s="116"/>
      <c r="L333" s="169">
        <v>44910</v>
      </c>
      <c r="M333" s="116">
        <v>1224.0999999999999</v>
      </c>
      <c r="N333" s="116">
        <v>1240</v>
      </c>
      <c r="O333" s="116">
        <v>1220</v>
      </c>
      <c r="P333" s="116">
        <v>1231.6500000000001</v>
      </c>
      <c r="Q333" s="116">
        <v>1224.0999999999999</v>
      </c>
      <c r="R333">
        <v>31646</v>
      </c>
    </row>
    <row r="334" spans="1:18" x14ac:dyDescent="0.25">
      <c r="A334" s="169">
        <v>44911</v>
      </c>
      <c r="B334" s="116">
        <v>1231.75</v>
      </c>
      <c r="C334" s="116">
        <v>1218.75</v>
      </c>
      <c r="D334" s="116">
        <v>1208.55</v>
      </c>
      <c r="E334" s="116">
        <v>1227.8</v>
      </c>
      <c r="F334" s="116">
        <v>1218.75</v>
      </c>
      <c r="G334">
        <v>2847</v>
      </c>
      <c r="H334" s="116"/>
      <c r="I334" s="116"/>
      <c r="L334" s="169">
        <v>44911</v>
      </c>
      <c r="M334" s="116">
        <v>1215.7</v>
      </c>
      <c r="N334" s="116">
        <v>1237.25</v>
      </c>
      <c r="O334" s="116">
        <v>1208.6500000000001</v>
      </c>
      <c r="P334" s="116">
        <v>1237.25</v>
      </c>
      <c r="Q334" s="116">
        <v>1215.7</v>
      </c>
      <c r="R334">
        <v>32447</v>
      </c>
    </row>
    <row r="335" spans="1:18" x14ac:dyDescent="0.25">
      <c r="A335" s="169">
        <v>44914</v>
      </c>
      <c r="B335" s="116">
        <v>1219.95</v>
      </c>
      <c r="C335" s="116">
        <v>1205.45</v>
      </c>
      <c r="D335" s="116">
        <v>1196.45</v>
      </c>
      <c r="E335" s="116">
        <v>1219</v>
      </c>
      <c r="F335" s="116">
        <v>1205.45</v>
      </c>
      <c r="G335">
        <v>11648</v>
      </c>
      <c r="H335" s="116"/>
      <c r="I335" s="116"/>
      <c r="L335" s="169">
        <v>44914</v>
      </c>
      <c r="M335" s="116">
        <v>1203.55</v>
      </c>
      <c r="N335" s="116">
        <v>1221.8</v>
      </c>
      <c r="O335" s="116">
        <v>1196.25</v>
      </c>
      <c r="P335" s="116">
        <v>1221.8</v>
      </c>
      <c r="Q335" s="116">
        <v>1203.55</v>
      </c>
      <c r="R335">
        <v>57214</v>
      </c>
    </row>
    <row r="336" spans="1:18" x14ac:dyDescent="0.25">
      <c r="A336" s="169">
        <v>44915</v>
      </c>
      <c r="B336" s="116">
        <v>1205.45</v>
      </c>
      <c r="C336" s="116">
        <v>1201.8499999999999</v>
      </c>
      <c r="D336" s="116">
        <v>1192.4000000000001</v>
      </c>
      <c r="E336" s="116">
        <v>1205.45</v>
      </c>
      <c r="F336" s="116">
        <v>1201.8499999999999</v>
      </c>
      <c r="G336">
        <v>6353</v>
      </c>
      <c r="H336" s="116"/>
      <c r="I336" s="116"/>
      <c r="L336" s="169">
        <v>44915</v>
      </c>
      <c r="M336" s="116">
        <v>1200.9000000000001</v>
      </c>
      <c r="N336" s="116">
        <v>1209.55</v>
      </c>
      <c r="O336" s="116">
        <v>1192.5</v>
      </c>
      <c r="P336" s="116">
        <v>1209.55</v>
      </c>
      <c r="Q336" s="116">
        <v>1200.9000000000001</v>
      </c>
      <c r="R336">
        <v>47732</v>
      </c>
    </row>
    <row r="337" spans="1:18" x14ac:dyDescent="0.25">
      <c r="A337" s="169">
        <v>44916</v>
      </c>
      <c r="B337" s="116">
        <v>1228.95</v>
      </c>
      <c r="C337" s="116">
        <v>1210.0999999999999</v>
      </c>
      <c r="D337" s="116">
        <v>1203.0999999999999</v>
      </c>
      <c r="E337" s="116">
        <v>1205</v>
      </c>
      <c r="F337" s="116">
        <v>1210.0999999999999</v>
      </c>
      <c r="G337">
        <v>14004</v>
      </c>
      <c r="H337" s="116"/>
      <c r="I337" s="116"/>
      <c r="L337" s="169">
        <v>44916</v>
      </c>
      <c r="M337" s="116">
        <v>1210.8499999999999</v>
      </c>
      <c r="N337" s="116">
        <v>1230</v>
      </c>
      <c r="O337" s="116">
        <v>1201.05</v>
      </c>
      <c r="P337" s="116">
        <v>1206.95</v>
      </c>
      <c r="Q337" s="116">
        <v>1210.8499999999999</v>
      </c>
      <c r="R337">
        <v>81372</v>
      </c>
    </row>
    <row r="338" spans="1:18" x14ac:dyDescent="0.25">
      <c r="A338" s="169">
        <v>44917</v>
      </c>
      <c r="B338" s="116">
        <v>1231</v>
      </c>
      <c r="C338" s="116">
        <v>1217.8</v>
      </c>
      <c r="D338" s="116">
        <v>1198.7</v>
      </c>
      <c r="E338" s="116">
        <v>1215</v>
      </c>
      <c r="F338" s="116">
        <v>1217.8</v>
      </c>
      <c r="G338">
        <v>4457</v>
      </c>
      <c r="H338" s="116"/>
      <c r="I338" s="116"/>
      <c r="L338" s="169">
        <v>44917</v>
      </c>
      <c r="M338" s="116">
        <v>1220.5999999999999</v>
      </c>
      <c r="N338" s="116">
        <v>1228.7</v>
      </c>
      <c r="O338" s="116">
        <v>1197.1500000000001</v>
      </c>
      <c r="P338" s="116">
        <v>1215</v>
      </c>
      <c r="Q338" s="116">
        <v>1220.5999999999999</v>
      </c>
      <c r="R338">
        <v>67365</v>
      </c>
    </row>
    <row r="339" spans="1:18" x14ac:dyDescent="0.25">
      <c r="A339" s="169">
        <v>44918</v>
      </c>
      <c r="B339" s="116">
        <v>1229.75</v>
      </c>
      <c r="C339" s="116">
        <v>1192</v>
      </c>
      <c r="D339" s="116">
        <v>1180.0999999999999</v>
      </c>
      <c r="E339" s="116">
        <v>1225</v>
      </c>
      <c r="F339" s="116">
        <v>1192</v>
      </c>
      <c r="G339">
        <v>8665</v>
      </c>
      <c r="H339" s="116"/>
      <c r="I339" s="116"/>
      <c r="L339" s="169">
        <v>44918</v>
      </c>
      <c r="M339" s="116">
        <v>1194</v>
      </c>
      <c r="N339" s="116">
        <v>1231.05</v>
      </c>
      <c r="O339" s="116">
        <v>1180.0999999999999</v>
      </c>
      <c r="P339" s="116">
        <v>1210.05</v>
      </c>
      <c r="Q339" s="116">
        <v>1194</v>
      </c>
      <c r="R339">
        <v>106776</v>
      </c>
    </row>
    <row r="340" spans="1:18" x14ac:dyDescent="0.25">
      <c r="A340" s="169">
        <v>44921</v>
      </c>
      <c r="B340" s="116">
        <v>1201.1500000000001</v>
      </c>
      <c r="C340" s="116">
        <v>1196</v>
      </c>
      <c r="D340" s="116">
        <v>1175.45</v>
      </c>
      <c r="E340" s="116">
        <v>1191</v>
      </c>
      <c r="F340" s="116">
        <v>1196</v>
      </c>
      <c r="G340">
        <v>5802</v>
      </c>
      <c r="H340" s="116"/>
      <c r="I340" s="116"/>
      <c r="L340" s="169">
        <v>44921</v>
      </c>
      <c r="M340" s="116">
        <v>1193.3</v>
      </c>
      <c r="N340" s="116">
        <v>1202</v>
      </c>
      <c r="O340" s="116">
        <v>1176.3</v>
      </c>
      <c r="P340" s="116">
        <v>1199.9000000000001</v>
      </c>
      <c r="Q340" s="116">
        <v>1193.3</v>
      </c>
      <c r="R340">
        <v>50970</v>
      </c>
    </row>
    <row r="341" spans="1:18" x14ac:dyDescent="0.25">
      <c r="A341" s="169">
        <v>44922</v>
      </c>
      <c r="B341" s="116">
        <v>1210.75</v>
      </c>
      <c r="C341" s="116">
        <v>1202.5999999999999</v>
      </c>
      <c r="D341" s="116">
        <v>1192</v>
      </c>
      <c r="E341" s="116">
        <v>1202.3499999999999</v>
      </c>
      <c r="F341" s="116">
        <v>1202.5999999999999</v>
      </c>
      <c r="G341">
        <v>4684</v>
      </c>
      <c r="H341" s="116"/>
      <c r="I341" s="116"/>
      <c r="L341" s="169">
        <v>44922</v>
      </c>
      <c r="M341" s="116">
        <v>1202.5</v>
      </c>
      <c r="N341" s="116">
        <v>1212.2</v>
      </c>
      <c r="O341" s="116">
        <v>1191.8</v>
      </c>
      <c r="P341" s="116">
        <v>1199.25</v>
      </c>
      <c r="Q341" s="116">
        <v>1202.5</v>
      </c>
      <c r="R341">
        <v>21215</v>
      </c>
    </row>
    <row r="342" spans="1:18" x14ac:dyDescent="0.25">
      <c r="A342" s="169">
        <v>44923</v>
      </c>
      <c r="B342" s="116">
        <v>1228</v>
      </c>
      <c r="C342" s="116">
        <v>1221.8</v>
      </c>
      <c r="D342" s="116">
        <v>1198.5999999999999</v>
      </c>
      <c r="E342" s="116">
        <v>1226.45</v>
      </c>
      <c r="F342" s="116">
        <v>1221.8</v>
      </c>
      <c r="G342">
        <v>7270</v>
      </c>
      <c r="H342" s="116"/>
      <c r="I342" s="116"/>
      <c r="L342" s="169">
        <v>44923</v>
      </c>
      <c r="M342" s="116">
        <v>1221.75</v>
      </c>
      <c r="N342" s="116">
        <v>1228.25</v>
      </c>
      <c r="O342" s="116">
        <v>1199.0999999999999</v>
      </c>
      <c r="P342" s="116">
        <v>1208.5</v>
      </c>
      <c r="Q342" s="116">
        <v>1221.75</v>
      </c>
      <c r="R342">
        <v>23512</v>
      </c>
    </row>
    <row r="343" spans="1:18" x14ac:dyDescent="0.25">
      <c r="A343" s="169">
        <v>44924</v>
      </c>
      <c r="B343" s="116">
        <v>1249.3</v>
      </c>
      <c r="C343" s="116">
        <v>1235.95</v>
      </c>
      <c r="D343" s="116">
        <v>1221.05</v>
      </c>
      <c r="E343" s="116">
        <v>1227.45</v>
      </c>
      <c r="F343" s="116">
        <v>1235.95</v>
      </c>
      <c r="G343">
        <v>5005</v>
      </c>
      <c r="H343" s="116"/>
      <c r="I343" s="116"/>
      <c r="L343" s="169">
        <v>44924</v>
      </c>
      <c r="M343" s="116">
        <v>1235.6500000000001</v>
      </c>
      <c r="N343" s="116">
        <v>1250</v>
      </c>
      <c r="O343" s="116">
        <v>1221.0999999999999</v>
      </c>
      <c r="P343" s="116">
        <v>1229.1500000000001</v>
      </c>
      <c r="Q343" s="116">
        <v>1235.6500000000001</v>
      </c>
      <c r="R343">
        <v>29609</v>
      </c>
    </row>
    <row r="344" spans="1:18" x14ac:dyDescent="0.25">
      <c r="A344" s="169">
        <v>44925</v>
      </c>
      <c r="B344" s="116">
        <v>1265</v>
      </c>
      <c r="C344" s="116">
        <v>1245.8</v>
      </c>
      <c r="D344" s="116">
        <v>1231.8</v>
      </c>
      <c r="E344" s="116">
        <v>1240.75</v>
      </c>
      <c r="F344" s="116">
        <v>1245.8</v>
      </c>
      <c r="G344">
        <v>6396</v>
      </c>
      <c r="H344" s="116"/>
      <c r="I344" s="116"/>
      <c r="L344" s="169">
        <v>44925</v>
      </c>
      <c r="M344" s="116">
        <v>1248.3</v>
      </c>
      <c r="N344" s="116">
        <v>1266</v>
      </c>
      <c r="O344" s="116">
        <v>1230.25</v>
      </c>
      <c r="P344" s="116">
        <v>1240</v>
      </c>
      <c r="Q344" s="116">
        <v>1248.3</v>
      </c>
      <c r="R344">
        <v>59348</v>
      </c>
    </row>
    <row r="345" spans="1:18" x14ac:dyDescent="0.25">
      <c r="A345" s="169">
        <v>44928</v>
      </c>
      <c r="B345" s="116">
        <v>1257.05</v>
      </c>
      <c r="C345" s="116">
        <v>1216.5999999999999</v>
      </c>
      <c r="D345" s="116">
        <v>1212.1500000000001</v>
      </c>
      <c r="E345" s="116">
        <v>1245.8</v>
      </c>
      <c r="F345" s="116">
        <v>1216.5999999999999</v>
      </c>
      <c r="G345">
        <v>3221</v>
      </c>
      <c r="H345" s="116"/>
      <c r="I345" s="116"/>
      <c r="L345" s="169">
        <v>44928</v>
      </c>
      <c r="M345" s="116">
        <v>1215.1500000000001</v>
      </c>
      <c r="N345" s="116">
        <v>1259</v>
      </c>
      <c r="O345" s="116">
        <v>1212</v>
      </c>
      <c r="P345" s="116">
        <v>1241</v>
      </c>
      <c r="Q345" s="116">
        <v>1215.1500000000001</v>
      </c>
      <c r="R345">
        <v>33428</v>
      </c>
    </row>
    <row r="346" spans="1:18" x14ac:dyDescent="0.25">
      <c r="A346" s="169">
        <v>44929</v>
      </c>
      <c r="B346" s="116">
        <v>1220.25</v>
      </c>
      <c r="C346" s="116">
        <v>1190.9000000000001</v>
      </c>
      <c r="D346" s="116">
        <v>1185.6500000000001</v>
      </c>
      <c r="E346" s="116">
        <v>1215.95</v>
      </c>
      <c r="F346" s="116">
        <v>1190.9000000000001</v>
      </c>
      <c r="G346">
        <v>12634</v>
      </c>
      <c r="H346" s="116"/>
      <c r="I346" s="116"/>
      <c r="L346" s="169">
        <v>44929</v>
      </c>
      <c r="M346" s="116">
        <v>1191.1500000000001</v>
      </c>
      <c r="N346" s="116">
        <v>1219</v>
      </c>
      <c r="O346" s="116">
        <v>1185.2</v>
      </c>
      <c r="P346" s="116">
        <v>1219</v>
      </c>
      <c r="Q346" s="116">
        <v>1191.1500000000001</v>
      </c>
      <c r="R346">
        <v>54749</v>
      </c>
    </row>
    <row r="347" spans="1:18" x14ac:dyDescent="0.25">
      <c r="A347" s="169">
        <v>44930</v>
      </c>
      <c r="B347" s="116">
        <v>1200.55</v>
      </c>
      <c r="C347" s="116">
        <v>1185.75</v>
      </c>
      <c r="D347" s="116">
        <v>1158.0999999999999</v>
      </c>
      <c r="E347" s="116">
        <v>1198.3499999999999</v>
      </c>
      <c r="F347" s="116">
        <v>1185.75</v>
      </c>
      <c r="G347">
        <v>4499</v>
      </c>
      <c r="H347" s="116"/>
      <c r="I347" s="116"/>
      <c r="L347" s="169">
        <v>44930</v>
      </c>
      <c r="M347" s="116">
        <v>1185.45</v>
      </c>
      <c r="N347" s="116">
        <v>1199.95</v>
      </c>
      <c r="O347" s="116">
        <v>1158.05</v>
      </c>
      <c r="P347" s="116">
        <v>1197.1500000000001</v>
      </c>
      <c r="Q347" s="116">
        <v>1185.45</v>
      </c>
      <c r="R347">
        <v>57695</v>
      </c>
    </row>
    <row r="348" spans="1:18" x14ac:dyDescent="0.25">
      <c r="A348" s="169">
        <v>44931</v>
      </c>
      <c r="B348" s="116">
        <v>1199</v>
      </c>
      <c r="C348" s="116">
        <v>1186.8499999999999</v>
      </c>
      <c r="D348" s="116">
        <v>1177.4000000000001</v>
      </c>
      <c r="E348" s="116">
        <v>1192.6500000000001</v>
      </c>
      <c r="F348" s="116">
        <v>1186.8499999999999</v>
      </c>
      <c r="G348">
        <v>4550</v>
      </c>
      <c r="H348" s="116"/>
      <c r="I348" s="116"/>
      <c r="L348" s="169">
        <v>44931</v>
      </c>
      <c r="M348" s="116">
        <v>1185.1500000000001</v>
      </c>
      <c r="N348" s="116">
        <v>1198.8</v>
      </c>
      <c r="O348" s="116">
        <v>1177.8</v>
      </c>
      <c r="P348" s="116">
        <v>1191.4000000000001</v>
      </c>
      <c r="Q348" s="116">
        <v>1185.1500000000001</v>
      </c>
      <c r="R348">
        <v>16236</v>
      </c>
    </row>
    <row r="349" spans="1:18" x14ac:dyDescent="0.25">
      <c r="A349" s="169">
        <v>44932</v>
      </c>
      <c r="B349" s="116">
        <v>1210</v>
      </c>
      <c r="C349" s="116">
        <v>1198.4000000000001</v>
      </c>
      <c r="D349" s="116">
        <v>1171.55</v>
      </c>
      <c r="E349" s="116">
        <v>1171.55</v>
      </c>
      <c r="F349" s="116">
        <v>1198.4000000000001</v>
      </c>
      <c r="G349">
        <v>7008</v>
      </c>
      <c r="H349" s="116"/>
      <c r="I349" s="116"/>
      <c r="L349" s="169">
        <v>44932</v>
      </c>
      <c r="M349" s="116">
        <v>1201.8</v>
      </c>
      <c r="N349" s="116">
        <v>1210.55</v>
      </c>
      <c r="O349" s="116">
        <v>1172.0999999999999</v>
      </c>
      <c r="P349" s="116">
        <v>1191.0999999999999</v>
      </c>
      <c r="Q349" s="116">
        <v>1201.8</v>
      </c>
      <c r="R349">
        <v>28603</v>
      </c>
    </row>
    <row r="350" spans="1:18" x14ac:dyDescent="0.25">
      <c r="A350" s="169">
        <v>44935</v>
      </c>
      <c r="B350" s="116">
        <v>1252.3499999999999</v>
      </c>
      <c r="C350" s="116">
        <v>1218.95</v>
      </c>
      <c r="D350" s="116">
        <v>1201.75</v>
      </c>
      <c r="E350" s="116">
        <v>1252.3499999999999</v>
      </c>
      <c r="F350" s="116">
        <v>1218.95</v>
      </c>
      <c r="G350">
        <v>1874</v>
      </c>
      <c r="H350" s="116"/>
      <c r="I350" s="116"/>
      <c r="L350" s="169">
        <v>44935</v>
      </c>
      <c r="M350" s="116">
        <v>1217.3</v>
      </c>
      <c r="N350" s="116">
        <v>1224</v>
      </c>
      <c r="O350" s="116">
        <v>1198.55</v>
      </c>
      <c r="P350" s="116">
        <v>1207.8499999999999</v>
      </c>
      <c r="Q350" s="116">
        <v>1217.3</v>
      </c>
      <c r="R350">
        <v>31860</v>
      </c>
    </row>
    <row r="351" spans="1:18" x14ac:dyDescent="0.25">
      <c r="A351" s="169">
        <v>44936</v>
      </c>
      <c r="B351" s="116">
        <v>1224.4000000000001</v>
      </c>
      <c r="C351" s="116">
        <v>1220.55</v>
      </c>
      <c r="D351" s="116">
        <v>1204.25</v>
      </c>
      <c r="E351" s="116">
        <v>1213.2</v>
      </c>
      <c r="F351" s="116">
        <v>1220.55</v>
      </c>
      <c r="G351">
        <v>2432</v>
      </c>
      <c r="H351" s="116"/>
      <c r="I351" s="116"/>
      <c r="L351" s="169">
        <v>44936</v>
      </c>
      <c r="M351" s="116">
        <v>1217.3499999999999</v>
      </c>
      <c r="N351" s="116">
        <v>1221.8</v>
      </c>
      <c r="O351" s="116">
        <v>1203.9000000000001</v>
      </c>
      <c r="P351" s="116">
        <v>1210.05</v>
      </c>
      <c r="Q351" s="116">
        <v>1217.3499999999999</v>
      </c>
      <c r="R351">
        <v>17993</v>
      </c>
    </row>
    <row r="352" spans="1:18" x14ac:dyDescent="0.25">
      <c r="A352" s="169">
        <v>44937</v>
      </c>
      <c r="B352" s="116">
        <v>1225.2</v>
      </c>
      <c r="C352" s="116">
        <v>1200.3</v>
      </c>
      <c r="D352" s="116">
        <v>1190.2</v>
      </c>
      <c r="E352" s="116">
        <v>1220.05</v>
      </c>
      <c r="F352" s="116">
        <v>1200.3</v>
      </c>
      <c r="G352">
        <v>6249</v>
      </c>
      <c r="H352" s="116"/>
      <c r="I352" s="116"/>
      <c r="L352" s="169">
        <v>44937</v>
      </c>
      <c r="M352" s="116">
        <v>1195.2</v>
      </c>
      <c r="N352" s="116">
        <v>1223.45</v>
      </c>
      <c r="O352" s="116">
        <v>1190</v>
      </c>
      <c r="P352" s="116">
        <v>1223.45</v>
      </c>
      <c r="Q352" s="116">
        <v>1195.2</v>
      </c>
      <c r="R352">
        <v>27707</v>
      </c>
    </row>
    <row r="353" spans="1:18" x14ac:dyDescent="0.25">
      <c r="A353" s="169">
        <v>44938</v>
      </c>
      <c r="B353" s="116">
        <v>1211.95</v>
      </c>
      <c r="C353" s="116">
        <v>1199.3</v>
      </c>
      <c r="D353" s="116">
        <v>1175.4000000000001</v>
      </c>
      <c r="E353" s="116">
        <v>1191.05</v>
      </c>
      <c r="F353" s="116">
        <v>1199.3</v>
      </c>
      <c r="G353">
        <v>5239</v>
      </c>
      <c r="H353" s="116"/>
      <c r="I353" s="116"/>
      <c r="L353" s="169">
        <v>44938</v>
      </c>
      <c r="M353" s="116">
        <v>1192.5</v>
      </c>
      <c r="N353" s="116">
        <v>1206.4000000000001</v>
      </c>
      <c r="O353" s="116">
        <v>1188.8</v>
      </c>
      <c r="P353" s="116">
        <v>1201.2</v>
      </c>
      <c r="Q353" s="116">
        <v>1192.5</v>
      </c>
      <c r="R353">
        <v>18217</v>
      </c>
    </row>
    <row r="354" spans="1:18" x14ac:dyDescent="0.25">
      <c r="A354" s="169">
        <v>44939</v>
      </c>
      <c r="B354" s="116">
        <v>1210</v>
      </c>
      <c r="C354" s="116">
        <v>1202.5999999999999</v>
      </c>
      <c r="D354" s="116">
        <v>1191.2</v>
      </c>
      <c r="E354" s="116">
        <v>1209.95</v>
      </c>
      <c r="F354" s="116">
        <v>1202.5999999999999</v>
      </c>
      <c r="G354">
        <v>2299</v>
      </c>
      <c r="H354" s="116"/>
      <c r="I354" s="116"/>
      <c r="L354" s="169">
        <v>44939</v>
      </c>
      <c r="M354" s="116">
        <v>1201.7</v>
      </c>
      <c r="N354" s="116">
        <v>1210.25</v>
      </c>
      <c r="O354" s="116">
        <v>1192.1500000000001</v>
      </c>
      <c r="P354" s="116">
        <v>1198.5</v>
      </c>
      <c r="Q354" s="116">
        <v>1201.7</v>
      </c>
      <c r="R354">
        <v>15500</v>
      </c>
    </row>
    <row r="355" spans="1:18" x14ac:dyDescent="0.25">
      <c r="A355" s="169">
        <v>44942</v>
      </c>
      <c r="B355" s="116">
        <v>1210.95</v>
      </c>
      <c r="C355" s="116">
        <v>1183</v>
      </c>
      <c r="D355" s="116">
        <v>1178.0999999999999</v>
      </c>
      <c r="E355" s="116">
        <v>1190.05</v>
      </c>
      <c r="F355" s="116">
        <v>1183</v>
      </c>
      <c r="G355">
        <v>4624</v>
      </c>
      <c r="H355" s="116"/>
      <c r="I355" s="116"/>
      <c r="L355" s="169">
        <v>44942</v>
      </c>
      <c r="M355" s="116">
        <v>1184.4000000000001</v>
      </c>
      <c r="N355" s="116">
        <v>1211.7</v>
      </c>
      <c r="O355" s="116">
        <v>1175.0999999999999</v>
      </c>
      <c r="P355" s="116">
        <v>1207.7</v>
      </c>
      <c r="Q355" s="116">
        <v>1184.4000000000001</v>
      </c>
      <c r="R355">
        <v>33258</v>
      </c>
    </row>
    <row r="356" spans="1:18" x14ac:dyDescent="0.25">
      <c r="A356" s="169">
        <v>44943</v>
      </c>
      <c r="B356" s="116">
        <v>1185</v>
      </c>
      <c r="C356" s="116">
        <v>1175.25</v>
      </c>
      <c r="D356" s="116">
        <v>1169.1500000000001</v>
      </c>
      <c r="E356" s="116">
        <v>1182.1500000000001</v>
      </c>
      <c r="F356" s="116">
        <v>1175.25</v>
      </c>
      <c r="G356">
        <v>1618</v>
      </c>
      <c r="H356" s="116"/>
      <c r="I356" s="116"/>
      <c r="L356" s="169">
        <v>44943</v>
      </c>
      <c r="M356" s="116">
        <v>1176</v>
      </c>
      <c r="N356" s="116">
        <v>1186.95</v>
      </c>
      <c r="O356" s="116">
        <v>1169</v>
      </c>
      <c r="P356" s="116">
        <v>1181.0999999999999</v>
      </c>
      <c r="Q356" s="116">
        <v>1176</v>
      </c>
      <c r="R356">
        <v>31657</v>
      </c>
    </row>
    <row r="357" spans="1:18" x14ac:dyDescent="0.25">
      <c r="A357" s="169">
        <v>44944</v>
      </c>
      <c r="B357" s="116">
        <v>1222.05</v>
      </c>
      <c r="C357" s="116">
        <v>1196.95</v>
      </c>
      <c r="D357" s="116">
        <v>1171.5999999999999</v>
      </c>
      <c r="E357" s="116">
        <v>1171.5999999999999</v>
      </c>
      <c r="F357" s="116">
        <v>1196.95</v>
      </c>
      <c r="G357">
        <v>2645</v>
      </c>
      <c r="H357" s="116"/>
      <c r="I357" s="116"/>
      <c r="L357" s="169">
        <v>44944</v>
      </c>
      <c r="M357" s="116">
        <v>1196.3499999999999</v>
      </c>
      <c r="N357" s="116">
        <v>1221</v>
      </c>
      <c r="O357" s="116">
        <v>1169.95</v>
      </c>
      <c r="P357" s="116">
        <v>1170</v>
      </c>
      <c r="Q357" s="116">
        <v>1196.3499999999999</v>
      </c>
      <c r="R357">
        <v>44705</v>
      </c>
    </row>
    <row r="358" spans="1:18" x14ac:dyDescent="0.25">
      <c r="A358" s="169">
        <v>44945</v>
      </c>
      <c r="B358" s="116">
        <v>1208</v>
      </c>
      <c r="C358" s="116">
        <v>1143.9000000000001</v>
      </c>
      <c r="D358" s="116">
        <v>1111.0999999999999</v>
      </c>
      <c r="E358" s="116">
        <v>1181.25</v>
      </c>
      <c r="F358" s="116">
        <v>1143.9000000000001</v>
      </c>
      <c r="G358">
        <v>21774</v>
      </c>
      <c r="H358" s="116"/>
      <c r="I358" s="116"/>
      <c r="L358" s="169">
        <v>44945</v>
      </c>
      <c r="M358" s="116">
        <v>1143.4000000000001</v>
      </c>
      <c r="N358" s="116">
        <v>1208.45</v>
      </c>
      <c r="O358" s="116">
        <v>1130</v>
      </c>
      <c r="P358" s="116">
        <v>1173.1500000000001</v>
      </c>
      <c r="Q358" s="116">
        <v>1143.4000000000001</v>
      </c>
      <c r="R358">
        <v>97423</v>
      </c>
    </row>
    <row r="359" spans="1:18" x14ac:dyDescent="0.25">
      <c r="A359" s="169">
        <v>44946</v>
      </c>
      <c r="B359" s="116">
        <v>1140.0999999999999</v>
      </c>
      <c r="C359" s="116">
        <v>1075.25</v>
      </c>
      <c r="D359" s="116">
        <v>1060</v>
      </c>
      <c r="E359" s="116">
        <v>1140.05</v>
      </c>
      <c r="F359" s="116">
        <v>1075.25</v>
      </c>
      <c r="G359">
        <v>25085</v>
      </c>
      <c r="H359" s="116"/>
      <c r="I359" s="116"/>
      <c r="L359" s="169">
        <v>44946</v>
      </c>
      <c r="M359" s="116">
        <v>1076.6500000000001</v>
      </c>
      <c r="N359" s="116">
        <v>1143.4000000000001</v>
      </c>
      <c r="O359" s="116">
        <v>1066</v>
      </c>
      <c r="P359" s="116">
        <v>1143.4000000000001</v>
      </c>
      <c r="Q359" s="116">
        <v>1076.6500000000001</v>
      </c>
      <c r="R359">
        <v>153701</v>
      </c>
    </row>
    <row r="360" spans="1:18" x14ac:dyDescent="0.25">
      <c r="A360" s="169">
        <v>44949</v>
      </c>
      <c r="B360" s="116">
        <v>1081.8499999999999</v>
      </c>
      <c r="C360" s="116">
        <v>1045.9000000000001</v>
      </c>
      <c r="D360" s="116">
        <v>1042.3</v>
      </c>
      <c r="E360" s="116">
        <v>1056.05</v>
      </c>
      <c r="F360" s="116">
        <v>1045.9000000000001</v>
      </c>
      <c r="G360">
        <v>3263</v>
      </c>
      <c r="H360" s="116"/>
      <c r="I360" s="116"/>
      <c r="L360" s="169">
        <v>44949</v>
      </c>
      <c r="M360" s="116">
        <v>1049.8</v>
      </c>
      <c r="N360" s="116">
        <v>1085</v>
      </c>
      <c r="O360" s="116">
        <v>1041.0999999999999</v>
      </c>
      <c r="P360" s="116">
        <v>1082.05</v>
      </c>
      <c r="Q360" s="116">
        <v>1049.8</v>
      </c>
      <c r="R360">
        <v>61774</v>
      </c>
    </row>
    <row r="361" spans="1:18" x14ac:dyDescent="0.25">
      <c r="A361" s="169">
        <v>44950</v>
      </c>
      <c r="B361" s="116">
        <v>1071.5</v>
      </c>
      <c r="C361" s="116">
        <v>1057.5</v>
      </c>
      <c r="D361" s="116">
        <v>1039.5</v>
      </c>
      <c r="E361" s="116">
        <v>1040.1500000000001</v>
      </c>
      <c r="F361" s="116">
        <v>1057.5</v>
      </c>
      <c r="G361">
        <v>5333</v>
      </c>
      <c r="H361" s="116"/>
      <c r="I361" s="116"/>
      <c r="L361" s="169">
        <v>44950</v>
      </c>
      <c r="M361" s="116">
        <v>1061.25</v>
      </c>
      <c r="N361" s="116">
        <v>1072</v>
      </c>
      <c r="O361" s="116">
        <v>1049.8499999999999</v>
      </c>
      <c r="P361" s="116">
        <v>1049.8499999999999</v>
      </c>
      <c r="Q361" s="116">
        <v>1061.25</v>
      </c>
      <c r="R361">
        <v>37981</v>
      </c>
    </row>
    <row r="362" spans="1:18" x14ac:dyDescent="0.25">
      <c r="A362" s="169">
        <v>44951</v>
      </c>
      <c r="B362" s="116">
        <v>1067.25</v>
      </c>
      <c r="C362" s="116">
        <v>1031.0999999999999</v>
      </c>
      <c r="D362" s="116">
        <v>1027.5999999999999</v>
      </c>
      <c r="E362" s="116">
        <v>1063.0999999999999</v>
      </c>
      <c r="F362" s="116">
        <v>1031.0999999999999</v>
      </c>
      <c r="G362">
        <v>9424</v>
      </c>
      <c r="H362" s="116"/>
      <c r="I362" s="116"/>
      <c r="L362" s="169">
        <v>44951</v>
      </c>
      <c r="M362" s="116">
        <v>1030.8</v>
      </c>
      <c r="N362" s="116">
        <v>1067.4000000000001</v>
      </c>
      <c r="O362" s="116">
        <v>1030</v>
      </c>
      <c r="P362" s="116">
        <v>1054.05</v>
      </c>
      <c r="Q362" s="116">
        <v>1030.8</v>
      </c>
      <c r="R362">
        <v>74822</v>
      </c>
    </row>
    <row r="363" spans="1:18" x14ac:dyDescent="0.25">
      <c r="A363" s="169">
        <v>44953</v>
      </c>
      <c r="B363" s="116">
        <v>1035.75</v>
      </c>
      <c r="C363" s="116">
        <v>1016.8</v>
      </c>
      <c r="D363" s="116">
        <v>1005</v>
      </c>
      <c r="E363" s="116">
        <v>1016.1</v>
      </c>
      <c r="F363" s="116">
        <v>1016.8</v>
      </c>
      <c r="G363">
        <v>18295</v>
      </c>
      <c r="H363" s="116"/>
      <c r="I363" s="116"/>
      <c r="L363" s="169">
        <v>44953</v>
      </c>
      <c r="M363" s="116">
        <v>1014</v>
      </c>
      <c r="N363" s="116">
        <v>1037.25</v>
      </c>
      <c r="O363" s="116">
        <v>1004.75</v>
      </c>
      <c r="P363" s="116">
        <v>1030.8</v>
      </c>
      <c r="Q363" s="116">
        <v>1014</v>
      </c>
      <c r="R363">
        <v>105203</v>
      </c>
    </row>
    <row r="364" spans="1:18" x14ac:dyDescent="0.25">
      <c r="A364" s="169">
        <v>44956</v>
      </c>
      <c r="B364" s="116">
        <v>1038</v>
      </c>
      <c r="C364" s="116">
        <v>1031.1500000000001</v>
      </c>
      <c r="D364" s="116">
        <v>1001.5</v>
      </c>
      <c r="E364" s="116">
        <v>1015</v>
      </c>
      <c r="F364" s="116">
        <v>1031.1500000000001</v>
      </c>
      <c r="G364">
        <v>21350</v>
      </c>
      <c r="H364" s="116"/>
      <c r="I364" s="116"/>
      <c r="L364" s="169">
        <v>44956</v>
      </c>
      <c r="M364" s="116">
        <v>1029.3</v>
      </c>
      <c r="N364" s="116">
        <v>1034.7</v>
      </c>
      <c r="O364" s="116">
        <v>1001.2</v>
      </c>
      <c r="P364" s="116">
        <v>1011</v>
      </c>
      <c r="Q364" s="116">
        <v>1029.3</v>
      </c>
      <c r="R364">
        <v>74522</v>
      </c>
    </row>
    <row r="365" spans="1:18" x14ac:dyDescent="0.25">
      <c r="A365" s="169">
        <v>44957</v>
      </c>
      <c r="B365" s="116">
        <v>1050</v>
      </c>
      <c r="C365" s="116">
        <v>1045.8499999999999</v>
      </c>
      <c r="D365" s="116">
        <v>1018.05</v>
      </c>
      <c r="E365" s="116">
        <v>1018.05</v>
      </c>
      <c r="F365" s="116">
        <v>1045.8499999999999</v>
      </c>
      <c r="G365">
        <v>9829</v>
      </c>
      <c r="H365" s="116"/>
      <c r="I365" s="116"/>
      <c r="L365" s="169">
        <v>44957</v>
      </c>
      <c r="M365" s="116">
        <v>1044.5</v>
      </c>
      <c r="N365" s="116">
        <v>1049</v>
      </c>
      <c r="O365" s="116">
        <v>1025</v>
      </c>
      <c r="P365" s="116">
        <v>1034.7</v>
      </c>
      <c r="Q365" s="116">
        <v>1044.5</v>
      </c>
      <c r="R365">
        <v>47419</v>
      </c>
    </row>
    <row r="366" spans="1:18" x14ac:dyDescent="0.25">
      <c r="A366" s="169">
        <v>44958</v>
      </c>
      <c r="B366" s="116">
        <v>1090</v>
      </c>
      <c r="C366" s="116">
        <v>1026.95</v>
      </c>
      <c r="D366" s="116">
        <v>1012.8</v>
      </c>
      <c r="E366" s="116">
        <v>1030.05</v>
      </c>
      <c r="F366" s="116">
        <v>1026.95</v>
      </c>
      <c r="G366">
        <v>16337</v>
      </c>
      <c r="H366" s="116"/>
      <c r="I366" s="116"/>
      <c r="L366" s="169">
        <v>44958</v>
      </c>
      <c r="M366" s="116">
        <v>1028.1500000000001</v>
      </c>
      <c r="N366" s="116">
        <v>1089.95</v>
      </c>
      <c r="O366" s="116">
        <v>1010.55</v>
      </c>
      <c r="P366" s="116">
        <v>1045.5999999999999</v>
      </c>
      <c r="Q366" s="116">
        <v>1028.1500000000001</v>
      </c>
      <c r="R366">
        <v>80414</v>
      </c>
    </row>
    <row r="367" spans="1:18" x14ac:dyDescent="0.25">
      <c r="A367" s="169">
        <v>44959</v>
      </c>
      <c r="B367" s="116">
        <v>1065.0999999999999</v>
      </c>
      <c r="C367" s="116">
        <v>1048.45</v>
      </c>
      <c r="D367" s="116">
        <v>1032.4000000000001</v>
      </c>
      <c r="E367" s="116">
        <v>1036.1500000000001</v>
      </c>
      <c r="F367" s="116">
        <v>1048.45</v>
      </c>
      <c r="G367">
        <v>7797</v>
      </c>
      <c r="H367" s="116"/>
      <c r="I367" s="116"/>
      <c r="L367" s="169">
        <v>44959</v>
      </c>
      <c r="M367" s="116">
        <v>1048.7</v>
      </c>
      <c r="N367" s="116">
        <v>1064.7</v>
      </c>
      <c r="O367" s="116">
        <v>1030</v>
      </c>
      <c r="P367" s="116">
        <v>1030</v>
      </c>
      <c r="Q367" s="116">
        <v>1048.7</v>
      </c>
      <c r="R367">
        <v>38379</v>
      </c>
    </row>
    <row r="368" spans="1:18" x14ac:dyDescent="0.25">
      <c r="A368" s="169">
        <v>44960</v>
      </c>
      <c r="B368" s="116">
        <v>1056.5999999999999</v>
      </c>
      <c r="C368" s="116">
        <v>1032.4000000000001</v>
      </c>
      <c r="D368" s="116">
        <v>1017</v>
      </c>
      <c r="E368" s="116">
        <v>1045.05</v>
      </c>
      <c r="F368" s="116">
        <v>1032.4000000000001</v>
      </c>
      <c r="G368">
        <v>6058</v>
      </c>
      <c r="H368" s="116"/>
      <c r="I368" s="116"/>
      <c r="L368" s="169">
        <v>44960</v>
      </c>
      <c r="M368" s="116">
        <v>1036.7</v>
      </c>
      <c r="N368" s="116">
        <v>1057.45</v>
      </c>
      <c r="O368" s="116">
        <v>1016.05</v>
      </c>
      <c r="P368" s="116">
        <v>1052.95</v>
      </c>
      <c r="Q368" s="116">
        <v>1036.7</v>
      </c>
      <c r="R368">
        <v>35418</v>
      </c>
    </row>
    <row r="369" spans="1:18" x14ac:dyDescent="0.25">
      <c r="A369" s="169">
        <v>44963</v>
      </c>
      <c r="B369" s="116">
        <v>1070.95</v>
      </c>
      <c r="C369" s="116">
        <v>1035.05</v>
      </c>
      <c r="D369" s="116">
        <v>1025</v>
      </c>
      <c r="E369" s="116">
        <v>1070.95</v>
      </c>
      <c r="F369" s="116">
        <v>1035.05</v>
      </c>
      <c r="G369">
        <v>6957</v>
      </c>
      <c r="H369" s="116"/>
      <c r="I369" s="116"/>
      <c r="L369" s="169">
        <v>44963</v>
      </c>
      <c r="M369" s="116">
        <v>1035.2</v>
      </c>
      <c r="N369" s="116">
        <v>1040</v>
      </c>
      <c r="O369" s="116">
        <v>1025</v>
      </c>
      <c r="P369" s="116">
        <v>1039</v>
      </c>
      <c r="Q369" s="116">
        <v>1035.2</v>
      </c>
      <c r="R369">
        <v>28476</v>
      </c>
    </row>
    <row r="370" spans="1:18" x14ac:dyDescent="0.25">
      <c r="A370" s="169">
        <v>44964</v>
      </c>
      <c r="B370" s="116">
        <v>1059.1500000000001</v>
      </c>
      <c r="C370" s="116">
        <v>1053.45</v>
      </c>
      <c r="D370" s="116">
        <v>1039.2</v>
      </c>
      <c r="E370" s="116">
        <v>1049.6500000000001</v>
      </c>
      <c r="F370" s="116">
        <v>1053.45</v>
      </c>
      <c r="G370">
        <v>2437</v>
      </c>
      <c r="H370" s="116"/>
      <c r="I370" s="116"/>
      <c r="L370" s="169">
        <v>44964</v>
      </c>
      <c r="M370" s="116">
        <v>1053.2</v>
      </c>
      <c r="N370" s="116">
        <v>1060</v>
      </c>
      <c r="O370" s="116">
        <v>1038.05</v>
      </c>
      <c r="P370" s="116">
        <v>1040.3</v>
      </c>
      <c r="Q370" s="116">
        <v>1053.2</v>
      </c>
      <c r="R370">
        <v>21687</v>
      </c>
    </row>
    <row r="371" spans="1:18" x14ac:dyDescent="0.25">
      <c r="A371" s="169">
        <v>44965</v>
      </c>
      <c r="B371" s="116">
        <v>1078.3499999999999</v>
      </c>
      <c r="C371" s="116">
        <v>1064.9000000000001</v>
      </c>
      <c r="D371" s="116">
        <v>1050</v>
      </c>
      <c r="E371" s="116">
        <v>1059.5999999999999</v>
      </c>
      <c r="F371" s="116">
        <v>1064.9000000000001</v>
      </c>
      <c r="G371">
        <v>4345</v>
      </c>
      <c r="H371" s="116"/>
      <c r="I371" s="116"/>
      <c r="L371" s="169">
        <v>44965</v>
      </c>
      <c r="M371" s="116">
        <v>1061.8</v>
      </c>
      <c r="N371" s="116">
        <v>1078</v>
      </c>
      <c r="O371" s="116">
        <v>1049.5</v>
      </c>
      <c r="P371" s="116">
        <v>1058.4000000000001</v>
      </c>
      <c r="Q371" s="116">
        <v>1061.8</v>
      </c>
      <c r="R371">
        <v>22338</v>
      </c>
    </row>
    <row r="372" spans="1:18" x14ac:dyDescent="0.25">
      <c r="A372" s="169">
        <v>44966</v>
      </c>
      <c r="B372" s="116">
        <v>1069.95</v>
      </c>
      <c r="C372" s="116">
        <v>1051.6500000000001</v>
      </c>
      <c r="D372" s="116">
        <v>1041.3</v>
      </c>
      <c r="E372" s="116">
        <v>1069.95</v>
      </c>
      <c r="F372" s="116">
        <v>1051.6500000000001</v>
      </c>
      <c r="G372">
        <v>3529</v>
      </c>
      <c r="H372" s="116"/>
      <c r="I372" s="116"/>
      <c r="L372" s="169">
        <v>44966</v>
      </c>
      <c r="M372" s="116">
        <v>1051.75</v>
      </c>
      <c r="N372" s="116">
        <v>1067.4000000000001</v>
      </c>
      <c r="O372" s="116">
        <v>1041.05</v>
      </c>
      <c r="P372" s="116">
        <v>1067.4000000000001</v>
      </c>
      <c r="Q372" s="116">
        <v>1051.75</v>
      </c>
      <c r="R372">
        <v>22633</v>
      </c>
    </row>
    <row r="373" spans="1:18" x14ac:dyDescent="0.25">
      <c r="A373" s="169">
        <v>44967</v>
      </c>
      <c r="B373" s="116">
        <v>1064</v>
      </c>
      <c r="C373" s="116">
        <v>1059.7</v>
      </c>
      <c r="D373" s="116">
        <v>1025</v>
      </c>
      <c r="E373" s="116">
        <v>1025</v>
      </c>
      <c r="F373" s="116">
        <v>1059.7</v>
      </c>
      <c r="G373">
        <v>6703</v>
      </c>
      <c r="H373" s="116"/>
      <c r="I373" s="116"/>
      <c r="L373" s="169">
        <v>44967</v>
      </c>
      <c r="M373" s="116">
        <v>1060.25</v>
      </c>
      <c r="N373" s="116">
        <v>1063.75</v>
      </c>
      <c r="O373" s="116">
        <v>1016.05</v>
      </c>
      <c r="P373" s="116">
        <v>1016.05</v>
      </c>
      <c r="Q373" s="116">
        <v>1060.25</v>
      </c>
      <c r="R373">
        <v>33789</v>
      </c>
    </row>
    <row r="374" spans="1:18" x14ac:dyDescent="0.25">
      <c r="A374" s="169">
        <v>44970</v>
      </c>
      <c r="B374" s="116">
        <v>1078.75</v>
      </c>
      <c r="C374" s="116">
        <v>1058.75</v>
      </c>
      <c r="D374" s="116">
        <v>1055.05</v>
      </c>
      <c r="E374" s="116">
        <v>1055.05</v>
      </c>
      <c r="F374" s="116">
        <v>1058.75</v>
      </c>
      <c r="G374">
        <v>6665</v>
      </c>
      <c r="H374" s="116"/>
      <c r="I374" s="116"/>
      <c r="L374" s="169">
        <v>44970</v>
      </c>
      <c r="M374" s="116">
        <v>1060.2</v>
      </c>
      <c r="N374" s="116">
        <v>1077.8</v>
      </c>
      <c r="O374" s="116">
        <v>1060</v>
      </c>
      <c r="P374" s="116">
        <v>1060.25</v>
      </c>
      <c r="Q374" s="116">
        <v>1060.2</v>
      </c>
      <c r="R374">
        <v>27320</v>
      </c>
    </row>
    <row r="375" spans="1:18" x14ac:dyDescent="0.25">
      <c r="A375" s="169">
        <v>44971</v>
      </c>
      <c r="B375" s="116">
        <v>1058.05</v>
      </c>
      <c r="C375" s="116">
        <v>1026.7</v>
      </c>
      <c r="D375" s="116">
        <v>1024.7</v>
      </c>
      <c r="E375" s="116">
        <v>1054</v>
      </c>
      <c r="F375" s="116">
        <v>1026.7</v>
      </c>
      <c r="G375">
        <v>2487</v>
      </c>
      <c r="H375" s="116"/>
      <c r="I375" s="116"/>
      <c r="L375" s="169">
        <v>44971</v>
      </c>
      <c r="M375" s="116">
        <v>1026.45</v>
      </c>
      <c r="N375" s="116">
        <v>1060.2</v>
      </c>
      <c r="O375" s="116">
        <v>1023.75</v>
      </c>
      <c r="P375" s="116">
        <v>1060.2</v>
      </c>
      <c r="Q375" s="116">
        <v>1026.45</v>
      </c>
      <c r="R375">
        <v>33587</v>
      </c>
    </row>
    <row r="376" spans="1:18" x14ac:dyDescent="0.25">
      <c r="A376" s="169">
        <v>44972</v>
      </c>
      <c r="B376" s="116">
        <v>1044.3499999999999</v>
      </c>
      <c r="C376" s="116">
        <v>1031.8499999999999</v>
      </c>
      <c r="D376" s="116">
        <v>1025.1500000000001</v>
      </c>
      <c r="E376" s="116">
        <v>1025.1500000000001</v>
      </c>
      <c r="F376" s="116">
        <v>1031.8499999999999</v>
      </c>
      <c r="G376">
        <v>6099</v>
      </c>
      <c r="H376" s="116"/>
      <c r="I376" s="116"/>
      <c r="L376" s="169">
        <v>44972</v>
      </c>
      <c r="M376" s="116">
        <v>1029.75</v>
      </c>
      <c r="N376" s="116">
        <v>1044.3</v>
      </c>
      <c r="O376" s="116">
        <v>1022</v>
      </c>
      <c r="P376" s="116">
        <v>1026</v>
      </c>
      <c r="Q376" s="116">
        <v>1029.75</v>
      </c>
      <c r="R376">
        <v>28727</v>
      </c>
    </row>
    <row r="377" spans="1:18" x14ac:dyDescent="0.25">
      <c r="A377" s="169">
        <v>44973</v>
      </c>
      <c r="B377" s="116">
        <v>1050</v>
      </c>
      <c r="C377" s="116">
        <v>1045.75</v>
      </c>
      <c r="D377" s="116">
        <v>1030.05</v>
      </c>
      <c r="E377" s="116">
        <v>1034.5999999999999</v>
      </c>
      <c r="F377" s="116">
        <v>1045.75</v>
      </c>
      <c r="G377">
        <v>3137</v>
      </c>
      <c r="H377" s="116"/>
      <c r="I377" s="116"/>
      <c r="L377" s="169">
        <v>44973</v>
      </c>
      <c r="M377" s="116">
        <v>1047.25</v>
      </c>
      <c r="N377" s="116">
        <v>1050</v>
      </c>
      <c r="O377" s="116">
        <v>1030.1500000000001</v>
      </c>
      <c r="P377" s="116">
        <v>1034.9000000000001</v>
      </c>
      <c r="Q377" s="116">
        <v>1047.25</v>
      </c>
      <c r="R377">
        <v>28849</v>
      </c>
    </row>
    <row r="378" spans="1:18" x14ac:dyDescent="0.25">
      <c r="A378" s="169">
        <v>44974</v>
      </c>
      <c r="B378" s="116">
        <v>1089.95</v>
      </c>
      <c r="C378" s="116">
        <v>1072.5999999999999</v>
      </c>
      <c r="D378" s="116">
        <v>1049.3499999999999</v>
      </c>
      <c r="E378" s="116">
        <v>1049.3499999999999</v>
      </c>
      <c r="F378" s="116">
        <v>1072.5999999999999</v>
      </c>
      <c r="G378">
        <v>3946</v>
      </c>
      <c r="H378" s="116"/>
      <c r="I378" s="116"/>
      <c r="L378" s="169">
        <v>44974</v>
      </c>
      <c r="M378" s="116">
        <v>1072.95</v>
      </c>
      <c r="N378" s="116">
        <v>1090</v>
      </c>
      <c r="O378" s="116">
        <v>1051.4000000000001</v>
      </c>
      <c r="P378" s="116">
        <v>1052.5</v>
      </c>
      <c r="Q378" s="116">
        <v>1072.95</v>
      </c>
      <c r="R378">
        <v>42666</v>
      </c>
    </row>
    <row r="379" spans="1:18" x14ac:dyDescent="0.25">
      <c r="A379" s="169">
        <v>44977</v>
      </c>
      <c r="B379" s="116">
        <v>1078.5999999999999</v>
      </c>
      <c r="C379" s="116">
        <v>1051.9000000000001</v>
      </c>
      <c r="D379" s="116">
        <v>1046</v>
      </c>
      <c r="E379" s="116">
        <v>1074.0999999999999</v>
      </c>
      <c r="F379" s="116">
        <v>1051.9000000000001</v>
      </c>
      <c r="G379">
        <v>4362</v>
      </c>
      <c r="H379" s="116"/>
      <c r="I379" s="116"/>
      <c r="L379" s="169">
        <v>44977</v>
      </c>
      <c r="M379" s="116">
        <v>1048.8</v>
      </c>
      <c r="N379" s="116">
        <v>1080</v>
      </c>
      <c r="O379" s="116">
        <v>1045.0999999999999</v>
      </c>
      <c r="P379" s="116">
        <v>1080</v>
      </c>
      <c r="Q379" s="116">
        <v>1048.8</v>
      </c>
      <c r="R379">
        <v>25696</v>
      </c>
    </row>
    <row r="380" spans="1:18" x14ac:dyDescent="0.25">
      <c r="A380" s="169">
        <v>44978</v>
      </c>
      <c r="B380" s="116">
        <v>1052.0999999999999</v>
      </c>
      <c r="C380" s="116">
        <v>1040.05</v>
      </c>
      <c r="D380" s="116">
        <v>1028.9000000000001</v>
      </c>
      <c r="E380" s="116">
        <v>1051.45</v>
      </c>
      <c r="F380" s="116">
        <v>1040.05</v>
      </c>
      <c r="G380">
        <v>4361</v>
      </c>
      <c r="H380" s="116"/>
      <c r="I380" s="116"/>
      <c r="L380" s="169">
        <v>44978</v>
      </c>
      <c r="M380" s="116">
        <v>1037.5</v>
      </c>
      <c r="N380" s="116">
        <v>1054</v>
      </c>
      <c r="O380" s="116">
        <v>1034</v>
      </c>
      <c r="P380" s="116">
        <v>1054</v>
      </c>
      <c r="Q380" s="116">
        <v>1037.5</v>
      </c>
      <c r="R380">
        <v>19026</v>
      </c>
    </row>
    <row r="381" spans="1:18" x14ac:dyDescent="0.25">
      <c r="A381" s="169">
        <v>44979</v>
      </c>
      <c r="B381" s="116">
        <v>1036.55</v>
      </c>
      <c r="C381" s="116">
        <v>1012.3</v>
      </c>
      <c r="D381" s="116">
        <v>1010</v>
      </c>
      <c r="E381" s="116">
        <v>1018.05</v>
      </c>
      <c r="F381" s="116">
        <v>1012.3</v>
      </c>
      <c r="G381">
        <v>5072</v>
      </c>
      <c r="H381" s="116"/>
      <c r="I381" s="116"/>
      <c r="L381" s="169">
        <v>44979</v>
      </c>
      <c r="M381" s="116">
        <v>1012.9</v>
      </c>
      <c r="N381" s="116">
        <v>1037.3499999999999</v>
      </c>
      <c r="O381" s="116">
        <v>1010</v>
      </c>
      <c r="P381" s="116">
        <v>1030</v>
      </c>
      <c r="Q381" s="116">
        <v>1012.9</v>
      </c>
      <c r="R381">
        <v>26972</v>
      </c>
    </row>
    <row r="382" spans="1:18" x14ac:dyDescent="0.25">
      <c r="A382" s="169">
        <v>44980</v>
      </c>
      <c r="B382" s="116">
        <v>1028.95</v>
      </c>
      <c r="C382" s="116">
        <v>1025.95</v>
      </c>
      <c r="D382" s="116">
        <v>974.75</v>
      </c>
      <c r="E382" s="116">
        <v>1015</v>
      </c>
      <c r="F382" s="116">
        <v>1025.95</v>
      </c>
      <c r="G382">
        <v>13434</v>
      </c>
      <c r="H382" s="116"/>
      <c r="I382" s="116"/>
      <c r="L382" s="169">
        <v>44980</v>
      </c>
      <c r="M382" s="116">
        <v>1023.45</v>
      </c>
      <c r="N382" s="116">
        <v>1032.5</v>
      </c>
      <c r="O382" s="116">
        <v>975.1</v>
      </c>
      <c r="P382" s="116">
        <v>1017.75</v>
      </c>
      <c r="Q382" s="116">
        <v>1023.45</v>
      </c>
      <c r="R382">
        <v>64873</v>
      </c>
    </row>
    <row r="383" spans="1:18" x14ac:dyDescent="0.25">
      <c r="A383" s="169">
        <v>44981</v>
      </c>
      <c r="B383" s="116">
        <v>1032.8499999999999</v>
      </c>
      <c r="C383" s="116">
        <v>1023.9</v>
      </c>
      <c r="D383" s="116">
        <v>1012.15</v>
      </c>
      <c r="E383" s="116">
        <v>1012.15</v>
      </c>
      <c r="F383" s="116">
        <v>1023.9</v>
      </c>
      <c r="G383">
        <v>1469</v>
      </c>
      <c r="H383" s="116"/>
      <c r="I383" s="116"/>
      <c r="L383" s="169">
        <v>44981</v>
      </c>
      <c r="M383" s="116">
        <v>1024.0999999999999</v>
      </c>
      <c r="N383" s="116">
        <v>1035.4000000000001</v>
      </c>
      <c r="O383" s="116">
        <v>1015.3</v>
      </c>
      <c r="P383" s="116">
        <v>1028.5999999999999</v>
      </c>
      <c r="Q383" s="116">
        <v>1024.0999999999999</v>
      </c>
      <c r="R383">
        <v>15505</v>
      </c>
    </row>
    <row r="384" spans="1:18" x14ac:dyDescent="0.25">
      <c r="A384" s="169">
        <v>44984</v>
      </c>
      <c r="B384" s="116">
        <v>1029</v>
      </c>
      <c r="C384" s="116">
        <v>1003.25</v>
      </c>
      <c r="D384" s="116">
        <v>1000</v>
      </c>
      <c r="E384" s="116">
        <v>1025</v>
      </c>
      <c r="F384" s="116">
        <v>1003.25</v>
      </c>
      <c r="G384">
        <v>1050</v>
      </c>
      <c r="H384" s="116"/>
      <c r="I384" s="116"/>
      <c r="L384" s="169">
        <v>44984</v>
      </c>
      <c r="M384" s="116">
        <v>1001</v>
      </c>
      <c r="N384" s="116">
        <v>1026.3499999999999</v>
      </c>
      <c r="O384" s="116">
        <v>1000</v>
      </c>
      <c r="P384" s="116">
        <v>1024.0999999999999</v>
      </c>
      <c r="Q384" s="116">
        <v>1001</v>
      </c>
      <c r="R384">
        <v>22156</v>
      </c>
    </row>
    <row r="385" spans="1:18" x14ac:dyDescent="0.25">
      <c r="A385" s="169">
        <v>44985</v>
      </c>
      <c r="B385" s="116">
        <v>1040</v>
      </c>
      <c r="C385" s="116">
        <v>1012.75</v>
      </c>
      <c r="D385" s="116">
        <v>986.5</v>
      </c>
      <c r="E385" s="116">
        <v>998</v>
      </c>
      <c r="F385" s="116">
        <v>1012.75</v>
      </c>
      <c r="G385">
        <v>14800</v>
      </c>
      <c r="H385" s="116"/>
      <c r="I385" s="116"/>
      <c r="L385" s="169">
        <v>44985</v>
      </c>
      <c r="M385" s="116">
        <v>1023.15</v>
      </c>
      <c r="N385" s="116">
        <v>1040.0999999999999</v>
      </c>
      <c r="O385" s="116">
        <v>986.8</v>
      </c>
      <c r="P385" s="116">
        <v>1005</v>
      </c>
      <c r="Q385" s="116">
        <v>1023.15</v>
      </c>
      <c r="R385">
        <v>39421</v>
      </c>
    </row>
    <row r="386" spans="1:18" x14ac:dyDescent="0.25">
      <c r="A386" s="169">
        <v>44986</v>
      </c>
      <c r="B386" s="116">
        <v>1044.1500000000001</v>
      </c>
      <c r="C386" s="116">
        <v>1015.2</v>
      </c>
      <c r="D386" s="116">
        <v>1011.1</v>
      </c>
      <c r="E386" s="116">
        <v>1012.7</v>
      </c>
      <c r="F386" s="116">
        <v>1015.2</v>
      </c>
      <c r="G386">
        <v>6897</v>
      </c>
      <c r="H386" s="116"/>
      <c r="I386" s="116"/>
      <c r="L386" s="169">
        <v>44986</v>
      </c>
      <c r="M386" s="116">
        <v>1019.05</v>
      </c>
      <c r="N386" s="116">
        <v>1045</v>
      </c>
      <c r="O386" s="116">
        <v>1008.2</v>
      </c>
      <c r="P386" s="116">
        <v>1023.15</v>
      </c>
      <c r="Q386" s="116">
        <v>1019.05</v>
      </c>
      <c r="R386">
        <v>26993</v>
      </c>
    </row>
    <row r="387" spans="1:18" x14ac:dyDescent="0.25">
      <c r="A387" s="169">
        <v>44987</v>
      </c>
      <c r="B387" s="116">
        <v>1041.95</v>
      </c>
      <c r="C387" s="116">
        <v>1012.25</v>
      </c>
      <c r="D387" s="116">
        <v>1009</v>
      </c>
      <c r="E387" s="116">
        <v>1016.05</v>
      </c>
      <c r="F387" s="116">
        <v>1012.25</v>
      </c>
      <c r="G387">
        <v>14127</v>
      </c>
      <c r="H387" s="116"/>
      <c r="I387" s="116"/>
      <c r="L387" s="169">
        <v>44987</v>
      </c>
      <c r="M387" s="116">
        <v>1014.1</v>
      </c>
      <c r="N387" s="116">
        <v>1043</v>
      </c>
      <c r="O387" s="116">
        <v>1010</v>
      </c>
      <c r="P387" s="116">
        <v>1019.45</v>
      </c>
      <c r="Q387" s="116">
        <v>1014.1</v>
      </c>
      <c r="R387">
        <v>36692</v>
      </c>
    </row>
    <row r="388" spans="1:18" x14ac:dyDescent="0.25">
      <c r="A388" s="169">
        <v>44988</v>
      </c>
      <c r="B388" s="116">
        <v>1043.95</v>
      </c>
      <c r="C388" s="116">
        <v>1035.3499999999999</v>
      </c>
      <c r="D388" s="116">
        <v>1013.6</v>
      </c>
      <c r="E388" s="116">
        <v>1018.55</v>
      </c>
      <c r="F388" s="116">
        <v>1035.3499999999999</v>
      </c>
      <c r="G388">
        <v>9250</v>
      </c>
      <c r="H388" s="116"/>
      <c r="I388" s="116"/>
      <c r="L388" s="169">
        <v>44988</v>
      </c>
      <c r="M388" s="116">
        <v>1034.2</v>
      </c>
      <c r="N388" s="116">
        <v>1043.55</v>
      </c>
      <c r="O388" s="116">
        <v>1012</v>
      </c>
      <c r="P388" s="116">
        <v>1024.25</v>
      </c>
      <c r="Q388" s="116">
        <v>1034.2</v>
      </c>
      <c r="R388">
        <v>30246</v>
      </c>
    </row>
    <row r="389" spans="1:18" x14ac:dyDescent="0.25">
      <c r="A389" s="169">
        <v>44991</v>
      </c>
      <c r="B389" s="116">
        <v>1047.45</v>
      </c>
      <c r="C389" s="116">
        <v>1032.4000000000001</v>
      </c>
      <c r="D389" s="116">
        <v>1030</v>
      </c>
      <c r="E389" s="116">
        <v>1032.45</v>
      </c>
      <c r="F389" s="116">
        <v>1032.4000000000001</v>
      </c>
      <c r="G389">
        <v>8914</v>
      </c>
      <c r="H389" s="116"/>
      <c r="I389" s="116"/>
      <c r="L389" s="169">
        <v>44991</v>
      </c>
      <c r="M389" s="116">
        <v>1032.9000000000001</v>
      </c>
      <c r="N389" s="116">
        <v>1047.55</v>
      </c>
      <c r="O389" s="116">
        <v>1024</v>
      </c>
      <c r="P389" s="116">
        <v>1024</v>
      </c>
      <c r="Q389" s="116">
        <v>1032.9000000000001</v>
      </c>
      <c r="R389">
        <v>34448</v>
      </c>
    </row>
    <row r="390" spans="1:18" x14ac:dyDescent="0.25">
      <c r="A390" s="169">
        <v>44993</v>
      </c>
      <c r="B390" s="116">
        <v>1034.7</v>
      </c>
      <c r="C390" s="116">
        <v>1024.4000000000001</v>
      </c>
      <c r="D390" s="116">
        <v>1021</v>
      </c>
      <c r="E390" s="116">
        <v>1032.75</v>
      </c>
      <c r="F390" s="116">
        <v>1024.4000000000001</v>
      </c>
      <c r="G390">
        <v>1577</v>
      </c>
      <c r="H390" s="116"/>
      <c r="I390" s="116"/>
      <c r="L390" s="169">
        <v>44993</v>
      </c>
      <c r="M390" s="116">
        <v>1023.55</v>
      </c>
      <c r="N390" s="116">
        <v>1037</v>
      </c>
      <c r="O390" s="116">
        <v>1020</v>
      </c>
      <c r="P390" s="116">
        <v>1037</v>
      </c>
      <c r="Q390" s="116">
        <v>1023.55</v>
      </c>
      <c r="R390">
        <v>12294</v>
      </c>
    </row>
    <row r="391" spans="1:18" x14ac:dyDescent="0.25">
      <c r="A391" s="169">
        <v>44994</v>
      </c>
      <c r="B391" s="116">
        <v>1047.0999999999999</v>
      </c>
      <c r="C391" s="116">
        <v>1037.1500000000001</v>
      </c>
      <c r="D391" s="116">
        <v>1023.9</v>
      </c>
      <c r="E391" s="116">
        <v>1032</v>
      </c>
      <c r="F391" s="116">
        <v>1037.1500000000001</v>
      </c>
      <c r="G391">
        <v>2524</v>
      </c>
      <c r="H391" s="116"/>
      <c r="I391" s="116"/>
      <c r="L391" s="169">
        <v>44994</v>
      </c>
      <c r="M391" s="116">
        <v>1036</v>
      </c>
      <c r="N391" s="116">
        <v>1049.45</v>
      </c>
      <c r="O391" s="116">
        <v>1023.95</v>
      </c>
      <c r="P391" s="116">
        <v>1028.7</v>
      </c>
      <c r="Q391" s="116">
        <v>1036</v>
      </c>
      <c r="R391">
        <v>23846</v>
      </c>
    </row>
    <row r="392" spans="1:18" x14ac:dyDescent="0.25">
      <c r="A392" s="169">
        <v>44995</v>
      </c>
      <c r="B392" s="116">
        <v>1037.45</v>
      </c>
      <c r="C392" s="116">
        <v>1029.1500000000001</v>
      </c>
      <c r="D392" s="116">
        <v>1017.55</v>
      </c>
      <c r="E392" s="116">
        <v>1032.75</v>
      </c>
      <c r="F392" s="116">
        <v>1029.1500000000001</v>
      </c>
      <c r="G392">
        <v>1863</v>
      </c>
      <c r="H392" s="116"/>
      <c r="I392" s="116"/>
      <c r="L392" s="169">
        <v>44995</v>
      </c>
      <c r="M392" s="116">
        <v>1029.3499999999999</v>
      </c>
      <c r="N392" s="116">
        <v>1040.45</v>
      </c>
      <c r="O392" s="116">
        <v>1024</v>
      </c>
      <c r="P392" s="116">
        <v>1032.2</v>
      </c>
      <c r="Q392" s="116">
        <v>1029.3499999999999</v>
      </c>
      <c r="R392">
        <v>13045</v>
      </c>
    </row>
    <row r="393" spans="1:18" x14ac:dyDescent="0.25">
      <c r="A393" s="169">
        <v>44998</v>
      </c>
      <c r="B393" s="116">
        <v>1025.95</v>
      </c>
      <c r="C393" s="116">
        <v>984.1</v>
      </c>
      <c r="D393" s="116">
        <v>980</v>
      </c>
      <c r="E393" s="116">
        <v>1025.95</v>
      </c>
      <c r="F393" s="116">
        <v>984.1</v>
      </c>
      <c r="G393">
        <v>32475</v>
      </c>
      <c r="H393" s="116"/>
      <c r="I393" s="116"/>
      <c r="L393" s="169">
        <v>44998</v>
      </c>
      <c r="M393" s="116">
        <v>984.9</v>
      </c>
      <c r="N393" s="116">
        <v>1034.5</v>
      </c>
      <c r="O393" s="116">
        <v>978</v>
      </c>
      <c r="P393" s="116">
        <v>1034.5</v>
      </c>
      <c r="Q393" s="116">
        <v>984.9</v>
      </c>
      <c r="R393">
        <v>66105</v>
      </c>
    </row>
    <row r="394" spans="1:18" x14ac:dyDescent="0.25">
      <c r="A394" s="169">
        <v>44999</v>
      </c>
      <c r="B394" s="116">
        <v>991.6</v>
      </c>
      <c r="C394" s="116">
        <v>964.25</v>
      </c>
      <c r="D394" s="116">
        <v>959.25</v>
      </c>
      <c r="E394" s="116">
        <v>988.3</v>
      </c>
      <c r="F394" s="116">
        <v>964.25</v>
      </c>
      <c r="G394">
        <v>15770</v>
      </c>
      <c r="H394" s="116"/>
      <c r="I394" s="116"/>
      <c r="L394" s="169">
        <v>44999</v>
      </c>
      <c r="M394" s="116">
        <v>965</v>
      </c>
      <c r="N394" s="116">
        <v>990.1</v>
      </c>
      <c r="O394" s="116">
        <v>958</v>
      </c>
      <c r="P394" s="116">
        <v>988</v>
      </c>
      <c r="Q394" s="116">
        <v>965</v>
      </c>
      <c r="R394">
        <v>67633</v>
      </c>
    </row>
    <row r="395" spans="1:18" x14ac:dyDescent="0.25">
      <c r="A395" s="169">
        <v>45000</v>
      </c>
      <c r="B395" s="116">
        <v>977.3</v>
      </c>
      <c r="C395" s="116">
        <v>915.1</v>
      </c>
      <c r="D395" s="116">
        <v>895.1</v>
      </c>
      <c r="E395" s="116">
        <v>969.3</v>
      </c>
      <c r="F395" s="116">
        <v>915.1</v>
      </c>
      <c r="G395">
        <v>6803</v>
      </c>
      <c r="H395" s="116"/>
      <c r="I395" s="116"/>
      <c r="L395" s="169">
        <v>45000</v>
      </c>
      <c r="M395" s="116">
        <v>912.45</v>
      </c>
      <c r="N395" s="116">
        <v>978.8</v>
      </c>
      <c r="O395" s="116">
        <v>886.95</v>
      </c>
      <c r="P395" s="116">
        <v>970</v>
      </c>
      <c r="Q395" s="116">
        <v>912.45</v>
      </c>
      <c r="R395">
        <v>99615</v>
      </c>
    </row>
    <row r="396" spans="1:18" x14ac:dyDescent="0.25">
      <c r="A396" s="169">
        <v>45001</v>
      </c>
      <c r="B396" s="116">
        <v>910</v>
      </c>
      <c r="C396" s="116">
        <v>891.65</v>
      </c>
      <c r="D396" s="116">
        <v>883.3</v>
      </c>
      <c r="E396" s="116">
        <v>900.05</v>
      </c>
      <c r="F396" s="116">
        <v>891.65</v>
      </c>
      <c r="G396">
        <v>8325</v>
      </c>
      <c r="H396" s="116"/>
      <c r="I396" s="116"/>
      <c r="L396" s="169">
        <v>45001</v>
      </c>
      <c r="M396" s="116">
        <v>890.55</v>
      </c>
      <c r="N396" s="116">
        <v>909</v>
      </c>
      <c r="O396" s="116">
        <v>883.7</v>
      </c>
      <c r="P396" s="116">
        <v>904.2</v>
      </c>
      <c r="Q396" s="116">
        <v>890.55</v>
      </c>
      <c r="R396">
        <v>66959</v>
      </c>
    </row>
    <row r="397" spans="1:18" x14ac:dyDescent="0.25">
      <c r="A397" s="169">
        <v>45002</v>
      </c>
      <c r="B397" s="116">
        <v>915.95</v>
      </c>
      <c r="C397" s="116">
        <v>887.6</v>
      </c>
      <c r="D397" s="116">
        <v>880.2</v>
      </c>
      <c r="E397" s="116">
        <v>900</v>
      </c>
      <c r="F397" s="116">
        <v>887.6</v>
      </c>
      <c r="G397">
        <v>5199</v>
      </c>
      <c r="H397" s="116"/>
      <c r="I397" s="116"/>
      <c r="L397" s="169">
        <v>45002</v>
      </c>
      <c r="M397" s="116">
        <v>888.2</v>
      </c>
      <c r="N397" s="116">
        <v>916.8</v>
      </c>
      <c r="O397" s="116">
        <v>880.95</v>
      </c>
      <c r="P397" s="116">
        <v>899.9</v>
      </c>
      <c r="Q397" s="116">
        <v>888.2</v>
      </c>
      <c r="R397">
        <v>49272</v>
      </c>
    </row>
    <row r="398" spans="1:18" x14ac:dyDescent="0.25">
      <c r="A398" s="169">
        <v>45005</v>
      </c>
      <c r="B398" s="116">
        <v>885.3</v>
      </c>
      <c r="C398" s="116">
        <v>862.65</v>
      </c>
      <c r="D398" s="116">
        <v>852.5</v>
      </c>
      <c r="E398" s="116">
        <v>883</v>
      </c>
      <c r="F398" s="116">
        <v>862.65</v>
      </c>
      <c r="G398">
        <v>16176</v>
      </c>
      <c r="H398" s="116"/>
      <c r="I398" s="116"/>
      <c r="L398" s="169">
        <v>45005</v>
      </c>
      <c r="M398" s="116">
        <v>861.45</v>
      </c>
      <c r="N398" s="116">
        <v>887.6</v>
      </c>
      <c r="O398" s="116">
        <v>852.25</v>
      </c>
      <c r="P398" s="116">
        <v>870</v>
      </c>
      <c r="Q398" s="116">
        <v>861.45</v>
      </c>
      <c r="R398">
        <v>76198</v>
      </c>
    </row>
    <row r="399" spans="1:18" x14ac:dyDescent="0.25">
      <c r="A399" s="169">
        <v>45006</v>
      </c>
      <c r="B399" s="116">
        <v>919.3</v>
      </c>
      <c r="C399" s="116">
        <v>895.3</v>
      </c>
      <c r="D399" s="116">
        <v>871.65</v>
      </c>
      <c r="E399" s="116">
        <v>872.2</v>
      </c>
      <c r="F399" s="116">
        <v>895.3</v>
      </c>
      <c r="G399">
        <v>14695</v>
      </c>
      <c r="H399" s="116"/>
      <c r="I399" s="116"/>
      <c r="L399" s="169">
        <v>45006</v>
      </c>
      <c r="M399" s="116">
        <v>892.15</v>
      </c>
      <c r="N399" s="116">
        <v>919</v>
      </c>
      <c r="O399" s="116">
        <v>864</v>
      </c>
      <c r="P399" s="116">
        <v>865.8</v>
      </c>
      <c r="Q399" s="116">
        <v>892.15</v>
      </c>
      <c r="R399">
        <v>113385</v>
      </c>
    </row>
    <row r="400" spans="1:18" x14ac:dyDescent="0.25">
      <c r="A400" s="169">
        <v>45007</v>
      </c>
      <c r="B400" s="116">
        <v>913.3</v>
      </c>
      <c r="C400" s="116">
        <v>894.25</v>
      </c>
      <c r="D400" s="116">
        <v>888.1</v>
      </c>
      <c r="E400" s="116">
        <v>898.6</v>
      </c>
      <c r="F400" s="116">
        <v>894.25</v>
      </c>
      <c r="G400">
        <v>6721</v>
      </c>
      <c r="H400" s="116"/>
      <c r="I400" s="116"/>
      <c r="L400" s="169">
        <v>45007</v>
      </c>
      <c r="M400" s="116">
        <v>893.5</v>
      </c>
      <c r="N400" s="116">
        <v>913.45</v>
      </c>
      <c r="O400" s="116">
        <v>890</v>
      </c>
      <c r="P400" s="116">
        <v>896.65</v>
      </c>
      <c r="Q400" s="116">
        <v>893.5</v>
      </c>
      <c r="R400">
        <v>27749</v>
      </c>
    </row>
    <row r="401" spans="1:18" x14ac:dyDescent="0.25">
      <c r="A401" s="169">
        <v>45008</v>
      </c>
      <c r="B401" s="116">
        <v>901.4</v>
      </c>
      <c r="C401" s="116">
        <v>884.3</v>
      </c>
      <c r="D401" s="116">
        <v>882.7</v>
      </c>
      <c r="E401" s="116">
        <v>893.9</v>
      </c>
      <c r="F401" s="116">
        <v>884.3</v>
      </c>
      <c r="G401">
        <v>3303</v>
      </c>
      <c r="H401" s="116"/>
      <c r="I401" s="116"/>
      <c r="L401" s="169">
        <v>45008</v>
      </c>
      <c r="M401" s="116">
        <v>884.7</v>
      </c>
      <c r="N401" s="116">
        <v>902.7</v>
      </c>
      <c r="O401" s="116">
        <v>882.55</v>
      </c>
      <c r="P401" s="116">
        <v>895</v>
      </c>
      <c r="Q401" s="116">
        <v>884.7</v>
      </c>
      <c r="R401">
        <v>18238</v>
      </c>
    </row>
    <row r="402" spans="1:18" x14ac:dyDescent="0.25">
      <c r="A402" s="169">
        <v>45009</v>
      </c>
      <c r="B402" s="116">
        <v>894.75</v>
      </c>
      <c r="C402" s="116">
        <v>867.35</v>
      </c>
      <c r="D402" s="116">
        <v>858.45</v>
      </c>
      <c r="E402" s="116">
        <v>888.9</v>
      </c>
      <c r="F402" s="116">
        <v>867.35</v>
      </c>
      <c r="G402">
        <v>5864</v>
      </c>
      <c r="H402" s="116"/>
      <c r="I402" s="116"/>
      <c r="L402" s="169">
        <v>45009</v>
      </c>
      <c r="M402" s="116">
        <v>868.45</v>
      </c>
      <c r="N402" s="116">
        <v>895.4</v>
      </c>
      <c r="O402" s="116">
        <v>858.85</v>
      </c>
      <c r="P402" s="116">
        <v>884.7</v>
      </c>
      <c r="Q402" s="116">
        <v>868.45</v>
      </c>
      <c r="R402">
        <v>49033</v>
      </c>
    </row>
    <row r="403" spans="1:18" x14ac:dyDescent="0.25">
      <c r="A403" s="169">
        <v>45012</v>
      </c>
      <c r="B403" s="116">
        <v>866.35</v>
      </c>
      <c r="C403" s="116">
        <v>836.75</v>
      </c>
      <c r="D403" s="116">
        <v>831.5</v>
      </c>
      <c r="E403" s="116">
        <v>866.15</v>
      </c>
      <c r="F403" s="116">
        <v>836.75</v>
      </c>
      <c r="G403">
        <v>7615</v>
      </c>
      <c r="H403" s="116"/>
      <c r="I403" s="116"/>
      <c r="L403" s="169">
        <v>45012</v>
      </c>
      <c r="M403" s="116">
        <v>833.3</v>
      </c>
      <c r="N403" s="116">
        <v>869.7</v>
      </c>
      <c r="O403" s="116">
        <v>826.3</v>
      </c>
      <c r="P403" s="116">
        <v>854</v>
      </c>
      <c r="Q403" s="116">
        <v>833.3</v>
      </c>
      <c r="R403">
        <v>59832</v>
      </c>
    </row>
    <row r="404" spans="1:18" x14ac:dyDescent="0.25">
      <c r="A404" s="169">
        <v>45013</v>
      </c>
      <c r="B404" s="116">
        <v>837.9</v>
      </c>
      <c r="C404" s="116">
        <v>817.7</v>
      </c>
      <c r="D404" s="116">
        <v>813.5</v>
      </c>
      <c r="E404" s="116">
        <v>833</v>
      </c>
      <c r="F404" s="116">
        <v>817.7</v>
      </c>
      <c r="G404">
        <v>13222</v>
      </c>
      <c r="H404" s="116"/>
      <c r="I404" s="116"/>
      <c r="L404" s="169">
        <v>45013</v>
      </c>
      <c r="M404" s="116">
        <v>817</v>
      </c>
      <c r="N404" s="116">
        <v>838.95</v>
      </c>
      <c r="O404" s="116">
        <v>815</v>
      </c>
      <c r="P404" s="116">
        <v>833</v>
      </c>
      <c r="Q404" s="116">
        <v>817</v>
      </c>
      <c r="R404">
        <v>38706</v>
      </c>
    </row>
    <row r="405" spans="1:18" x14ac:dyDescent="0.25">
      <c r="A405" s="169">
        <v>45014</v>
      </c>
      <c r="B405" s="116">
        <v>898</v>
      </c>
      <c r="C405" s="116">
        <v>875.6</v>
      </c>
      <c r="D405" s="116">
        <v>810.6</v>
      </c>
      <c r="E405" s="116">
        <v>815</v>
      </c>
      <c r="F405" s="116">
        <v>875.6</v>
      </c>
      <c r="G405">
        <v>11666</v>
      </c>
      <c r="H405" s="116"/>
      <c r="I405" s="116"/>
      <c r="L405" s="169">
        <v>45014</v>
      </c>
      <c r="M405" s="116">
        <v>874.5</v>
      </c>
      <c r="N405" s="116">
        <v>898.95</v>
      </c>
      <c r="O405" s="116">
        <v>819.45</v>
      </c>
      <c r="P405" s="116">
        <v>821.05</v>
      </c>
      <c r="Q405" s="116">
        <v>874.5</v>
      </c>
      <c r="R405">
        <v>104623</v>
      </c>
    </row>
    <row r="406" spans="1:18" x14ac:dyDescent="0.25">
      <c r="A406" s="169">
        <v>45016</v>
      </c>
      <c r="B406" s="116">
        <v>953.95</v>
      </c>
      <c r="C406" s="116">
        <v>943.3</v>
      </c>
      <c r="D406" s="116">
        <v>880</v>
      </c>
      <c r="E406" s="116">
        <v>880.05</v>
      </c>
      <c r="F406" s="116">
        <v>943.3</v>
      </c>
      <c r="G406">
        <v>18884</v>
      </c>
      <c r="H406" s="116"/>
      <c r="I406" s="116"/>
      <c r="L406" s="169">
        <v>45016</v>
      </c>
      <c r="M406" s="116">
        <v>943.65</v>
      </c>
      <c r="N406" s="116">
        <v>954.7</v>
      </c>
      <c r="O406" s="116">
        <v>879.05</v>
      </c>
      <c r="P406" s="116">
        <v>884</v>
      </c>
      <c r="Q406" s="116">
        <v>943.65</v>
      </c>
      <c r="R406">
        <v>176402</v>
      </c>
    </row>
    <row r="407" spans="1:18" x14ac:dyDescent="0.25">
      <c r="A407" s="169">
        <v>45019</v>
      </c>
      <c r="B407" s="116">
        <v>965</v>
      </c>
      <c r="C407" s="116">
        <v>961.95</v>
      </c>
      <c r="D407" s="116">
        <v>934.1</v>
      </c>
      <c r="E407" s="116">
        <v>962.3</v>
      </c>
      <c r="F407" s="116">
        <v>961.95</v>
      </c>
      <c r="G407">
        <v>6360</v>
      </c>
      <c r="H407" s="116"/>
      <c r="I407" s="116"/>
      <c r="L407" s="169">
        <v>45019</v>
      </c>
      <c r="M407" s="116">
        <v>961.55</v>
      </c>
      <c r="N407" s="116">
        <v>965.4</v>
      </c>
      <c r="O407" s="116">
        <v>932.75</v>
      </c>
      <c r="P407" s="116">
        <v>947.1</v>
      </c>
      <c r="Q407" s="116">
        <v>961.55</v>
      </c>
      <c r="R407">
        <v>48352</v>
      </c>
    </row>
    <row r="408" spans="1:18" x14ac:dyDescent="0.25">
      <c r="A408" s="169">
        <v>45021</v>
      </c>
      <c r="B408" s="116">
        <v>974.4</v>
      </c>
      <c r="C408" s="116">
        <v>953.3</v>
      </c>
      <c r="D408" s="116">
        <v>950</v>
      </c>
      <c r="E408" s="116">
        <v>970</v>
      </c>
      <c r="F408" s="116">
        <v>953.3</v>
      </c>
      <c r="G408">
        <v>13434</v>
      </c>
      <c r="H408" s="116"/>
      <c r="I408" s="116"/>
      <c r="L408" s="169">
        <v>45021</v>
      </c>
      <c r="M408" s="116">
        <v>954.6</v>
      </c>
      <c r="N408" s="116">
        <v>977.7</v>
      </c>
      <c r="O408" s="116">
        <v>948.25</v>
      </c>
      <c r="P408" s="116">
        <v>971.4</v>
      </c>
      <c r="Q408" s="116">
        <v>954.6</v>
      </c>
      <c r="R408">
        <v>43001</v>
      </c>
    </row>
    <row r="409" spans="1:18" x14ac:dyDescent="0.25">
      <c r="A409" s="169">
        <v>45022</v>
      </c>
      <c r="B409" s="116">
        <v>980</v>
      </c>
      <c r="C409" s="116">
        <v>970.35</v>
      </c>
      <c r="D409" s="116">
        <v>945.7</v>
      </c>
      <c r="E409" s="116">
        <v>950</v>
      </c>
      <c r="F409" s="116">
        <v>970.35</v>
      </c>
      <c r="G409">
        <v>3127</v>
      </c>
      <c r="H409" s="116"/>
      <c r="I409" s="116"/>
      <c r="L409" s="169">
        <v>45022</v>
      </c>
      <c r="M409" s="116">
        <v>970.8</v>
      </c>
      <c r="N409" s="116">
        <v>979.4</v>
      </c>
      <c r="O409" s="116">
        <v>945.05</v>
      </c>
      <c r="P409" s="116">
        <v>945.9</v>
      </c>
      <c r="Q409" s="116">
        <v>970.8</v>
      </c>
      <c r="R409">
        <v>36331</v>
      </c>
    </row>
    <row r="410" spans="1:18" x14ac:dyDescent="0.25">
      <c r="A410" s="169">
        <v>45026</v>
      </c>
      <c r="B410" s="116">
        <v>988.1</v>
      </c>
      <c r="C410" s="116">
        <v>966.75</v>
      </c>
      <c r="D410" s="116">
        <v>957</v>
      </c>
      <c r="E410" s="116">
        <v>970</v>
      </c>
      <c r="F410" s="116">
        <v>966.75</v>
      </c>
      <c r="G410">
        <v>3582</v>
      </c>
      <c r="H410" s="116"/>
      <c r="I410" s="116"/>
      <c r="L410" s="169">
        <v>45026</v>
      </c>
      <c r="M410" s="116">
        <v>965.2</v>
      </c>
      <c r="N410" s="116">
        <v>989</v>
      </c>
      <c r="O410" s="116">
        <v>958.2</v>
      </c>
      <c r="P410" s="116">
        <v>970</v>
      </c>
      <c r="Q410" s="116">
        <v>965.2</v>
      </c>
      <c r="R410">
        <v>31750</v>
      </c>
    </row>
    <row r="411" spans="1:18" x14ac:dyDescent="0.25">
      <c r="A411" s="169">
        <v>45027</v>
      </c>
      <c r="B411" s="116">
        <v>978.65</v>
      </c>
      <c r="C411" s="116">
        <v>960.8</v>
      </c>
      <c r="D411" s="116">
        <v>950.1</v>
      </c>
      <c r="E411" s="116">
        <v>960</v>
      </c>
      <c r="F411" s="116">
        <v>960.8</v>
      </c>
      <c r="G411">
        <v>2690</v>
      </c>
      <c r="H411" s="116"/>
      <c r="I411" s="116"/>
      <c r="L411" s="169">
        <v>45027</v>
      </c>
      <c r="M411" s="116">
        <v>961.75</v>
      </c>
      <c r="N411" s="116">
        <v>979.45</v>
      </c>
      <c r="O411" s="116">
        <v>950.1</v>
      </c>
      <c r="P411" s="116">
        <v>973.4</v>
      </c>
      <c r="Q411" s="116">
        <v>961.75</v>
      </c>
      <c r="R411">
        <v>29242</v>
      </c>
    </row>
    <row r="412" spans="1:18" x14ac:dyDescent="0.25">
      <c r="A412" s="169">
        <v>45028</v>
      </c>
      <c r="B412" s="116">
        <v>997.9</v>
      </c>
      <c r="C412" s="116">
        <v>982.4</v>
      </c>
      <c r="D412" s="116">
        <v>956</v>
      </c>
      <c r="E412" s="116">
        <v>956</v>
      </c>
      <c r="F412" s="116">
        <v>982.4</v>
      </c>
      <c r="G412">
        <v>2211</v>
      </c>
      <c r="H412" s="116"/>
      <c r="I412" s="116"/>
      <c r="L412" s="169">
        <v>45028</v>
      </c>
      <c r="M412" s="116">
        <v>978.8</v>
      </c>
      <c r="N412" s="116">
        <v>996.85</v>
      </c>
      <c r="O412" s="116">
        <v>952</v>
      </c>
      <c r="P412" s="116">
        <v>952</v>
      </c>
      <c r="Q412" s="116">
        <v>978.8</v>
      </c>
      <c r="R412">
        <v>57008</v>
      </c>
    </row>
    <row r="413" spans="1:18" x14ac:dyDescent="0.25">
      <c r="A413" s="169">
        <v>45029</v>
      </c>
      <c r="B413" s="116">
        <v>1043.0999999999999</v>
      </c>
      <c r="C413" s="116">
        <v>1012.3</v>
      </c>
      <c r="D413" s="116">
        <v>980.6</v>
      </c>
      <c r="E413" s="116">
        <v>985</v>
      </c>
      <c r="F413" s="116">
        <v>1012.3</v>
      </c>
      <c r="G413">
        <v>11801</v>
      </c>
      <c r="H413" s="116"/>
      <c r="I413" s="116"/>
      <c r="L413" s="169">
        <v>45029</v>
      </c>
      <c r="M413" s="116">
        <v>1012.15</v>
      </c>
      <c r="N413" s="116">
        <v>1042</v>
      </c>
      <c r="O413" s="116">
        <v>978.8</v>
      </c>
      <c r="P413" s="116">
        <v>984</v>
      </c>
      <c r="Q413" s="116">
        <v>1012.15</v>
      </c>
      <c r="R413">
        <v>125364</v>
      </c>
    </row>
    <row r="414" spans="1:18" x14ac:dyDescent="0.25">
      <c r="A414" s="169">
        <v>45033</v>
      </c>
      <c r="B414" s="116">
        <v>1110</v>
      </c>
      <c r="C414" s="116">
        <v>1076.3499999999999</v>
      </c>
      <c r="D414" s="116">
        <v>1010.15</v>
      </c>
      <c r="E414" s="116">
        <v>1012.35</v>
      </c>
      <c r="F414" s="116">
        <v>1076.3499999999999</v>
      </c>
      <c r="G414">
        <v>24484</v>
      </c>
      <c r="H414" s="116"/>
      <c r="I414" s="116"/>
      <c r="L414" s="169">
        <v>45033</v>
      </c>
      <c r="M414" s="116">
        <v>1074.3499999999999</v>
      </c>
      <c r="N414" s="116">
        <v>1108.9000000000001</v>
      </c>
      <c r="O414" s="116">
        <v>1010.4</v>
      </c>
      <c r="P414" s="116">
        <v>1014.95</v>
      </c>
      <c r="Q414" s="116">
        <v>1074.3499999999999</v>
      </c>
      <c r="R414">
        <v>248534</v>
      </c>
    </row>
    <row r="415" spans="1:18" x14ac:dyDescent="0.25">
      <c r="A415" s="169">
        <v>45034</v>
      </c>
      <c r="B415" s="116">
        <v>1100</v>
      </c>
      <c r="C415" s="116">
        <v>1073.3499999999999</v>
      </c>
      <c r="D415" s="116">
        <v>1058.95</v>
      </c>
      <c r="E415" s="116">
        <v>1079.95</v>
      </c>
      <c r="F415" s="116">
        <v>1073.3499999999999</v>
      </c>
      <c r="G415">
        <v>9612</v>
      </c>
      <c r="H415" s="116"/>
      <c r="I415" s="116"/>
      <c r="L415" s="169">
        <v>45034</v>
      </c>
      <c r="M415" s="116">
        <v>1067.6500000000001</v>
      </c>
      <c r="N415" s="116">
        <v>1100.55</v>
      </c>
      <c r="O415" s="116">
        <v>1058.0999999999999</v>
      </c>
      <c r="P415" s="116">
        <v>1074.4000000000001</v>
      </c>
      <c r="Q415" s="116">
        <v>1067.6500000000001</v>
      </c>
      <c r="R415">
        <v>57237</v>
      </c>
    </row>
    <row r="416" spans="1:18" x14ac:dyDescent="0.25">
      <c r="A416" s="169">
        <v>45035</v>
      </c>
      <c r="B416" s="116">
        <v>1079</v>
      </c>
      <c r="C416" s="116">
        <v>1042.95</v>
      </c>
      <c r="D416" s="116">
        <v>1036.0999999999999</v>
      </c>
      <c r="E416" s="116">
        <v>1060.05</v>
      </c>
      <c r="F416" s="116">
        <v>1042.95</v>
      </c>
      <c r="G416">
        <v>8213</v>
      </c>
      <c r="H416" s="116"/>
      <c r="I416" s="116"/>
      <c r="L416" s="169">
        <v>45035</v>
      </c>
      <c r="M416" s="116">
        <v>1042.5</v>
      </c>
      <c r="N416" s="116">
        <v>1079.8</v>
      </c>
      <c r="O416" s="116">
        <v>1035</v>
      </c>
      <c r="P416" s="116">
        <v>1065</v>
      </c>
      <c r="Q416" s="116">
        <v>1042.5</v>
      </c>
      <c r="R416">
        <v>47853</v>
      </c>
    </row>
    <row r="417" spans="1:18" x14ac:dyDescent="0.25">
      <c r="A417" s="169">
        <v>45036</v>
      </c>
      <c r="B417" s="116">
        <v>1078.1500000000001</v>
      </c>
      <c r="C417" s="116">
        <v>1061.5999999999999</v>
      </c>
      <c r="D417" s="116">
        <v>1049.5999999999999</v>
      </c>
      <c r="E417" s="116">
        <v>1069.95</v>
      </c>
      <c r="F417" s="116">
        <v>1061.5999999999999</v>
      </c>
      <c r="G417">
        <v>7742</v>
      </c>
      <c r="H417" s="116"/>
      <c r="I417" s="116"/>
      <c r="L417" s="169">
        <v>45036</v>
      </c>
      <c r="M417" s="116">
        <v>1061.4000000000001</v>
      </c>
      <c r="N417" s="116">
        <v>1078</v>
      </c>
      <c r="O417" s="116">
        <v>1048.05</v>
      </c>
      <c r="P417" s="116">
        <v>1048.05</v>
      </c>
      <c r="Q417" s="116">
        <v>1061.4000000000001</v>
      </c>
      <c r="R417">
        <v>35799</v>
      </c>
    </row>
    <row r="418" spans="1:18" x14ac:dyDescent="0.25">
      <c r="A418" s="169">
        <v>45037</v>
      </c>
      <c r="B418" s="116">
        <v>1073.3499999999999</v>
      </c>
      <c r="C418" s="116">
        <v>1048.3499999999999</v>
      </c>
      <c r="D418" s="116">
        <v>1035.3499999999999</v>
      </c>
      <c r="E418" s="116">
        <v>1035.3499999999999</v>
      </c>
      <c r="F418" s="116">
        <v>1048.3499999999999</v>
      </c>
      <c r="G418">
        <v>6541</v>
      </c>
      <c r="H418" s="116"/>
      <c r="I418" s="116"/>
      <c r="L418" s="169">
        <v>45037</v>
      </c>
      <c r="M418" s="116">
        <v>1048.2</v>
      </c>
      <c r="N418" s="116">
        <v>1076.8</v>
      </c>
      <c r="O418" s="116">
        <v>1035.2</v>
      </c>
      <c r="P418" s="116">
        <v>1061.4000000000001</v>
      </c>
      <c r="Q418" s="116">
        <v>1048.2</v>
      </c>
      <c r="R418">
        <v>30718</v>
      </c>
    </row>
    <row r="419" spans="1:18" x14ac:dyDescent="0.25">
      <c r="A419" s="169">
        <v>45040</v>
      </c>
      <c r="B419" s="116">
        <v>1069.45</v>
      </c>
      <c r="C419" s="116">
        <v>1044.95</v>
      </c>
      <c r="D419" s="116">
        <v>1040.05</v>
      </c>
      <c r="E419" s="116">
        <v>1040.05</v>
      </c>
      <c r="F419" s="116">
        <v>1044.95</v>
      </c>
      <c r="G419">
        <v>7607</v>
      </c>
      <c r="H419" s="116"/>
      <c r="I419" s="116"/>
      <c r="L419" s="169">
        <v>45040</v>
      </c>
      <c r="M419" s="116">
        <v>1049.2</v>
      </c>
      <c r="N419" s="116">
        <v>1070</v>
      </c>
      <c r="O419" s="116">
        <v>1041.05</v>
      </c>
      <c r="P419" s="116">
        <v>1050.95</v>
      </c>
      <c r="Q419" s="116">
        <v>1049.2</v>
      </c>
      <c r="R419">
        <v>33757</v>
      </c>
    </row>
    <row r="420" spans="1:18" x14ac:dyDescent="0.25">
      <c r="A420" s="169">
        <v>45041</v>
      </c>
      <c r="B420" s="116">
        <v>1075.5999999999999</v>
      </c>
      <c r="C420" s="116">
        <v>988.95</v>
      </c>
      <c r="D420" s="116">
        <v>981.3</v>
      </c>
      <c r="E420" s="116">
        <v>1049.5999999999999</v>
      </c>
      <c r="F420" s="116">
        <v>988.95</v>
      </c>
      <c r="G420">
        <v>23143</v>
      </c>
      <c r="H420" s="116"/>
      <c r="I420" s="116"/>
      <c r="L420" s="169">
        <v>45041</v>
      </c>
      <c r="M420" s="116">
        <v>990.65</v>
      </c>
      <c r="N420" s="116">
        <v>1078</v>
      </c>
      <c r="O420" s="116">
        <v>980</v>
      </c>
      <c r="P420" s="116">
        <v>1050</v>
      </c>
      <c r="Q420" s="116">
        <v>990.65</v>
      </c>
      <c r="R420">
        <v>256258</v>
      </c>
    </row>
    <row r="421" spans="1:18" x14ac:dyDescent="0.25">
      <c r="A421" s="169">
        <v>45042</v>
      </c>
      <c r="B421" s="116">
        <v>993.95</v>
      </c>
      <c r="C421" s="116">
        <v>951.2</v>
      </c>
      <c r="D421" s="116">
        <v>946.85</v>
      </c>
      <c r="E421" s="116">
        <v>976.05</v>
      </c>
      <c r="F421" s="116">
        <v>951.2</v>
      </c>
      <c r="G421">
        <v>9856</v>
      </c>
      <c r="H421" s="116"/>
      <c r="I421" s="116"/>
      <c r="L421" s="169">
        <v>45042</v>
      </c>
      <c r="M421" s="116">
        <v>950.45</v>
      </c>
      <c r="N421" s="116">
        <v>993.6</v>
      </c>
      <c r="O421" s="116">
        <v>946.25</v>
      </c>
      <c r="P421" s="116">
        <v>988.95</v>
      </c>
      <c r="Q421" s="116">
        <v>950.45</v>
      </c>
      <c r="R421">
        <v>106708</v>
      </c>
    </row>
    <row r="422" spans="1:18" x14ac:dyDescent="0.25">
      <c r="A422" s="169">
        <v>45043</v>
      </c>
      <c r="B422" s="116">
        <v>975</v>
      </c>
      <c r="C422" s="116">
        <v>955</v>
      </c>
      <c r="D422" s="116">
        <v>950.55</v>
      </c>
      <c r="E422" s="116">
        <v>953</v>
      </c>
      <c r="F422" s="116">
        <v>955</v>
      </c>
      <c r="G422">
        <v>7437</v>
      </c>
      <c r="H422" s="116"/>
      <c r="I422" s="116"/>
      <c r="L422" s="169">
        <v>45043</v>
      </c>
      <c r="M422" s="116">
        <v>955.85</v>
      </c>
      <c r="N422" s="116">
        <v>976.15</v>
      </c>
      <c r="O422" s="116">
        <v>946.05</v>
      </c>
      <c r="P422" s="116">
        <v>950.5</v>
      </c>
      <c r="Q422" s="116">
        <v>955.85</v>
      </c>
      <c r="R422">
        <v>52042</v>
      </c>
    </row>
    <row r="423" spans="1:18" x14ac:dyDescent="0.25">
      <c r="A423" s="169">
        <v>45044</v>
      </c>
      <c r="B423" s="116">
        <v>970.35</v>
      </c>
      <c r="C423" s="116">
        <v>955.85</v>
      </c>
      <c r="D423" s="116">
        <v>951</v>
      </c>
      <c r="E423" s="116">
        <v>965</v>
      </c>
      <c r="F423" s="116">
        <v>955.85</v>
      </c>
      <c r="G423">
        <v>1651</v>
      </c>
      <c r="H423" s="116"/>
      <c r="I423" s="116"/>
      <c r="L423" s="169">
        <v>45044</v>
      </c>
      <c r="M423" s="116">
        <v>956.3</v>
      </c>
      <c r="N423" s="116">
        <v>970</v>
      </c>
      <c r="O423" s="116">
        <v>952.5</v>
      </c>
      <c r="P423" s="116">
        <v>960</v>
      </c>
      <c r="Q423" s="116">
        <v>956.3</v>
      </c>
      <c r="R423">
        <v>28741</v>
      </c>
    </row>
    <row r="424" spans="1:18" x14ac:dyDescent="0.25">
      <c r="A424" s="169">
        <v>45048</v>
      </c>
      <c r="B424" s="116">
        <v>961.45</v>
      </c>
      <c r="C424" s="116">
        <v>942</v>
      </c>
      <c r="D424" s="116">
        <v>935.45</v>
      </c>
      <c r="E424" s="116">
        <v>946</v>
      </c>
      <c r="F424" s="116">
        <v>942</v>
      </c>
      <c r="G424">
        <v>7049</v>
      </c>
      <c r="H424" s="116"/>
      <c r="I424" s="116"/>
      <c r="L424" s="169">
        <v>45048</v>
      </c>
      <c r="M424" s="116">
        <v>942.55</v>
      </c>
      <c r="N424" s="116">
        <v>961.95</v>
      </c>
      <c r="O424" s="116">
        <v>935</v>
      </c>
      <c r="P424" s="116">
        <v>942.35</v>
      </c>
      <c r="Q424" s="116">
        <v>942.55</v>
      </c>
      <c r="R424">
        <v>45674</v>
      </c>
    </row>
    <row r="425" spans="1:18" x14ac:dyDescent="0.25">
      <c r="A425" s="169">
        <v>45049</v>
      </c>
      <c r="B425" s="116">
        <v>954.95</v>
      </c>
      <c r="C425" s="116">
        <v>938.4</v>
      </c>
      <c r="D425" s="116">
        <v>933.8</v>
      </c>
      <c r="E425" s="116">
        <v>943</v>
      </c>
      <c r="F425" s="116">
        <v>938.4</v>
      </c>
      <c r="G425">
        <v>5000</v>
      </c>
      <c r="H425" s="116"/>
      <c r="I425" s="116"/>
      <c r="L425" s="169">
        <v>45049</v>
      </c>
      <c r="M425" s="116">
        <v>939.1</v>
      </c>
      <c r="N425" s="116">
        <v>955</v>
      </c>
      <c r="O425" s="116">
        <v>936</v>
      </c>
      <c r="P425" s="116">
        <v>942</v>
      </c>
      <c r="Q425" s="116">
        <v>939.1</v>
      </c>
      <c r="R425">
        <v>37903</v>
      </c>
    </row>
    <row r="426" spans="1:18" x14ac:dyDescent="0.25">
      <c r="A426" s="169">
        <v>45050</v>
      </c>
      <c r="B426" s="116">
        <v>979.95</v>
      </c>
      <c r="C426" s="116">
        <v>963.95</v>
      </c>
      <c r="D426" s="116">
        <v>938.05</v>
      </c>
      <c r="E426" s="116">
        <v>944.7</v>
      </c>
      <c r="F426" s="116">
        <v>963.95</v>
      </c>
      <c r="G426">
        <v>3811</v>
      </c>
      <c r="H426" s="116"/>
      <c r="I426" s="116"/>
      <c r="L426" s="169">
        <v>45050</v>
      </c>
      <c r="M426" s="116">
        <v>966.05</v>
      </c>
      <c r="N426" s="116">
        <v>979.9</v>
      </c>
      <c r="O426" s="116">
        <v>938.2</v>
      </c>
      <c r="P426" s="116">
        <v>946</v>
      </c>
      <c r="Q426" s="116">
        <v>966.05</v>
      </c>
      <c r="R426">
        <v>56172</v>
      </c>
    </row>
    <row r="427" spans="1:18" x14ac:dyDescent="0.25">
      <c r="A427" s="169">
        <v>45051</v>
      </c>
      <c r="B427" s="116">
        <v>984</v>
      </c>
      <c r="C427" s="116">
        <v>965.4</v>
      </c>
      <c r="D427" s="116">
        <v>952.25</v>
      </c>
      <c r="E427" s="116">
        <v>970.65</v>
      </c>
      <c r="F427" s="116">
        <v>965.4</v>
      </c>
      <c r="G427">
        <v>1670</v>
      </c>
      <c r="H427" s="116"/>
      <c r="I427" s="116"/>
      <c r="L427" s="169">
        <v>45051</v>
      </c>
      <c r="M427" s="116">
        <v>959.1</v>
      </c>
      <c r="N427" s="116">
        <v>984.9</v>
      </c>
      <c r="O427" s="116">
        <v>950</v>
      </c>
      <c r="P427" s="116">
        <v>966</v>
      </c>
      <c r="Q427" s="116">
        <v>959.1</v>
      </c>
      <c r="R427">
        <v>28636</v>
      </c>
    </row>
    <row r="428" spans="1:18" x14ac:dyDescent="0.25">
      <c r="A428" s="169">
        <v>45054</v>
      </c>
      <c r="B428" s="116">
        <v>976.55</v>
      </c>
      <c r="C428" s="116">
        <v>957.75</v>
      </c>
      <c r="D428" s="116">
        <v>953</v>
      </c>
      <c r="E428" s="116">
        <v>961.35</v>
      </c>
      <c r="F428" s="116">
        <v>957.75</v>
      </c>
      <c r="G428">
        <v>12601</v>
      </c>
      <c r="H428" s="116"/>
      <c r="I428" s="116"/>
      <c r="L428" s="169">
        <v>45054</v>
      </c>
      <c r="M428" s="116">
        <v>961</v>
      </c>
      <c r="N428" s="116">
        <v>977.05</v>
      </c>
      <c r="O428" s="116">
        <v>952.95</v>
      </c>
      <c r="P428" s="116">
        <v>966.75</v>
      </c>
      <c r="Q428" s="116">
        <v>961</v>
      </c>
      <c r="R428">
        <v>45074</v>
      </c>
    </row>
    <row r="429" spans="1:18" x14ac:dyDescent="0.25">
      <c r="A429" s="169">
        <v>45055</v>
      </c>
      <c r="B429" s="116">
        <v>969.95</v>
      </c>
      <c r="C429" s="116">
        <v>958.9</v>
      </c>
      <c r="D429" s="116">
        <v>954.5</v>
      </c>
      <c r="E429" s="116">
        <v>957.05</v>
      </c>
      <c r="F429" s="116">
        <v>958.9</v>
      </c>
      <c r="G429">
        <v>7929</v>
      </c>
      <c r="H429" s="116"/>
      <c r="I429" s="116"/>
      <c r="L429" s="169">
        <v>45055</v>
      </c>
      <c r="M429" s="116">
        <v>960.15</v>
      </c>
      <c r="N429" s="116">
        <v>970</v>
      </c>
      <c r="O429" s="116">
        <v>955.25</v>
      </c>
      <c r="P429" s="116">
        <v>967.45</v>
      </c>
      <c r="Q429" s="116">
        <v>960.15</v>
      </c>
      <c r="R429">
        <v>27970</v>
      </c>
    </row>
    <row r="430" spans="1:18" x14ac:dyDescent="0.25">
      <c r="A430" s="169">
        <v>45056</v>
      </c>
      <c r="B430" s="116">
        <v>970</v>
      </c>
      <c r="C430" s="116">
        <v>959.55</v>
      </c>
      <c r="D430" s="116">
        <v>954.4</v>
      </c>
      <c r="E430" s="116">
        <v>964.8</v>
      </c>
      <c r="F430" s="116">
        <v>959.55</v>
      </c>
      <c r="G430">
        <v>12037</v>
      </c>
      <c r="H430" s="116"/>
      <c r="I430" s="116"/>
      <c r="L430" s="169">
        <v>45056</v>
      </c>
      <c r="M430" s="116">
        <v>960.4</v>
      </c>
      <c r="N430" s="116">
        <v>969.4</v>
      </c>
      <c r="O430" s="116">
        <v>953.5</v>
      </c>
      <c r="P430" s="116">
        <v>960.15</v>
      </c>
      <c r="Q430" s="116">
        <v>960.4</v>
      </c>
      <c r="R430">
        <v>21900</v>
      </c>
    </row>
    <row r="431" spans="1:18" x14ac:dyDescent="0.25">
      <c r="A431" s="169">
        <v>45057</v>
      </c>
      <c r="B431" s="116">
        <v>964.45</v>
      </c>
      <c r="C431" s="116">
        <v>954.55</v>
      </c>
      <c r="D431" s="116">
        <v>953.1</v>
      </c>
      <c r="E431" s="116">
        <v>964.1</v>
      </c>
      <c r="F431" s="116">
        <v>954.55</v>
      </c>
      <c r="G431">
        <v>2403</v>
      </c>
      <c r="H431" s="116"/>
      <c r="I431" s="116"/>
      <c r="L431" s="169">
        <v>45057</v>
      </c>
      <c r="M431" s="116">
        <v>953.85</v>
      </c>
      <c r="N431" s="116">
        <v>966.95</v>
      </c>
      <c r="O431" s="116">
        <v>953</v>
      </c>
      <c r="P431" s="116">
        <v>966.95</v>
      </c>
      <c r="Q431" s="116">
        <v>953.85</v>
      </c>
      <c r="R431">
        <v>22880</v>
      </c>
    </row>
    <row r="432" spans="1:18" x14ac:dyDescent="0.25">
      <c r="A432" s="169">
        <v>45058</v>
      </c>
      <c r="B432" s="116">
        <v>965</v>
      </c>
      <c r="C432" s="116">
        <v>955.25</v>
      </c>
      <c r="D432" s="116">
        <v>951.55</v>
      </c>
      <c r="E432" s="116">
        <v>965</v>
      </c>
      <c r="F432" s="116">
        <v>955.25</v>
      </c>
      <c r="G432">
        <v>2878</v>
      </c>
      <c r="H432" s="116"/>
      <c r="I432" s="116"/>
      <c r="L432" s="169">
        <v>45058</v>
      </c>
      <c r="M432" s="116">
        <v>955</v>
      </c>
      <c r="N432" s="116">
        <v>960.95</v>
      </c>
      <c r="O432" s="116">
        <v>950</v>
      </c>
      <c r="P432" s="116">
        <v>954</v>
      </c>
      <c r="Q432" s="116">
        <v>955</v>
      </c>
      <c r="R432">
        <v>16601</v>
      </c>
    </row>
    <row r="433" spans="1:18" x14ac:dyDescent="0.25">
      <c r="A433" s="169">
        <v>45061</v>
      </c>
      <c r="B433" s="116">
        <v>972.95</v>
      </c>
      <c r="C433" s="116">
        <v>955.8</v>
      </c>
      <c r="D433" s="116">
        <v>950</v>
      </c>
      <c r="E433" s="116">
        <v>972.95</v>
      </c>
      <c r="F433" s="116">
        <v>955.8</v>
      </c>
      <c r="G433">
        <v>2512</v>
      </c>
      <c r="H433" s="116"/>
      <c r="I433" s="116"/>
      <c r="L433" s="169">
        <v>45061</v>
      </c>
      <c r="M433" s="116">
        <v>954.1</v>
      </c>
      <c r="N433" s="116">
        <v>968.4</v>
      </c>
      <c r="O433" s="116">
        <v>951</v>
      </c>
      <c r="P433" s="116">
        <v>960</v>
      </c>
      <c r="Q433" s="116">
        <v>954.1</v>
      </c>
      <c r="R433">
        <v>22727</v>
      </c>
    </row>
    <row r="434" spans="1:18" x14ac:dyDescent="0.25">
      <c r="A434" s="169">
        <v>45062</v>
      </c>
      <c r="B434" s="116">
        <v>964.25</v>
      </c>
      <c r="C434" s="116">
        <v>951.85</v>
      </c>
      <c r="D434" s="116">
        <v>950</v>
      </c>
      <c r="E434" s="116">
        <v>960</v>
      </c>
      <c r="F434" s="116">
        <v>951.85</v>
      </c>
      <c r="G434">
        <v>2697</v>
      </c>
      <c r="H434" s="116"/>
      <c r="I434" s="116"/>
      <c r="L434" s="169">
        <v>45062</v>
      </c>
      <c r="M434" s="116">
        <v>953.75</v>
      </c>
      <c r="N434" s="116">
        <v>964.95</v>
      </c>
      <c r="O434" s="116">
        <v>953</v>
      </c>
      <c r="P434" s="116">
        <v>957</v>
      </c>
      <c r="Q434" s="116">
        <v>953.75</v>
      </c>
      <c r="R434">
        <v>17964</v>
      </c>
    </row>
    <row r="435" spans="1:18" x14ac:dyDescent="0.25">
      <c r="A435" s="169">
        <v>45063</v>
      </c>
      <c r="B435" s="116">
        <v>964</v>
      </c>
      <c r="C435" s="116">
        <v>951.6</v>
      </c>
      <c r="D435" s="116">
        <v>946.2</v>
      </c>
      <c r="E435" s="116">
        <v>957.4</v>
      </c>
      <c r="F435" s="116">
        <v>951.6</v>
      </c>
      <c r="G435">
        <v>14808</v>
      </c>
      <c r="H435" s="116"/>
      <c r="I435" s="116"/>
      <c r="L435" s="169">
        <v>45063</v>
      </c>
      <c r="M435" s="116">
        <v>951.7</v>
      </c>
      <c r="N435" s="116">
        <v>964.8</v>
      </c>
      <c r="O435" s="116">
        <v>946.2</v>
      </c>
      <c r="P435" s="116">
        <v>954</v>
      </c>
      <c r="Q435" s="116">
        <v>951.7</v>
      </c>
      <c r="R435">
        <v>27051</v>
      </c>
    </row>
    <row r="436" spans="1:18" x14ac:dyDescent="0.25">
      <c r="A436" s="169">
        <v>45064</v>
      </c>
      <c r="B436" s="116">
        <v>954.95</v>
      </c>
      <c r="C436" s="116">
        <v>942</v>
      </c>
      <c r="D436" s="116">
        <v>940</v>
      </c>
      <c r="E436" s="116">
        <v>946.05</v>
      </c>
      <c r="F436" s="116">
        <v>942</v>
      </c>
      <c r="G436">
        <v>24552</v>
      </c>
      <c r="H436" s="116"/>
      <c r="I436" s="116"/>
      <c r="L436" s="169">
        <v>45064</v>
      </c>
      <c r="M436" s="116">
        <v>941.25</v>
      </c>
      <c r="N436" s="116">
        <v>956.9</v>
      </c>
      <c r="O436" s="116">
        <v>940</v>
      </c>
      <c r="P436" s="116">
        <v>955</v>
      </c>
      <c r="Q436" s="116">
        <v>941.25</v>
      </c>
      <c r="R436">
        <v>39399</v>
      </c>
    </row>
    <row r="437" spans="1:18" x14ac:dyDescent="0.25">
      <c r="A437" s="169">
        <v>45065</v>
      </c>
      <c r="B437" s="116">
        <v>945.2</v>
      </c>
      <c r="C437" s="116">
        <v>933.65</v>
      </c>
      <c r="D437" s="116">
        <v>924.95</v>
      </c>
      <c r="E437" s="116">
        <v>940.05</v>
      </c>
      <c r="F437" s="116">
        <v>933.65</v>
      </c>
      <c r="G437">
        <v>13535</v>
      </c>
      <c r="H437" s="116"/>
      <c r="I437" s="116"/>
      <c r="L437" s="169">
        <v>45065</v>
      </c>
      <c r="M437" s="116">
        <v>939.95</v>
      </c>
      <c r="N437" s="116">
        <v>944.4</v>
      </c>
      <c r="O437" s="116">
        <v>932.1</v>
      </c>
      <c r="P437" s="116">
        <v>940.5</v>
      </c>
      <c r="Q437" s="116">
        <v>939.95</v>
      </c>
      <c r="R437">
        <v>29518</v>
      </c>
    </row>
    <row r="438" spans="1:18" x14ac:dyDescent="0.25">
      <c r="A438" s="169">
        <v>45068</v>
      </c>
      <c r="B438" s="116">
        <v>942.9</v>
      </c>
      <c r="C438" s="116">
        <v>921.2</v>
      </c>
      <c r="D438" s="116">
        <v>906</v>
      </c>
      <c r="E438" s="116">
        <v>942.05</v>
      </c>
      <c r="F438" s="116">
        <v>921.2</v>
      </c>
      <c r="G438">
        <v>5904</v>
      </c>
      <c r="H438" s="116"/>
      <c r="I438" s="116"/>
      <c r="L438" s="169">
        <v>45068</v>
      </c>
      <c r="M438" s="116">
        <v>921.4</v>
      </c>
      <c r="N438" s="116">
        <v>943.9</v>
      </c>
      <c r="O438" s="116">
        <v>905.25</v>
      </c>
      <c r="P438" s="116">
        <v>939.95</v>
      </c>
      <c r="Q438" s="116">
        <v>921.4</v>
      </c>
      <c r="R438">
        <v>39052</v>
      </c>
    </row>
    <row r="439" spans="1:18" x14ac:dyDescent="0.25">
      <c r="A439" s="169">
        <v>45069</v>
      </c>
      <c r="B439" s="116">
        <v>939</v>
      </c>
      <c r="C439" s="116">
        <v>928.4</v>
      </c>
      <c r="D439" s="116">
        <v>917.45</v>
      </c>
      <c r="E439" s="116">
        <v>918</v>
      </c>
      <c r="F439" s="116">
        <v>928.4</v>
      </c>
      <c r="G439">
        <v>6479</v>
      </c>
      <c r="H439" s="116"/>
      <c r="I439" s="116"/>
      <c r="L439" s="169">
        <v>45069</v>
      </c>
      <c r="M439" s="116">
        <v>929.45</v>
      </c>
      <c r="N439" s="116">
        <v>939.85</v>
      </c>
      <c r="O439" s="116">
        <v>912</v>
      </c>
      <c r="P439" s="116">
        <v>921.4</v>
      </c>
      <c r="Q439" s="116">
        <v>929.45</v>
      </c>
      <c r="R439">
        <v>23881</v>
      </c>
    </row>
    <row r="440" spans="1:18" x14ac:dyDescent="0.25">
      <c r="A440" s="169">
        <v>45070</v>
      </c>
      <c r="B440" s="116">
        <v>936.35</v>
      </c>
      <c r="C440" s="116">
        <v>921.95</v>
      </c>
      <c r="D440" s="116">
        <v>921.65</v>
      </c>
      <c r="E440" s="116">
        <v>928.95</v>
      </c>
      <c r="F440" s="116">
        <v>921.95</v>
      </c>
      <c r="G440">
        <v>14835</v>
      </c>
      <c r="H440" s="116"/>
      <c r="I440" s="116"/>
      <c r="L440" s="169">
        <v>45070</v>
      </c>
      <c r="M440" s="116">
        <v>922.2</v>
      </c>
      <c r="N440" s="116">
        <v>936.9</v>
      </c>
      <c r="O440" s="116">
        <v>916.9</v>
      </c>
      <c r="P440" s="116">
        <v>932</v>
      </c>
      <c r="Q440" s="116">
        <v>922.2</v>
      </c>
      <c r="R440">
        <v>24659</v>
      </c>
    </row>
    <row r="441" spans="1:18" x14ac:dyDescent="0.25">
      <c r="A441" s="169">
        <v>45071</v>
      </c>
      <c r="B441" s="116">
        <v>926.9</v>
      </c>
      <c r="C441" s="116">
        <v>911.1</v>
      </c>
      <c r="D441" s="116">
        <v>904.1</v>
      </c>
      <c r="E441" s="116">
        <v>922</v>
      </c>
      <c r="F441" s="116">
        <v>911.1</v>
      </c>
      <c r="G441">
        <v>23274</v>
      </c>
      <c r="H441" s="116"/>
      <c r="I441" s="116"/>
      <c r="L441" s="169">
        <v>45071</v>
      </c>
      <c r="M441" s="116">
        <v>911.2</v>
      </c>
      <c r="N441" s="116">
        <v>926.3</v>
      </c>
      <c r="O441" s="116">
        <v>901</v>
      </c>
      <c r="P441" s="116">
        <v>922.2</v>
      </c>
      <c r="Q441" s="116">
        <v>911.2</v>
      </c>
      <c r="R441">
        <v>43496</v>
      </c>
    </row>
    <row r="442" spans="1:18" x14ac:dyDescent="0.25">
      <c r="A442" s="169">
        <v>45072</v>
      </c>
      <c r="B442" s="116">
        <v>934.35</v>
      </c>
      <c r="C442" s="116">
        <v>928.6</v>
      </c>
      <c r="D442" s="116">
        <v>905.9</v>
      </c>
      <c r="E442" s="116">
        <v>913.4</v>
      </c>
      <c r="F442" s="116">
        <v>928.6</v>
      </c>
      <c r="G442">
        <v>3167</v>
      </c>
      <c r="H442" s="116"/>
      <c r="I442" s="116"/>
      <c r="L442" s="169">
        <v>45072</v>
      </c>
      <c r="M442" s="116">
        <v>928.6</v>
      </c>
      <c r="N442" s="116">
        <v>940</v>
      </c>
      <c r="O442" s="116">
        <v>905.45</v>
      </c>
      <c r="P442" s="116">
        <v>913.5</v>
      </c>
      <c r="Q442" s="116">
        <v>928.6</v>
      </c>
      <c r="R442">
        <v>38750</v>
      </c>
    </row>
    <row r="443" spans="1:18" x14ac:dyDescent="0.25">
      <c r="A443" s="169">
        <v>45075</v>
      </c>
      <c r="B443" s="116">
        <v>945</v>
      </c>
      <c r="C443" s="116">
        <v>927.5</v>
      </c>
      <c r="D443" s="116">
        <v>925</v>
      </c>
      <c r="E443" s="116">
        <v>925.4</v>
      </c>
      <c r="F443" s="116">
        <v>927.5</v>
      </c>
      <c r="G443">
        <v>9618</v>
      </c>
      <c r="H443" s="116"/>
      <c r="I443" s="116"/>
      <c r="L443" s="169">
        <v>45075</v>
      </c>
      <c r="M443" s="116">
        <v>928.35</v>
      </c>
      <c r="N443" s="116">
        <v>945</v>
      </c>
      <c r="O443" s="116">
        <v>925</v>
      </c>
      <c r="P443" s="116">
        <v>936.9</v>
      </c>
      <c r="Q443" s="116">
        <v>928.35</v>
      </c>
      <c r="R443">
        <v>23965</v>
      </c>
    </row>
    <row r="444" spans="1:18" x14ac:dyDescent="0.25">
      <c r="A444" s="169">
        <v>45076</v>
      </c>
      <c r="B444" s="116">
        <v>931.95</v>
      </c>
      <c r="C444" s="116">
        <v>917.85</v>
      </c>
      <c r="D444" s="116">
        <v>915.8</v>
      </c>
      <c r="E444" s="116">
        <v>931.95</v>
      </c>
      <c r="F444" s="116">
        <v>917.85</v>
      </c>
      <c r="G444">
        <v>8081</v>
      </c>
      <c r="H444" s="116"/>
      <c r="I444" s="116"/>
      <c r="L444" s="169">
        <v>45076</v>
      </c>
      <c r="M444" s="116">
        <v>918.1</v>
      </c>
      <c r="N444" s="116">
        <v>933.35</v>
      </c>
      <c r="O444" s="116">
        <v>915.05</v>
      </c>
      <c r="P444" s="116">
        <v>933.35</v>
      </c>
      <c r="Q444" s="116">
        <v>918.1</v>
      </c>
      <c r="R444">
        <v>33235</v>
      </c>
    </row>
    <row r="445" spans="1:18" x14ac:dyDescent="0.25">
      <c r="A445" s="169">
        <v>45077</v>
      </c>
      <c r="B445" s="116">
        <v>929.85</v>
      </c>
      <c r="C445" s="116">
        <v>926.85</v>
      </c>
      <c r="D445" s="116">
        <v>909</v>
      </c>
      <c r="E445" s="116">
        <v>916.2</v>
      </c>
      <c r="F445" s="116">
        <v>926.85</v>
      </c>
      <c r="G445">
        <v>6217</v>
      </c>
      <c r="H445" s="116"/>
      <c r="I445" s="116"/>
      <c r="L445" s="169">
        <v>45077</v>
      </c>
      <c r="M445" s="116">
        <v>926.15</v>
      </c>
      <c r="N445" s="116">
        <v>935</v>
      </c>
      <c r="O445" s="116">
        <v>907.7</v>
      </c>
      <c r="P445" s="116">
        <v>911.7</v>
      </c>
      <c r="Q445" s="116">
        <v>926.15</v>
      </c>
      <c r="R445">
        <v>28531</v>
      </c>
    </row>
    <row r="446" spans="1:18" x14ac:dyDescent="0.25">
      <c r="A446" s="169">
        <v>45078</v>
      </c>
      <c r="B446" s="116">
        <v>943.4</v>
      </c>
      <c r="C446" s="116">
        <v>933.7</v>
      </c>
      <c r="D446" s="116">
        <v>930.05</v>
      </c>
      <c r="E446" s="116">
        <v>933.95</v>
      </c>
      <c r="F446" s="116">
        <v>933.7</v>
      </c>
      <c r="G446">
        <v>6520</v>
      </c>
      <c r="H446" s="116"/>
      <c r="I446" s="116"/>
      <c r="L446" s="169">
        <v>45078</v>
      </c>
      <c r="M446" s="116">
        <v>933.2</v>
      </c>
      <c r="N446" s="116">
        <v>944</v>
      </c>
      <c r="O446" s="116">
        <v>930</v>
      </c>
      <c r="P446" s="116">
        <v>930.5</v>
      </c>
      <c r="Q446" s="116">
        <v>933.2</v>
      </c>
      <c r="R446">
        <v>21297</v>
      </c>
    </row>
    <row r="447" spans="1:18" x14ac:dyDescent="0.25">
      <c r="A447" s="169">
        <v>45079</v>
      </c>
      <c r="B447" s="116">
        <v>942.7</v>
      </c>
      <c r="C447" s="116">
        <v>927.6</v>
      </c>
      <c r="D447" s="116">
        <v>920.05</v>
      </c>
      <c r="E447" s="116">
        <v>942</v>
      </c>
      <c r="F447" s="116">
        <v>927.6</v>
      </c>
      <c r="G447">
        <v>15880</v>
      </c>
      <c r="H447" s="116"/>
      <c r="I447" s="116"/>
      <c r="L447" s="169">
        <v>45079</v>
      </c>
      <c r="M447" s="116">
        <v>928.6</v>
      </c>
      <c r="N447" s="116">
        <v>944.6</v>
      </c>
      <c r="O447" s="116">
        <v>920.25</v>
      </c>
      <c r="P447" s="116">
        <v>938.3</v>
      </c>
      <c r="Q447" s="116">
        <v>928.6</v>
      </c>
      <c r="R447">
        <v>28562</v>
      </c>
    </row>
    <row r="448" spans="1:18" x14ac:dyDescent="0.25">
      <c r="A448" s="169">
        <v>45082</v>
      </c>
      <c r="B448" s="116">
        <v>971</v>
      </c>
      <c r="C448" s="116">
        <v>958.35</v>
      </c>
      <c r="D448" s="116">
        <v>937.5</v>
      </c>
      <c r="E448" s="116">
        <v>944</v>
      </c>
      <c r="F448" s="116">
        <v>958.35</v>
      </c>
      <c r="G448">
        <v>7323</v>
      </c>
      <c r="H448" s="116"/>
      <c r="I448" s="116"/>
      <c r="L448" s="169">
        <v>45082</v>
      </c>
      <c r="M448" s="116">
        <v>961.5</v>
      </c>
      <c r="N448" s="116">
        <v>971.5</v>
      </c>
      <c r="O448" s="116">
        <v>937</v>
      </c>
      <c r="P448" s="116">
        <v>945</v>
      </c>
      <c r="Q448" s="116">
        <v>961.5</v>
      </c>
      <c r="R448">
        <v>105342</v>
      </c>
    </row>
    <row r="449" spans="1:18" x14ac:dyDescent="0.25">
      <c r="A449" s="169">
        <v>45083</v>
      </c>
      <c r="B449" s="116">
        <v>1114.7</v>
      </c>
      <c r="C449" s="116">
        <v>1097.25</v>
      </c>
      <c r="D449" s="116">
        <v>960</v>
      </c>
      <c r="E449" s="116">
        <v>960</v>
      </c>
      <c r="F449" s="116">
        <v>1097.25</v>
      </c>
      <c r="G449">
        <v>55679</v>
      </c>
      <c r="H449" s="116"/>
      <c r="I449" s="116"/>
      <c r="L449" s="169">
        <v>45083</v>
      </c>
      <c r="M449" s="116">
        <v>1096.7</v>
      </c>
      <c r="N449" s="116">
        <v>1112.8</v>
      </c>
      <c r="O449" s="116">
        <v>965</v>
      </c>
      <c r="P449" s="116">
        <v>969</v>
      </c>
      <c r="Q449" s="116">
        <v>1096.7</v>
      </c>
      <c r="R449">
        <v>1148904</v>
      </c>
    </row>
    <row r="450" spans="1:18" x14ac:dyDescent="0.25">
      <c r="A450" s="169">
        <v>45084</v>
      </c>
      <c r="B450" s="116">
        <v>1095.7</v>
      </c>
      <c r="C450" s="116">
        <v>1066.6500000000001</v>
      </c>
      <c r="D450" s="116">
        <v>1060</v>
      </c>
      <c r="E450" s="116">
        <v>1095.7</v>
      </c>
      <c r="F450" s="116">
        <v>1066.6500000000001</v>
      </c>
      <c r="G450">
        <v>20509</v>
      </c>
      <c r="H450" s="116"/>
      <c r="I450" s="116"/>
      <c r="L450" s="169">
        <v>45084</v>
      </c>
      <c r="M450" s="116">
        <v>1067.6500000000001</v>
      </c>
      <c r="N450" s="116">
        <v>1093</v>
      </c>
      <c r="O450" s="116">
        <v>1060</v>
      </c>
      <c r="P450" s="116">
        <v>1093</v>
      </c>
      <c r="Q450" s="116">
        <v>1067.6500000000001</v>
      </c>
      <c r="R450">
        <v>197594</v>
      </c>
    </row>
    <row r="451" spans="1:18" x14ac:dyDescent="0.25">
      <c r="A451" s="169">
        <v>45085</v>
      </c>
      <c r="B451" s="116">
        <v>1075.45</v>
      </c>
      <c r="C451" s="116">
        <v>1034.25</v>
      </c>
      <c r="D451" s="116">
        <v>1032</v>
      </c>
      <c r="E451" s="116">
        <v>1060.05</v>
      </c>
      <c r="F451" s="116">
        <v>1034.25</v>
      </c>
      <c r="G451">
        <v>8489</v>
      </c>
      <c r="H451" s="116"/>
      <c r="I451" s="116"/>
      <c r="L451" s="169">
        <v>45085</v>
      </c>
      <c r="M451" s="116">
        <v>1033.6500000000001</v>
      </c>
      <c r="N451" s="116">
        <v>1078.25</v>
      </c>
      <c r="O451" s="116">
        <v>1031</v>
      </c>
      <c r="P451" s="116">
        <v>1074.6500000000001</v>
      </c>
      <c r="Q451" s="116">
        <v>1033.6500000000001</v>
      </c>
      <c r="R451">
        <v>63583</v>
      </c>
    </row>
    <row r="452" spans="1:18" x14ac:dyDescent="0.25">
      <c r="A452" s="169">
        <v>45086</v>
      </c>
      <c r="B452" s="116">
        <v>1084.8</v>
      </c>
      <c r="C452" s="116">
        <v>1037.55</v>
      </c>
      <c r="D452" s="116">
        <v>1025</v>
      </c>
      <c r="E452" s="116">
        <v>1037.1500000000001</v>
      </c>
      <c r="F452" s="116">
        <v>1037.55</v>
      </c>
      <c r="G452">
        <v>13432</v>
      </c>
      <c r="H452" s="116"/>
      <c r="I452" s="116"/>
      <c r="L452" s="169">
        <v>45086</v>
      </c>
      <c r="M452" s="116">
        <v>1040.8499999999999</v>
      </c>
      <c r="N452" s="116">
        <v>1086.8499999999999</v>
      </c>
      <c r="O452" s="116">
        <v>1030</v>
      </c>
      <c r="P452" s="116">
        <v>1030</v>
      </c>
      <c r="Q452" s="116">
        <v>1040.8499999999999</v>
      </c>
      <c r="R452">
        <v>137401</v>
      </c>
    </row>
    <row r="453" spans="1:18" x14ac:dyDescent="0.25">
      <c r="A453" s="169">
        <v>45089</v>
      </c>
      <c r="B453" s="116">
        <v>1046.45</v>
      </c>
      <c r="C453" s="116">
        <v>1030.3</v>
      </c>
      <c r="D453" s="116">
        <v>1024.8499999999999</v>
      </c>
      <c r="E453" s="116">
        <v>1040.8499999999999</v>
      </c>
      <c r="F453" s="116">
        <v>1030.3</v>
      </c>
      <c r="G453">
        <v>5625</v>
      </c>
      <c r="H453" s="116"/>
      <c r="I453" s="116"/>
      <c r="L453" s="169">
        <v>45089</v>
      </c>
      <c r="M453" s="116">
        <v>1029.2</v>
      </c>
      <c r="N453" s="116">
        <v>1046.8499999999999</v>
      </c>
      <c r="O453" s="116">
        <v>1023.25</v>
      </c>
      <c r="P453" s="116">
        <v>1040</v>
      </c>
      <c r="Q453" s="116">
        <v>1029.2</v>
      </c>
      <c r="R453">
        <v>48748</v>
      </c>
    </row>
    <row r="454" spans="1:18" x14ac:dyDescent="0.25">
      <c r="A454" s="169">
        <v>45090</v>
      </c>
      <c r="B454" s="116">
        <v>1053.45</v>
      </c>
      <c r="C454" s="116">
        <v>1036.8</v>
      </c>
      <c r="D454" s="116">
        <v>1022.2</v>
      </c>
      <c r="E454" s="116">
        <v>1022.2</v>
      </c>
      <c r="F454" s="116">
        <v>1036.8</v>
      </c>
      <c r="G454">
        <v>5284</v>
      </c>
      <c r="H454" s="116"/>
      <c r="I454" s="116"/>
      <c r="L454" s="169">
        <v>45090</v>
      </c>
      <c r="M454" s="116">
        <v>1037</v>
      </c>
      <c r="N454" s="116">
        <v>1057.8499999999999</v>
      </c>
      <c r="O454" s="116">
        <v>1033.0999999999999</v>
      </c>
      <c r="P454" s="116">
        <v>1040</v>
      </c>
      <c r="Q454" s="116">
        <v>1037</v>
      </c>
      <c r="R454">
        <v>38377</v>
      </c>
    </row>
    <row r="455" spans="1:18" x14ac:dyDescent="0.25">
      <c r="A455" s="169">
        <v>45091</v>
      </c>
      <c r="B455" s="116">
        <v>1041.2</v>
      </c>
      <c r="C455" s="116">
        <v>1031.5</v>
      </c>
      <c r="D455" s="116">
        <v>1022.35</v>
      </c>
      <c r="E455" s="116">
        <v>1026.05</v>
      </c>
      <c r="F455" s="116">
        <v>1031.5</v>
      </c>
      <c r="G455">
        <v>2646</v>
      </c>
      <c r="H455" s="116"/>
      <c r="I455" s="116"/>
      <c r="L455" s="169">
        <v>45091</v>
      </c>
      <c r="M455" s="116">
        <v>1031.5999999999999</v>
      </c>
      <c r="N455" s="116">
        <v>1044.95</v>
      </c>
      <c r="O455" s="116">
        <v>1022.65</v>
      </c>
      <c r="P455" s="116">
        <v>1031</v>
      </c>
      <c r="Q455" s="116">
        <v>1031.5999999999999</v>
      </c>
      <c r="R455">
        <v>28257</v>
      </c>
    </row>
    <row r="456" spans="1:18" x14ac:dyDescent="0.25">
      <c r="A456" s="169">
        <v>45092</v>
      </c>
      <c r="B456" s="116">
        <v>1036.95</v>
      </c>
      <c r="C456" s="116">
        <v>1016.4</v>
      </c>
      <c r="D456" s="116">
        <v>1012.05</v>
      </c>
      <c r="E456" s="116">
        <v>1020.05</v>
      </c>
      <c r="F456" s="116">
        <v>1016.4</v>
      </c>
      <c r="G456">
        <v>2228</v>
      </c>
      <c r="H456" s="116"/>
      <c r="I456" s="116"/>
      <c r="L456" s="169">
        <v>45092</v>
      </c>
      <c r="M456" s="116">
        <v>1015.7</v>
      </c>
      <c r="N456" s="116">
        <v>1039.95</v>
      </c>
      <c r="O456" s="116">
        <v>1011</v>
      </c>
      <c r="P456" s="116">
        <v>1030</v>
      </c>
      <c r="Q456" s="116">
        <v>1015.7</v>
      </c>
      <c r="R456">
        <v>26079</v>
      </c>
    </row>
    <row r="457" spans="1:18" x14ac:dyDescent="0.25">
      <c r="A457" s="169">
        <v>45093</v>
      </c>
      <c r="B457" s="116">
        <v>1168.3</v>
      </c>
      <c r="C457" s="116">
        <v>1110.6500000000001</v>
      </c>
      <c r="D457" s="116">
        <v>1029.6500000000001</v>
      </c>
      <c r="E457" s="116">
        <v>1044.95</v>
      </c>
      <c r="F457" s="116">
        <v>1110.6500000000001</v>
      </c>
      <c r="G457">
        <v>88778</v>
      </c>
      <c r="H457" s="116"/>
      <c r="I457" s="116"/>
      <c r="L457" s="169">
        <v>45093</v>
      </c>
      <c r="M457" s="116">
        <v>1115.9000000000001</v>
      </c>
      <c r="N457" s="116">
        <v>1169</v>
      </c>
      <c r="O457" s="116">
        <v>1023.55</v>
      </c>
      <c r="P457" s="116">
        <v>1030</v>
      </c>
      <c r="Q457" s="116">
        <v>1115.9000000000001</v>
      </c>
      <c r="R457">
        <v>1365615</v>
      </c>
    </row>
    <row r="458" spans="1:18" x14ac:dyDescent="0.25">
      <c r="A458" s="169">
        <v>45096</v>
      </c>
      <c r="B458" s="116">
        <v>1165.95</v>
      </c>
      <c r="C458" s="116">
        <v>1155.55</v>
      </c>
      <c r="D458" s="116">
        <v>1125</v>
      </c>
      <c r="E458" s="116">
        <v>1153.95</v>
      </c>
      <c r="F458" s="116">
        <v>1155.55</v>
      </c>
      <c r="G458">
        <v>14713</v>
      </c>
      <c r="H458" s="116"/>
      <c r="I458" s="116"/>
      <c r="L458" s="169">
        <v>45096</v>
      </c>
      <c r="M458" s="116">
        <v>1155</v>
      </c>
      <c r="N458" s="116">
        <v>1166.8</v>
      </c>
      <c r="O458" s="116">
        <v>1124.5</v>
      </c>
      <c r="P458" s="116">
        <v>1138</v>
      </c>
      <c r="Q458" s="116">
        <v>1155</v>
      </c>
      <c r="R458">
        <v>261840</v>
      </c>
    </row>
    <row r="459" spans="1:18" x14ac:dyDescent="0.25">
      <c r="A459" s="169">
        <v>45097</v>
      </c>
      <c r="B459" s="116">
        <v>1182.5999999999999</v>
      </c>
      <c r="C459" s="116">
        <v>1128.6500000000001</v>
      </c>
      <c r="D459" s="116">
        <v>1124.7</v>
      </c>
      <c r="E459" s="116">
        <v>1145.3</v>
      </c>
      <c r="F459" s="116">
        <v>1128.6500000000001</v>
      </c>
      <c r="G459">
        <v>16468</v>
      </c>
      <c r="H459" s="116"/>
      <c r="I459" s="116"/>
      <c r="L459" s="169">
        <v>45097</v>
      </c>
      <c r="M459" s="116">
        <v>1130</v>
      </c>
      <c r="N459" s="116">
        <v>1183.9000000000001</v>
      </c>
      <c r="O459" s="116">
        <v>1125.8</v>
      </c>
      <c r="P459" s="116">
        <v>1152</v>
      </c>
      <c r="Q459" s="116">
        <v>1130</v>
      </c>
      <c r="R459">
        <v>122439</v>
      </c>
    </row>
    <row r="460" spans="1:18" x14ac:dyDescent="0.25">
      <c r="A460" s="169">
        <v>45098</v>
      </c>
      <c r="B460" s="116">
        <v>1152.2</v>
      </c>
      <c r="C460" s="116">
        <v>1118.25</v>
      </c>
      <c r="D460" s="116">
        <v>1110.1500000000001</v>
      </c>
      <c r="E460" s="116">
        <v>1132.55</v>
      </c>
      <c r="F460" s="116">
        <v>1118.25</v>
      </c>
      <c r="G460">
        <v>3348</v>
      </c>
      <c r="H460" s="116"/>
      <c r="I460" s="116"/>
      <c r="L460" s="169">
        <v>45098</v>
      </c>
      <c r="M460" s="116">
        <v>1115.75</v>
      </c>
      <c r="N460" s="116">
        <v>1153.45</v>
      </c>
      <c r="O460" s="116">
        <v>1111.05</v>
      </c>
      <c r="P460" s="116">
        <v>1139.9000000000001</v>
      </c>
      <c r="Q460" s="116">
        <v>1115.75</v>
      </c>
      <c r="R460">
        <v>71379</v>
      </c>
    </row>
    <row r="461" spans="1:18" x14ac:dyDescent="0.25">
      <c r="A461" s="169">
        <v>45099</v>
      </c>
      <c r="B461" s="116">
        <v>1165.95</v>
      </c>
      <c r="C461" s="116">
        <v>1133.55</v>
      </c>
      <c r="D461" s="116">
        <v>1118.3499999999999</v>
      </c>
      <c r="E461" s="116">
        <v>1139.95</v>
      </c>
      <c r="F461" s="116">
        <v>1133.55</v>
      </c>
      <c r="G461">
        <v>17208</v>
      </c>
      <c r="H461" s="116"/>
      <c r="I461" s="116"/>
      <c r="L461" s="169">
        <v>45099</v>
      </c>
      <c r="M461" s="116">
        <v>1131.2</v>
      </c>
      <c r="N461" s="116">
        <v>1166.8</v>
      </c>
      <c r="O461" s="116">
        <v>1115.95</v>
      </c>
      <c r="P461" s="116">
        <v>1125.05</v>
      </c>
      <c r="Q461" s="116">
        <v>1131.2</v>
      </c>
      <c r="R461">
        <v>148392</v>
      </c>
    </row>
    <row r="462" spans="1:18" x14ac:dyDescent="0.25">
      <c r="A462" s="169">
        <v>45100</v>
      </c>
      <c r="B462" s="116">
        <v>1156.75</v>
      </c>
      <c r="C462" s="116">
        <v>1137.6500000000001</v>
      </c>
      <c r="D462" s="116">
        <v>1104.4000000000001</v>
      </c>
      <c r="E462" s="116">
        <v>1133.05</v>
      </c>
      <c r="F462" s="116">
        <v>1137.6500000000001</v>
      </c>
      <c r="G462">
        <v>10101</v>
      </c>
      <c r="H462" s="116"/>
      <c r="I462" s="116"/>
      <c r="L462" s="169">
        <v>45100</v>
      </c>
      <c r="M462" s="116">
        <v>1136.5</v>
      </c>
      <c r="N462" s="116">
        <v>1156</v>
      </c>
      <c r="O462" s="116">
        <v>1105.3499999999999</v>
      </c>
      <c r="P462" s="116">
        <v>1139.9000000000001</v>
      </c>
      <c r="Q462" s="116">
        <v>1136.5</v>
      </c>
      <c r="R462">
        <v>56075</v>
      </c>
    </row>
    <row r="463" spans="1:18" x14ac:dyDescent="0.25">
      <c r="A463" s="169">
        <v>45103</v>
      </c>
      <c r="B463" s="116">
        <v>1144.45</v>
      </c>
      <c r="C463" s="116">
        <v>1116.8499999999999</v>
      </c>
      <c r="D463" s="116">
        <v>1111.0999999999999</v>
      </c>
      <c r="E463" s="116">
        <v>1140</v>
      </c>
      <c r="F463" s="116">
        <v>1116.8499999999999</v>
      </c>
      <c r="G463">
        <v>12768</v>
      </c>
      <c r="H463" s="116"/>
      <c r="I463" s="116"/>
      <c r="L463" s="169">
        <v>45103</v>
      </c>
      <c r="M463" s="116">
        <v>1115.5999999999999</v>
      </c>
      <c r="N463" s="116">
        <v>1145.05</v>
      </c>
      <c r="O463" s="116">
        <v>1111</v>
      </c>
      <c r="P463" s="116">
        <v>1145</v>
      </c>
      <c r="Q463" s="116">
        <v>1115.5999999999999</v>
      </c>
      <c r="R463">
        <v>60347</v>
      </c>
    </row>
    <row r="464" spans="1:18" x14ac:dyDescent="0.25">
      <c r="A464" s="169">
        <v>45104</v>
      </c>
      <c r="B464" s="116">
        <v>1141.5</v>
      </c>
      <c r="C464" s="116">
        <v>1116.1500000000001</v>
      </c>
      <c r="D464" s="116">
        <v>1105</v>
      </c>
      <c r="E464" s="116">
        <v>1129.95</v>
      </c>
      <c r="F464" s="116">
        <v>1116.1500000000001</v>
      </c>
      <c r="G464">
        <v>10627</v>
      </c>
      <c r="H464" s="116"/>
      <c r="I464" s="116"/>
      <c r="L464" s="169">
        <v>45104</v>
      </c>
      <c r="M464" s="116">
        <v>1114.8</v>
      </c>
      <c r="N464" s="116">
        <v>1142</v>
      </c>
      <c r="O464" s="116">
        <v>1107.95</v>
      </c>
      <c r="P464" s="116">
        <v>1126</v>
      </c>
      <c r="Q464" s="116">
        <v>1114.8</v>
      </c>
      <c r="R464">
        <v>34087</v>
      </c>
    </row>
    <row r="465" spans="1:18" x14ac:dyDescent="0.25">
      <c r="A465" s="169">
        <v>45105</v>
      </c>
      <c r="B465" s="116">
        <v>1133</v>
      </c>
      <c r="C465" s="116">
        <v>1107.95</v>
      </c>
      <c r="D465" s="116">
        <v>1096.3</v>
      </c>
      <c r="E465" s="116">
        <v>1110.05</v>
      </c>
      <c r="F465" s="116">
        <v>1107.95</v>
      </c>
      <c r="G465">
        <v>6732</v>
      </c>
      <c r="H465" s="116"/>
      <c r="I465" s="116"/>
      <c r="L465" s="169">
        <v>45105</v>
      </c>
      <c r="M465" s="116">
        <v>1114.5999999999999</v>
      </c>
      <c r="N465" s="116">
        <v>1134</v>
      </c>
      <c r="O465" s="116">
        <v>1100.25</v>
      </c>
      <c r="P465" s="116">
        <v>1121.75</v>
      </c>
      <c r="Q465" s="116">
        <v>1114.5999999999999</v>
      </c>
      <c r="R465">
        <v>31945</v>
      </c>
    </row>
    <row r="466" spans="1:18" x14ac:dyDescent="0.25">
      <c r="A466" s="169">
        <v>45107</v>
      </c>
      <c r="B466" s="116">
        <v>1141</v>
      </c>
      <c r="C466" s="116">
        <v>1113.5999999999999</v>
      </c>
      <c r="D466" s="116">
        <v>1105.55</v>
      </c>
      <c r="E466" s="116">
        <v>1125</v>
      </c>
      <c r="F466" s="116">
        <v>1113.5999999999999</v>
      </c>
      <c r="G466">
        <v>4490</v>
      </c>
      <c r="H466" s="116"/>
      <c r="I466" s="116"/>
      <c r="L466" s="169">
        <v>45107</v>
      </c>
      <c r="M466" s="116">
        <v>1107</v>
      </c>
      <c r="N466" s="116">
        <v>1145.8499999999999</v>
      </c>
      <c r="O466" s="116">
        <v>1105</v>
      </c>
      <c r="P466" s="116">
        <v>1124.1500000000001</v>
      </c>
      <c r="Q466" s="116">
        <v>1107</v>
      </c>
      <c r="R466">
        <v>41657</v>
      </c>
    </row>
    <row r="467" spans="1:18" x14ac:dyDescent="0.25">
      <c r="A467" s="169">
        <v>45110</v>
      </c>
      <c r="B467" s="116">
        <v>1124</v>
      </c>
      <c r="C467" s="116">
        <v>1089.2</v>
      </c>
      <c r="D467" s="116">
        <v>1076.5</v>
      </c>
      <c r="E467" s="116">
        <v>1120.5</v>
      </c>
      <c r="F467" s="116">
        <v>1089.2</v>
      </c>
      <c r="G467">
        <v>7740</v>
      </c>
      <c r="H467" s="116"/>
      <c r="I467" s="116"/>
      <c r="L467" s="169">
        <v>45110</v>
      </c>
      <c r="M467" s="116">
        <v>1088.45</v>
      </c>
      <c r="N467" s="116">
        <v>1123.9000000000001</v>
      </c>
      <c r="O467" s="116">
        <v>1075.3</v>
      </c>
      <c r="P467" s="116">
        <v>1120</v>
      </c>
      <c r="Q467" s="116">
        <v>1088.45</v>
      </c>
      <c r="R467">
        <v>46663</v>
      </c>
    </row>
    <row r="468" spans="1:18" x14ac:dyDescent="0.25">
      <c r="A468" s="169">
        <v>45111</v>
      </c>
      <c r="B468" s="116">
        <v>1110.2</v>
      </c>
      <c r="C468" s="116">
        <v>1071.6500000000001</v>
      </c>
      <c r="D468" s="116">
        <v>1062</v>
      </c>
      <c r="E468" s="116">
        <v>1080.05</v>
      </c>
      <c r="F468" s="116">
        <v>1071.6500000000001</v>
      </c>
      <c r="G468">
        <v>6798</v>
      </c>
      <c r="H468" s="116"/>
      <c r="I468" s="116"/>
      <c r="L468" s="169">
        <v>45111</v>
      </c>
      <c r="M468" s="116">
        <v>1071.5</v>
      </c>
      <c r="N468" s="116">
        <v>1111</v>
      </c>
      <c r="O468" s="116">
        <v>1068.75</v>
      </c>
      <c r="P468" s="116">
        <v>1089.9000000000001</v>
      </c>
      <c r="Q468" s="116">
        <v>1071.5</v>
      </c>
      <c r="R468">
        <v>35973</v>
      </c>
    </row>
    <row r="469" spans="1:18" x14ac:dyDescent="0.25">
      <c r="A469" s="169">
        <v>45112</v>
      </c>
      <c r="B469" s="116">
        <v>1078.5</v>
      </c>
      <c r="C469" s="116">
        <v>1049.1500000000001</v>
      </c>
      <c r="D469" s="116">
        <v>1044.5</v>
      </c>
      <c r="E469" s="116">
        <v>1070.05</v>
      </c>
      <c r="F469" s="116">
        <v>1049.1500000000001</v>
      </c>
      <c r="G469">
        <v>11741</v>
      </c>
      <c r="H469" s="116"/>
      <c r="I469" s="116"/>
      <c r="L469" s="169">
        <v>45112</v>
      </c>
      <c r="M469" s="116">
        <v>1048.9000000000001</v>
      </c>
      <c r="N469" s="116">
        <v>1079</v>
      </c>
      <c r="O469" s="116">
        <v>1045.05</v>
      </c>
      <c r="P469" s="116">
        <v>1074.9000000000001</v>
      </c>
      <c r="Q469" s="116">
        <v>1048.9000000000001</v>
      </c>
      <c r="R469">
        <v>68707</v>
      </c>
    </row>
    <row r="470" spans="1:18" x14ac:dyDescent="0.25">
      <c r="A470" s="169">
        <v>45113</v>
      </c>
      <c r="B470" s="116">
        <v>1086.2</v>
      </c>
      <c r="C470" s="116">
        <v>1073.8499999999999</v>
      </c>
      <c r="D470" s="116">
        <v>1040.0999999999999</v>
      </c>
      <c r="E470" s="116">
        <v>1040.0999999999999</v>
      </c>
      <c r="F470" s="116">
        <v>1073.8499999999999</v>
      </c>
      <c r="G470">
        <v>5981</v>
      </c>
      <c r="H470" s="116"/>
      <c r="I470" s="116"/>
      <c r="L470" s="169">
        <v>45113</v>
      </c>
      <c r="M470" s="116">
        <v>1073.45</v>
      </c>
      <c r="N470" s="116">
        <v>1087.8499999999999</v>
      </c>
      <c r="O470" s="116">
        <v>1050</v>
      </c>
      <c r="P470" s="116">
        <v>1053.3499999999999</v>
      </c>
      <c r="Q470" s="116">
        <v>1073.45</v>
      </c>
      <c r="R470">
        <v>57485</v>
      </c>
    </row>
    <row r="471" spans="1:18" x14ac:dyDescent="0.25">
      <c r="A471" s="169">
        <v>45114</v>
      </c>
      <c r="B471" s="116">
        <v>1084.95</v>
      </c>
      <c r="C471" s="116">
        <v>1037.8499999999999</v>
      </c>
      <c r="D471" s="116">
        <v>1035.8</v>
      </c>
      <c r="E471" s="116">
        <v>1084.95</v>
      </c>
      <c r="F471" s="116">
        <v>1037.8499999999999</v>
      </c>
      <c r="G471">
        <v>7732</v>
      </c>
      <c r="H471" s="116"/>
      <c r="I471" s="116"/>
      <c r="L471" s="169">
        <v>45114</v>
      </c>
      <c r="M471" s="116">
        <v>1038.7</v>
      </c>
      <c r="N471" s="116">
        <v>1076.6500000000001</v>
      </c>
      <c r="O471" s="116">
        <v>1036</v>
      </c>
      <c r="P471" s="116">
        <v>1073.45</v>
      </c>
      <c r="Q471" s="116">
        <v>1038.7</v>
      </c>
      <c r="R471">
        <v>54402</v>
      </c>
    </row>
    <row r="472" spans="1:18" x14ac:dyDescent="0.25">
      <c r="A472" s="169">
        <v>45117</v>
      </c>
      <c r="B472" s="116">
        <v>1084.5</v>
      </c>
      <c r="C472" s="116">
        <v>1023.6</v>
      </c>
      <c r="D472" s="116">
        <v>1011.55</v>
      </c>
      <c r="E472" s="116">
        <v>1059.8499999999999</v>
      </c>
      <c r="F472" s="116">
        <v>1023.6</v>
      </c>
      <c r="G472">
        <v>8787</v>
      </c>
      <c r="H472" s="116"/>
      <c r="I472" s="116"/>
      <c r="L472" s="169">
        <v>45117</v>
      </c>
      <c r="M472" s="116">
        <v>1019.75</v>
      </c>
      <c r="N472" s="116">
        <v>1047.0999999999999</v>
      </c>
      <c r="O472" s="116">
        <v>1012.2</v>
      </c>
      <c r="P472" s="116">
        <v>1044.7</v>
      </c>
      <c r="Q472" s="116">
        <v>1019.75</v>
      </c>
      <c r="R472">
        <v>49007</v>
      </c>
    </row>
    <row r="473" spans="1:18" x14ac:dyDescent="0.25">
      <c r="A473" s="169">
        <v>45118</v>
      </c>
      <c r="B473" s="116">
        <v>1030.8499999999999</v>
      </c>
      <c r="C473" s="116">
        <v>992.05</v>
      </c>
      <c r="D473" s="116">
        <v>987.25</v>
      </c>
      <c r="E473" s="116">
        <v>1024.5</v>
      </c>
      <c r="F473" s="116">
        <v>992.05</v>
      </c>
      <c r="G473">
        <v>13171</v>
      </c>
      <c r="H473" s="116"/>
      <c r="I473" s="116"/>
      <c r="L473" s="169">
        <v>45118</v>
      </c>
      <c r="M473" s="116">
        <v>993.2</v>
      </c>
      <c r="N473" s="116">
        <v>1035.8</v>
      </c>
      <c r="O473" s="116">
        <v>987.55</v>
      </c>
      <c r="P473" s="116">
        <v>1023</v>
      </c>
      <c r="Q473" s="116">
        <v>993.2</v>
      </c>
      <c r="R473">
        <v>56337</v>
      </c>
    </row>
    <row r="474" spans="1:18" x14ac:dyDescent="0.25">
      <c r="A474" s="169">
        <v>45119</v>
      </c>
      <c r="B474" s="116">
        <v>1007.6</v>
      </c>
      <c r="C474" s="116">
        <v>980.25</v>
      </c>
      <c r="D474" s="116">
        <v>975</v>
      </c>
      <c r="E474" s="116">
        <v>989.75</v>
      </c>
      <c r="F474" s="116">
        <v>980.25</v>
      </c>
      <c r="G474">
        <v>3913</v>
      </c>
      <c r="H474" s="116"/>
      <c r="I474" s="116"/>
      <c r="L474" s="169">
        <v>45119</v>
      </c>
      <c r="M474" s="116">
        <v>979.95</v>
      </c>
      <c r="N474" s="116">
        <v>1010</v>
      </c>
      <c r="O474" s="116">
        <v>975</v>
      </c>
      <c r="P474" s="116">
        <v>985.8</v>
      </c>
      <c r="Q474" s="116">
        <v>979.95</v>
      </c>
      <c r="R474">
        <v>57860</v>
      </c>
    </row>
    <row r="475" spans="1:18" x14ac:dyDescent="0.25">
      <c r="A475" s="169">
        <v>45120</v>
      </c>
      <c r="B475" s="116">
        <v>1041.55</v>
      </c>
      <c r="C475" s="116">
        <v>996.05</v>
      </c>
      <c r="D475" s="116">
        <v>989.85</v>
      </c>
      <c r="E475" s="116">
        <v>990</v>
      </c>
      <c r="F475" s="116">
        <v>996.05</v>
      </c>
      <c r="G475">
        <v>13811</v>
      </c>
      <c r="H475" s="116"/>
      <c r="I475" s="116"/>
      <c r="L475" s="169">
        <v>45120</v>
      </c>
      <c r="M475" s="116">
        <v>994.95</v>
      </c>
      <c r="N475" s="116">
        <v>1043</v>
      </c>
      <c r="O475" s="116">
        <v>987</v>
      </c>
      <c r="P475" s="116">
        <v>990</v>
      </c>
      <c r="Q475" s="116">
        <v>994.95</v>
      </c>
      <c r="R475">
        <v>126456</v>
      </c>
    </row>
    <row r="476" spans="1:18" x14ac:dyDescent="0.25">
      <c r="A476" s="169">
        <v>45121</v>
      </c>
      <c r="B476" s="116">
        <v>1020</v>
      </c>
      <c r="C476" s="116">
        <v>1011.7</v>
      </c>
      <c r="D476" s="116">
        <v>994.7</v>
      </c>
      <c r="E476" s="116">
        <v>1000.05</v>
      </c>
      <c r="F476" s="116">
        <v>1011.7</v>
      </c>
      <c r="G476">
        <v>9479</v>
      </c>
      <c r="H476" s="116"/>
      <c r="I476" s="116"/>
      <c r="L476" s="169">
        <v>45121</v>
      </c>
      <c r="M476" s="116">
        <v>1011.6</v>
      </c>
      <c r="N476" s="116">
        <v>1019.95</v>
      </c>
      <c r="O476" s="116">
        <v>996</v>
      </c>
      <c r="P476" s="116">
        <v>1009.85</v>
      </c>
      <c r="Q476" s="116">
        <v>1011.6</v>
      </c>
      <c r="R476">
        <v>45229</v>
      </c>
    </row>
    <row r="477" spans="1:18" x14ac:dyDescent="0.25">
      <c r="A477" s="169">
        <v>45124</v>
      </c>
      <c r="B477" s="116">
        <v>1025</v>
      </c>
      <c r="C477" s="116">
        <v>1000.75</v>
      </c>
      <c r="D477" s="116">
        <v>998</v>
      </c>
      <c r="E477" s="116">
        <v>1008</v>
      </c>
      <c r="F477" s="116">
        <v>1000.75</v>
      </c>
      <c r="G477">
        <v>11846</v>
      </c>
      <c r="H477" s="116"/>
      <c r="I477" s="116"/>
      <c r="L477" s="169">
        <v>45124</v>
      </c>
      <c r="M477" s="116">
        <v>1001.55</v>
      </c>
      <c r="N477" s="116">
        <v>1027.75</v>
      </c>
      <c r="O477" s="116">
        <v>998</v>
      </c>
      <c r="P477" s="116">
        <v>1016.15</v>
      </c>
      <c r="Q477" s="116">
        <v>1001.55</v>
      </c>
      <c r="R477">
        <v>45101</v>
      </c>
    </row>
    <row r="478" spans="1:18" x14ac:dyDescent="0.25">
      <c r="A478" s="169">
        <v>45125</v>
      </c>
      <c r="B478" s="116">
        <v>1019.9</v>
      </c>
      <c r="C478" s="116">
        <v>986.85</v>
      </c>
      <c r="D478" s="116">
        <v>976.3</v>
      </c>
      <c r="E478" s="116">
        <v>1001.75</v>
      </c>
      <c r="F478" s="116">
        <v>986.85</v>
      </c>
      <c r="G478">
        <v>6395</v>
      </c>
      <c r="H478" s="116"/>
      <c r="I478" s="116"/>
      <c r="L478" s="169">
        <v>45125</v>
      </c>
      <c r="M478" s="116">
        <v>986.55</v>
      </c>
      <c r="N478" s="116">
        <v>1012</v>
      </c>
      <c r="O478" s="116">
        <v>975.4</v>
      </c>
      <c r="P478" s="116">
        <v>1002</v>
      </c>
      <c r="Q478" s="116">
        <v>986.55</v>
      </c>
      <c r="R478">
        <v>49838</v>
      </c>
    </row>
    <row r="479" spans="1:18" x14ac:dyDescent="0.25">
      <c r="A479" s="169">
        <v>45126</v>
      </c>
      <c r="B479" s="116">
        <v>1004.75</v>
      </c>
      <c r="C479" s="116">
        <v>982.8</v>
      </c>
      <c r="D479" s="116">
        <v>977.55</v>
      </c>
      <c r="E479" s="116">
        <v>996</v>
      </c>
      <c r="F479" s="116">
        <v>982.8</v>
      </c>
      <c r="G479">
        <v>6442</v>
      </c>
      <c r="H479" s="116"/>
      <c r="I479" s="116"/>
      <c r="L479" s="169">
        <v>45126</v>
      </c>
      <c r="M479" s="116">
        <v>983.55</v>
      </c>
      <c r="N479" s="116">
        <v>1004.55</v>
      </c>
      <c r="O479" s="116">
        <v>978.3</v>
      </c>
      <c r="P479" s="116">
        <v>991.35</v>
      </c>
      <c r="Q479" s="116">
        <v>983.55</v>
      </c>
      <c r="R479">
        <v>55849</v>
      </c>
    </row>
    <row r="480" spans="1:18" x14ac:dyDescent="0.25">
      <c r="A480" s="169">
        <v>45127</v>
      </c>
      <c r="B480" s="116">
        <v>998.05</v>
      </c>
      <c r="C480" s="116">
        <v>978.55</v>
      </c>
      <c r="D480" s="116">
        <v>976.5</v>
      </c>
      <c r="E480" s="116">
        <v>984.15</v>
      </c>
      <c r="F480" s="116">
        <v>978.55</v>
      </c>
      <c r="G480">
        <v>3010</v>
      </c>
      <c r="H480" s="116"/>
      <c r="I480" s="116"/>
      <c r="L480" s="169">
        <v>45127</v>
      </c>
      <c r="M480" s="116">
        <v>979</v>
      </c>
      <c r="N480" s="116">
        <v>998.1</v>
      </c>
      <c r="O480" s="116">
        <v>976.9</v>
      </c>
      <c r="P480" s="116">
        <v>987.05</v>
      </c>
      <c r="Q480" s="116">
        <v>979</v>
      </c>
      <c r="R480">
        <v>45713</v>
      </c>
    </row>
    <row r="481" spans="1:18" x14ac:dyDescent="0.25">
      <c r="A481" s="169">
        <v>45128</v>
      </c>
      <c r="B481" s="116">
        <v>980.85</v>
      </c>
      <c r="C481" s="116">
        <v>961.9</v>
      </c>
      <c r="D481" s="116">
        <v>961</v>
      </c>
      <c r="E481" s="116">
        <v>977.3</v>
      </c>
      <c r="F481" s="116">
        <v>961.9</v>
      </c>
      <c r="G481">
        <v>5129</v>
      </c>
      <c r="H481" s="116"/>
      <c r="I481" s="116"/>
      <c r="L481" s="169">
        <v>45128</v>
      </c>
      <c r="M481" s="116">
        <v>963.85</v>
      </c>
      <c r="N481" s="116">
        <v>980</v>
      </c>
      <c r="O481" s="116">
        <v>960</v>
      </c>
      <c r="P481" s="116">
        <v>978.55</v>
      </c>
      <c r="Q481" s="116">
        <v>963.85</v>
      </c>
      <c r="R481">
        <v>57891</v>
      </c>
    </row>
    <row r="482" spans="1:18" x14ac:dyDescent="0.25">
      <c r="A482" s="169">
        <v>45131</v>
      </c>
      <c r="B482" s="116">
        <v>982.8</v>
      </c>
      <c r="C482" s="116">
        <v>950.8</v>
      </c>
      <c r="D482" s="116">
        <v>947.6</v>
      </c>
      <c r="E482" s="116">
        <v>961.95</v>
      </c>
      <c r="F482" s="116">
        <v>950.8</v>
      </c>
      <c r="G482">
        <v>6187</v>
      </c>
      <c r="H482" s="116"/>
      <c r="I482" s="116"/>
      <c r="L482" s="169">
        <v>45131</v>
      </c>
      <c r="M482" s="116">
        <v>950.4</v>
      </c>
      <c r="N482" s="116">
        <v>982.55</v>
      </c>
      <c r="O482" s="116">
        <v>947.4</v>
      </c>
      <c r="P482" s="116">
        <v>970.45</v>
      </c>
      <c r="Q482" s="116">
        <v>950.4</v>
      </c>
      <c r="R482">
        <v>62920</v>
      </c>
    </row>
    <row r="483" spans="1:18" x14ac:dyDescent="0.25">
      <c r="A483" s="169">
        <v>45132</v>
      </c>
      <c r="B483" s="116">
        <v>965.95</v>
      </c>
      <c r="C483" s="116">
        <v>933.1</v>
      </c>
      <c r="D483" s="116">
        <v>929.2</v>
      </c>
      <c r="E483" s="116">
        <v>958</v>
      </c>
      <c r="F483" s="116">
        <v>933.1</v>
      </c>
      <c r="G483">
        <v>13257</v>
      </c>
      <c r="H483" s="116"/>
      <c r="I483" s="116"/>
      <c r="L483" s="169">
        <v>45132</v>
      </c>
      <c r="M483" s="116">
        <v>933.85</v>
      </c>
      <c r="N483" s="116">
        <v>967.85</v>
      </c>
      <c r="O483" s="116">
        <v>930.7</v>
      </c>
      <c r="P483" s="116">
        <v>954.85</v>
      </c>
      <c r="Q483" s="116">
        <v>933.85</v>
      </c>
      <c r="R483">
        <v>64103</v>
      </c>
    </row>
    <row r="484" spans="1:18" x14ac:dyDescent="0.25">
      <c r="A484" s="169">
        <v>45133</v>
      </c>
      <c r="B484" s="116">
        <v>945.1</v>
      </c>
      <c r="C484" s="116">
        <v>920.8</v>
      </c>
      <c r="D484" s="116">
        <v>917</v>
      </c>
      <c r="E484" s="116">
        <v>932.05</v>
      </c>
      <c r="F484" s="116">
        <v>920.8</v>
      </c>
      <c r="G484">
        <v>5733</v>
      </c>
      <c r="H484" s="116"/>
      <c r="I484" s="116"/>
      <c r="L484" s="169">
        <v>45133</v>
      </c>
      <c r="M484" s="116">
        <v>920.45</v>
      </c>
      <c r="N484" s="116">
        <v>945</v>
      </c>
      <c r="O484" s="116">
        <v>916.3</v>
      </c>
      <c r="P484" s="116">
        <v>937.9</v>
      </c>
      <c r="Q484" s="116">
        <v>920.45</v>
      </c>
      <c r="R484">
        <v>61098</v>
      </c>
    </row>
    <row r="485" spans="1:18" x14ac:dyDescent="0.25">
      <c r="A485" s="169">
        <v>45134</v>
      </c>
      <c r="B485" s="116">
        <v>941.65</v>
      </c>
      <c r="C485" s="116">
        <v>909.15</v>
      </c>
      <c r="D485" s="116">
        <v>906.15</v>
      </c>
      <c r="E485" s="116">
        <v>920.05</v>
      </c>
      <c r="F485" s="116">
        <v>909.15</v>
      </c>
      <c r="G485">
        <v>10865</v>
      </c>
      <c r="H485" s="116"/>
      <c r="I485" s="116"/>
      <c r="L485" s="169">
        <v>45134</v>
      </c>
      <c r="M485" s="116">
        <v>909.4</v>
      </c>
      <c r="N485" s="116">
        <v>934.1</v>
      </c>
      <c r="O485" s="116">
        <v>906.05</v>
      </c>
      <c r="P485" s="116">
        <v>924</v>
      </c>
      <c r="Q485" s="116">
        <v>909.4</v>
      </c>
      <c r="R485">
        <v>81141</v>
      </c>
    </row>
    <row r="486" spans="1:18" x14ac:dyDescent="0.25">
      <c r="A486" s="169">
        <v>45135</v>
      </c>
      <c r="B486" s="116">
        <v>938.8</v>
      </c>
      <c r="C486" s="116">
        <v>923.9</v>
      </c>
      <c r="D486" s="116">
        <v>896</v>
      </c>
      <c r="E486" s="116">
        <v>915.6</v>
      </c>
      <c r="F486" s="116">
        <v>923.9</v>
      </c>
      <c r="G486">
        <v>7517</v>
      </c>
      <c r="H486" s="116"/>
      <c r="I486" s="116"/>
      <c r="L486" s="169">
        <v>45135</v>
      </c>
      <c r="M486" s="116">
        <v>924.25</v>
      </c>
      <c r="N486" s="116">
        <v>939.7</v>
      </c>
      <c r="O486" s="116">
        <v>895</v>
      </c>
      <c r="P486" s="116">
        <v>912</v>
      </c>
      <c r="Q486" s="116">
        <v>924.25</v>
      </c>
      <c r="R486">
        <v>129836</v>
      </c>
    </row>
    <row r="487" spans="1:18" x14ac:dyDescent="0.25">
      <c r="A487" s="169">
        <v>45138</v>
      </c>
      <c r="B487" s="116">
        <v>950</v>
      </c>
      <c r="C487" s="116">
        <v>944.6</v>
      </c>
      <c r="D487" s="116">
        <v>922.85</v>
      </c>
      <c r="E487" s="116">
        <v>923</v>
      </c>
      <c r="F487" s="116">
        <v>944.6</v>
      </c>
      <c r="G487">
        <v>8895</v>
      </c>
      <c r="H487" s="116"/>
      <c r="I487" s="116"/>
      <c r="L487" s="169">
        <v>45138</v>
      </c>
      <c r="M487" s="116">
        <v>945.6</v>
      </c>
      <c r="N487" s="116">
        <v>949.95</v>
      </c>
      <c r="O487" s="116">
        <v>918</v>
      </c>
      <c r="P487" s="116">
        <v>918</v>
      </c>
      <c r="Q487" s="116">
        <v>945.6</v>
      </c>
      <c r="R487">
        <v>115952</v>
      </c>
    </row>
    <row r="488" spans="1:18" x14ac:dyDescent="0.25">
      <c r="A488" s="169">
        <v>45139</v>
      </c>
      <c r="B488" s="116">
        <v>999</v>
      </c>
      <c r="C488" s="116">
        <v>989.65</v>
      </c>
      <c r="D488" s="116">
        <v>944.6</v>
      </c>
      <c r="E488" s="116">
        <v>944.6</v>
      </c>
      <c r="F488" s="116">
        <v>989.65</v>
      </c>
      <c r="G488">
        <v>8504</v>
      </c>
      <c r="H488" s="116"/>
      <c r="I488" s="116"/>
      <c r="L488" s="169">
        <v>45139</v>
      </c>
      <c r="M488" s="116">
        <v>989.35</v>
      </c>
      <c r="N488" s="116">
        <v>999</v>
      </c>
      <c r="O488" s="116">
        <v>945.6</v>
      </c>
      <c r="P488" s="116">
        <v>950.95</v>
      </c>
      <c r="Q488" s="116">
        <v>989.35</v>
      </c>
      <c r="R488">
        <v>143778</v>
      </c>
    </row>
    <row r="489" spans="1:18" x14ac:dyDescent="0.25">
      <c r="A489" s="169">
        <v>45140</v>
      </c>
      <c r="B489" s="116">
        <v>998</v>
      </c>
      <c r="C489" s="116">
        <v>976.85</v>
      </c>
      <c r="D489" s="116">
        <v>955</v>
      </c>
      <c r="E489" s="116">
        <v>989.65</v>
      </c>
      <c r="F489" s="116">
        <v>976.85</v>
      </c>
      <c r="G489">
        <v>12263</v>
      </c>
      <c r="H489" s="116"/>
      <c r="I489" s="116"/>
      <c r="L489" s="169">
        <v>45140</v>
      </c>
      <c r="M489" s="116">
        <v>981.15</v>
      </c>
      <c r="N489" s="116">
        <v>998.5</v>
      </c>
      <c r="O489" s="116">
        <v>960</v>
      </c>
      <c r="P489" s="116">
        <v>992.65</v>
      </c>
      <c r="Q489" s="116">
        <v>981.15</v>
      </c>
      <c r="R489">
        <v>53546</v>
      </c>
    </row>
    <row r="490" spans="1:18" x14ac:dyDescent="0.25">
      <c r="A490" s="169">
        <v>45141</v>
      </c>
      <c r="B490" s="116">
        <v>989.35</v>
      </c>
      <c r="C490" s="116">
        <v>977.4</v>
      </c>
      <c r="D490" s="116">
        <v>951.6</v>
      </c>
      <c r="E490" s="116">
        <v>980.6</v>
      </c>
      <c r="F490" s="116">
        <v>977.4</v>
      </c>
      <c r="G490">
        <v>5023</v>
      </c>
      <c r="H490" s="116"/>
      <c r="I490" s="116"/>
      <c r="L490" s="169">
        <v>45141</v>
      </c>
      <c r="M490" s="116">
        <v>975.8</v>
      </c>
      <c r="N490" s="116">
        <v>989.95</v>
      </c>
      <c r="O490" s="116">
        <v>947.15</v>
      </c>
      <c r="P490" s="116">
        <v>981.5</v>
      </c>
      <c r="Q490" s="116">
        <v>975.8</v>
      </c>
      <c r="R490">
        <v>64694</v>
      </c>
    </row>
    <row r="491" spans="1:18" x14ac:dyDescent="0.25">
      <c r="A491" s="169">
        <v>45142</v>
      </c>
      <c r="B491" s="116">
        <v>978.45</v>
      </c>
      <c r="C491" s="116">
        <v>950.55</v>
      </c>
      <c r="D491" s="116">
        <v>942</v>
      </c>
      <c r="E491" s="116">
        <v>974.05</v>
      </c>
      <c r="F491" s="116">
        <v>950.55</v>
      </c>
      <c r="G491">
        <v>9350</v>
      </c>
      <c r="H491" s="116"/>
      <c r="I491" s="116"/>
      <c r="L491" s="169">
        <v>45142</v>
      </c>
      <c r="M491" s="116">
        <v>950.4</v>
      </c>
      <c r="N491" s="116">
        <v>981.05</v>
      </c>
      <c r="O491" s="116">
        <v>942.45</v>
      </c>
      <c r="P491" s="116">
        <v>976</v>
      </c>
      <c r="Q491" s="116">
        <v>950.4</v>
      </c>
      <c r="R491">
        <v>55832</v>
      </c>
    </row>
    <row r="492" spans="1:18" x14ac:dyDescent="0.25">
      <c r="A492" s="169">
        <v>45145</v>
      </c>
      <c r="B492" s="116">
        <v>917.3</v>
      </c>
      <c r="C492" s="116">
        <v>907.7</v>
      </c>
      <c r="D492" s="116">
        <v>870</v>
      </c>
      <c r="E492" s="116">
        <v>901.25</v>
      </c>
      <c r="F492" s="116">
        <v>907.7</v>
      </c>
      <c r="G492">
        <v>54046</v>
      </c>
      <c r="H492" s="116"/>
      <c r="I492" s="116"/>
      <c r="L492" s="169">
        <v>45145</v>
      </c>
      <c r="M492" s="116">
        <v>908.2</v>
      </c>
      <c r="N492" s="116">
        <v>917.3</v>
      </c>
      <c r="O492" s="116">
        <v>862.05</v>
      </c>
      <c r="P492" s="116">
        <v>862.05</v>
      </c>
      <c r="Q492" s="116">
        <v>908.2</v>
      </c>
      <c r="R492">
        <v>284124</v>
      </c>
    </row>
    <row r="493" spans="1:18" x14ac:dyDescent="0.25">
      <c r="A493" s="169">
        <v>45146</v>
      </c>
      <c r="B493" s="116">
        <v>933.8</v>
      </c>
      <c r="C493" s="116">
        <v>906.95</v>
      </c>
      <c r="D493" s="116">
        <v>904.1</v>
      </c>
      <c r="E493" s="116">
        <v>910</v>
      </c>
      <c r="F493" s="116">
        <v>906.95</v>
      </c>
      <c r="G493">
        <v>11937</v>
      </c>
      <c r="H493" s="116"/>
      <c r="I493" s="116"/>
      <c r="L493" s="169">
        <v>45146</v>
      </c>
      <c r="M493" s="116">
        <v>906.65</v>
      </c>
      <c r="N493" s="116">
        <v>932.95</v>
      </c>
      <c r="O493" s="116">
        <v>904.1</v>
      </c>
      <c r="P493" s="116">
        <v>908.6</v>
      </c>
      <c r="Q493" s="116">
        <v>906.65</v>
      </c>
      <c r="R493">
        <v>68756</v>
      </c>
    </row>
    <row r="494" spans="1:18" x14ac:dyDescent="0.25">
      <c r="A494" s="169">
        <v>45147</v>
      </c>
      <c r="B494" s="116">
        <v>922.45</v>
      </c>
      <c r="C494" s="116">
        <v>915.55</v>
      </c>
      <c r="D494" s="116">
        <v>908.6</v>
      </c>
      <c r="E494" s="116">
        <v>910</v>
      </c>
      <c r="F494" s="116">
        <v>915.55</v>
      </c>
      <c r="G494">
        <v>11434</v>
      </c>
      <c r="H494" s="116"/>
      <c r="I494" s="116"/>
      <c r="L494" s="169">
        <v>45147</v>
      </c>
      <c r="M494" s="116">
        <v>916.15</v>
      </c>
      <c r="N494" s="116">
        <v>924.25</v>
      </c>
      <c r="O494" s="116">
        <v>907</v>
      </c>
      <c r="P494" s="116">
        <v>907</v>
      </c>
      <c r="Q494" s="116">
        <v>916.15</v>
      </c>
      <c r="R494">
        <v>38406</v>
      </c>
    </row>
    <row r="495" spans="1:18" x14ac:dyDescent="0.25">
      <c r="A495" s="169">
        <v>45148</v>
      </c>
      <c r="B495" s="116">
        <v>930</v>
      </c>
      <c r="C495" s="116">
        <v>909.8</v>
      </c>
      <c r="D495" s="116">
        <v>902.15</v>
      </c>
      <c r="E495" s="116">
        <v>930</v>
      </c>
      <c r="F495" s="116">
        <v>909.8</v>
      </c>
      <c r="G495">
        <v>3150</v>
      </c>
      <c r="H495" s="116"/>
      <c r="I495" s="116"/>
      <c r="L495" s="169">
        <v>45148</v>
      </c>
      <c r="M495" s="116">
        <v>910.05</v>
      </c>
      <c r="N495" s="116">
        <v>926.4</v>
      </c>
      <c r="O495" s="116">
        <v>904</v>
      </c>
      <c r="P495" s="116">
        <v>919.85</v>
      </c>
      <c r="Q495" s="116">
        <v>910.05</v>
      </c>
      <c r="R495">
        <v>28132</v>
      </c>
    </row>
    <row r="496" spans="1:18" x14ac:dyDescent="0.25">
      <c r="A496" s="169">
        <v>45149</v>
      </c>
      <c r="B496" s="116">
        <v>918.45</v>
      </c>
      <c r="C496" s="116">
        <v>903.3</v>
      </c>
      <c r="D496" s="116">
        <v>900</v>
      </c>
      <c r="E496" s="116">
        <v>918.05</v>
      </c>
      <c r="F496" s="116">
        <v>903.3</v>
      </c>
      <c r="G496">
        <v>2046</v>
      </c>
      <c r="H496" s="116"/>
      <c r="I496" s="116"/>
      <c r="L496" s="169">
        <v>45149</v>
      </c>
      <c r="M496" s="116">
        <v>905.55</v>
      </c>
      <c r="N496" s="116">
        <v>919.9</v>
      </c>
      <c r="O496" s="116">
        <v>898.4</v>
      </c>
      <c r="P496" s="116">
        <v>914.95</v>
      </c>
      <c r="Q496" s="116">
        <v>905.55</v>
      </c>
      <c r="R496">
        <v>38514</v>
      </c>
    </row>
    <row r="497" spans="1:18" x14ac:dyDescent="0.25">
      <c r="A497" s="169">
        <v>45152</v>
      </c>
      <c r="B497" s="116">
        <v>908.95</v>
      </c>
      <c r="C497" s="116">
        <v>898.45</v>
      </c>
      <c r="D497" s="116">
        <v>891</v>
      </c>
      <c r="E497" s="116">
        <v>900</v>
      </c>
      <c r="F497" s="116">
        <v>898.45</v>
      </c>
      <c r="G497">
        <v>4726</v>
      </c>
      <c r="H497" s="116"/>
      <c r="I497" s="116"/>
      <c r="L497" s="169">
        <v>45152</v>
      </c>
      <c r="M497" s="116">
        <v>898.35</v>
      </c>
      <c r="N497" s="116">
        <v>909.8</v>
      </c>
      <c r="O497" s="116">
        <v>891.1</v>
      </c>
      <c r="P497" s="116">
        <v>904.95</v>
      </c>
      <c r="Q497" s="116">
        <v>898.35</v>
      </c>
      <c r="R497">
        <v>37976</v>
      </c>
    </row>
    <row r="498" spans="1:18" x14ac:dyDescent="0.25">
      <c r="A498" s="169">
        <v>45154</v>
      </c>
      <c r="B498" s="116">
        <v>919</v>
      </c>
      <c r="C498" s="116">
        <v>898.05</v>
      </c>
      <c r="D498" s="116">
        <v>893</v>
      </c>
      <c r="E498" s="116">
        <v>900</v>
      </c>
      <c r="F498" s="116">
        <v>898.05</v>
      </c>
      <c r="G498">
        <v>7279</v>
      </c>
      <c r="H498" s="116"/>
      <c r="I498" s="116"/>
      <c r="L498" s="169">
        <v>45154</v>
      </c>
      <c r="M498" s="116">
        <v>897.55</v>
      </c>
      <c r="N498" s="116">
        <v>919.95</v>
      </c>
      <c r="O498" s="116">
        <v>892</v>
      </c>
      <c r="P498" s="116">
        <v>892</v>
      </c>
      <c r="Q498" s="116">
        <v>897.55</v>
      </c>
      <c r="R498">
        <v>36900</v>
      </c>
    </row>
    <row r="499" spans="1:18" x14ac:dyDescent="0.25">
      <c r="A499" s="169">
        <v>45155</v>
      </c>
      <c r="B499" s="116">
        <v>909.6</v>
      </c>
      <c r="C499" s="116">
        <v>892.75</v>
      </c>
      <c r="D499" s="116">
        <v>887.95</v>
      </c>
      <c r="E499" s="116">
        <v>904.95</v>
      </c>
      <c r="F499" s="116">
        <v>892.75</v>
      </c>
      <c r="G499">
        <v>5772</v>
      </c>
      <c r="H499" s="116"/>
      <c r="I499" s="116"/>
      <c r="L499" s="169">
        <v>45155</v>
      </c>
      <c r="M499" s="116">
        <v>893.85</v>
      </c>
      <c r="N499" s="116">
        <v>918</v>
      </c>
      <c r="O499" s="116">
        <v>890</v>
      </c>
      <c r="P499" s="116">
        <v>897.6</v>
      </c>
      <c r="Q499" s="116">
        <v>893.85</v>
      </c>
      <c r="R499">
        <v>27434</v>
      </c>
    </row>
    <row r="500" spans="1:18" x14ac:dyDescent="0.25">
      <c r="A500" s="169">
        <v>45156</v>
      </c>
      <c r="B500" s="116">
        <v>905</v>
      </c>
      <c r="C500" s="116">
        <v>886.15</v>
      </c>
      <c r="D500" s="116">
        <v>882.15</v>
      </c>
      <c r="E500" s="116">
        <v>887.25</v>
      </c>
      <c r="F500" s="116">
        <v>886.15</v>
      </c>
      <c r="G500">
        <v>3874</v>
      </c>
      <c r="H500" s="116"/>
      <c r="I500" s="116"/>
      <c r="L500" s="169">
        <v>45156</v>
      </c>
      <c r="M500" s="116">
        <v>886.85</v>
      </c>
      <c r="N500" s="116">
        <v>907</v>
      </c>
      <c r="O500" s="116">
        <v>881.05</v>
      </c>
      <c r="P500" s="116">
        <v>895</v>
      </c>
      <c r="Q500" s="116">
        <v>886.85</v>
      </c>
      <c r="R500">
        <v>36120</v>
      </c>
    </row>
    <row r="501" spans="1:18" x14ac:dyDescent="0.25">
      <c r="A501" s="169">
        <v>45159</v>
      </c>
      <c r="B501" s="116">
        <v>904.55</v>
      </c>
      <c r="C501" s="116">
        <v>894.45</v>
      </c>
      <c r="D501" s="116">
        <v>885.35</v>
      </c>
      <c r="E501" s="116">
        <v>898.3</v>
      </c>
      <c r="F501" s="116">
        <v>894.45</v>
      </c>
      <c r="G501">
        <v>2825</v>
      </c>
      <c r="H501" s="116"/>
      <c r="I501" s="116"/>
      <c r="L501" s="169">
        <v>45159</v>
      </c>
      <c r="M501" s="116">
        <v>895.4</v>
      </c>
      <c r="N501" s="116">
        <v>906.65</v>
      </c>
      <c r="O501" s="116">
        <v>886.05</v>
      </c>
      <c r="P501" s="116">
        <v>890</v>
      </c>
      <c r="Q501" s="116">
        <v>895.4</v>
      </c>
      <c r="R501">
        <v>36022</v>
      </c>
    </row>
    <row r="502" spans="1:18" x14ac:dyDescent="0.25">
      <c r="A502" s="169">
        <v>45160</v>
      </c>
      <c r="B502" s="116">
        <v>905.45</v>
      </c>
      <c r="C502" s="116">
        <v>890.95</v>
      </c>
      <c r="D502" s="116">
        <v>886.25</v>
      </c>
      <c r="E502" s="116">
        <v>890</v>
      </c>
      <c r="F502" s="116">
        <v>890.95</v>
      </c>
      <c r="G502">
        <v>5099</v>
      </c>
      <c r="H502" s="116"/>
      <c r="I502" s="116"/>
      <c r="L502" s="169">
        <v>45160</v>
      </c>
      <c r="M502" s="116">
        <v>891.4</v>
      </c>
      <c r="N502" s="116">
        <v>906</v>
      </c>
      <c r="O502" s="116">
        <v>883</v>
      </c>
      <c r="P502" s="116">
        <v>883</v>
      </c>
      <c r="Q502" s="116">
        <v>891.4</v>
      </c>
      <c r="R502">
        <v>46434</v>
      </c>
    </row>
    <row r="503" spans="1:18" x14ac:dyDescent="0.25">
      <c r="A503" s="169">
        <v>45161</v>
      </c>
      <c r="B503" s="116">
        <v>911.15</v>
      </c>
      <c r="C503" s="116">
        <v>886.45</v>
      </c>
      <c r="D503" s="116">
        <v>880</v>
      </c>
      <c r="E503" s="116">
        <v>896.15</v>
      </c>
      <c r="F503" s="116">
        <v>886.45</v>
      </c>
      <c r="G503">
        <v>5028</v>
      </c>
      <c r="H503" s="116"/>
      <c r="I503" s="116"/>
      <c r="L503" s="169">
        <v>45161</v>
      </c>
      <c r="M503" s="116">
        <v>888.45</v>
      </c>
      <c r="N503" s="116">
        <v>915</v>
      </c>
      <c r="O503" s="116">
        <v>885</v>
      </c>
      <c r="P503" s="116">
        <v>891</v>
      </c>
      <c r="Q503" s="116">
        <v>888.45</v>
      </c>
      <c r="R503">
        <v>68918</v>
      </c>
    </row>
    <row r="504" spans="1:18" x14ac:dyDescent="0.25">
      <c r="A504" s="169">
        <v>45162</v>
      </c>
      <c r="B504" s="116">
        <v>899.45</v>
      </c>
      <c r="C504" s="116">
        <v>885.4</v>
      </c>
      <c r="D504" s="116">
        <v>883</v>
      </c>
      <c r="E504" s="116">
        <v>898.55</v>
      </c>
      <c r="F504" s="116">
        <v>885.4</v>
      </c>
      <c r="G504">
        <v>4481</v>
      </c>
      <c r="H504" s="116"/>
      <c r="I504" s="116"/>
      <c r="L504" s="169">
        <v>45162</v>
      </c>
      <c r="M504" s="116">
        <v>884.65</v>
      </c>
      <c r="N504" s="116">
        <v>899.95</v>
      </c>
      <c r="O504" s="116">
        <v>881</v>
      </c>
      <c r="P504" s="116">
        <v>895</v>
      </c>
      <c r="Q504" s="116">
        <v>884.65</v>
      </c>
      <c r="R504">
        <v>43301</v>
      </c>
    </row>
    <row r="505" spans="1:18" x14ac:dyDescent="0.25">
      <c r="A505" s="169">
        <v>45163</v>
      </c>
      <c r="B505" s="116">
        <v>895</v>
      </c>
      <c r="C505" s="116">
        <v>885.85</v>
      </c>
      <c r="D505" s="116">
        <v>884</v>
      </c>
      <c r="E505" s="116">
        <v>885.05</v>
      </c>
      <c r="F505" s="116">
        <v>885.85</v>
      </c>
      <c r="G505">
        <v>5980</v>
      </c>
      <c r="H505" s="116"/>
      <c r="I505" s="116"/>
      <c r="L505" s="169">
        <v>45163</v>
      </c>
      <c r="M505" s="116">
        <v>885.15</v>
      </c>
      <c r="N505" s="116">
        <v>895</v>
      </c>
      <c r="O505" s="116">
        <v>880</v>
      </c>
      <c r="P505" s="116">
        <v>885</v>
      </c>
      <c r="Q505" s="116">
        <v>885.15</v>
      </c>
      <c r="R505">
        <v>32103</v>
      </c>
    </row>
    <row r="506" spans="1:18" x14ac:dyDescent="0.25">
      <c r="A506" s="169">
        <v>45166</v>
      </c>
      <c r="B506" s="116">
        <v>902.95</v>
      </c>
      <c r="C506" s="116">
        <v>884.7</v>
      </c>
      <c r="D506" s="116">
        <v>881.55</v>
      </c>
      <c r="E506" s="116">
        <v>886.05</v>
      </c>
      <c r="F506" s="116">
        <v>884.7</v>
      </c>
      <c r="G506">
        <v>5637</v>
      </c>
      <c r="H506" s="116"/>
      <c r="I506" s="116"/>
      <c r="L506" s="169">
        <v>45166</v>
      </c>
      <c r="M506" s="116">
        <v>885.65</v>
      </c>
      <c r="N506" s="116">
        <v>900</v>
      </c>
      <c r="O506" s="116">
        <v>884.05</v>
      </c>
      <c r="P506" s="116">
        <v>890</v>
      </c>
      <c r="Q506" s="116">
        <v>885.65</v>
      </c>
      <c r="R506">
        <v>38492</v>
      </c>
    </row>
    <row r="507" spans="1:18" x14ac:dyDescent="0.25">
      <c r="A507" s="169">
        <v>45167</v>
      </c>
      <c r="B507" s="116">
        <v>1007</v>
      </c>
      <c r="C507" s="116">
        <v>991.95</v>
      </c>
      <c r="D507" s="116">
        <v>887</v>
      </c>
      <c r="E507" s="116">
        <v>909.95</v>
      </c>
      <c r="F507" s="116">
        <v>991.95</v>
      </c>
      <c r="G507">
        <v>36957</v>
      </c>
      <c r="H507" s="116"/>
      <c r="I507" s="116"/>
      <c r="L507" s="169">
        <v>45167</v>
      </c>
      <c r="M507" s="116">
        <v>993.25</v>
      </c>
      <c r="N507" s="116">
        <v>1006.9</v>
      </c>
      <c r="O507" s="116">
        <v>887</v>
      </c>
      <c r="P507" s="116">
        <v>891</v>
      </c>
      <c r="Q507" s="116">
        <v>993.25</v>
      </c>
      <c r="R507">
        <v>1180709</v>
      </c>
    </row>
    <row r="508" spans="1:18" x14ac:dyDescent="0.25">
      <c r="A508" s="169">
        <v>45168</v>
      </c>
      <c r="B508" s="116">
        <v>1051.4000000000001</v>
      </c>
      <c r="C508" s="116">
        <v>1028.45</v>
      </c>
      <c r="D508" s="116">
        <v>1001</v>
      </c>
      <c r="E508" s="116">
        <v>1008.95</v>
      </c>
      <c r="F508" s="116">
        <v>1028.45</v>
      </c>
      <c r="G508">
        <v>31276</v>
      </c>
      <c r="H508" s="116"/>
      <c r="I508" s="116"/>
      <c r="L508" s="169">
        <v>45168</v>
      </c>
      <c r="M508" s="116">
        <v>1026.55</v>
      </c>
      <c r="N508" s="116">
        <v>1052</v>
      </c>
      <c r="O508" s="116">
        <v>1000.05</v>
      </c>
      <c r="P508" s="116">
        <v>1005</v>
      </c>
      <c r="Q508" s="116">
        <v>1026.55</v>
      </c>
      <c r="R508">
        <v>563122</v>
      </c>
    </row>
    <row r="509" spans="1:18" x14ac:dyDescent="0.25">
      <c r="A509" s="169">
        <v>45169</v>
      </c>
      <c r="B509" s="116">
        <v>1033.75</v>
      </c>
      <c r="C509" s="116">
        <v>1004.8</v>
      </c>
      <c r="D509" s="116">
        <v>984.55</v>
      </c>
      <c r="E509" s="116">
        <v>1028.5</v>
      </c>
      <c r="F509" s="116">
        <v>1004.8</v>
      </c>
      <c r="G509">
        <v>26343</v>
      </c>
      <c r="H509" s="116"/>
      <c r="I509" s="116"/>
      <c r="L509" s="169">
        <v>45169</v>
      </c>
      <c r="M509" s="116">
        <v>1005.95</v>
      </c>
      <c r="N509" s="116">
        <v>1036.5999999999999</v>
      </c>
      <c r="O509" s="116">
        <v>987.55</v>
      </c>
      <c r="P509" s="116">
        <v>1030</v>
      </c>
      <c r="Q509" s="116">
        <v>1005.95</v>
      </c>
      <c r="R509">
        <v>148538</v>
      </c>
    </row>
    <row r="510" spans="1:18" x14ac:dyDescent="0.25">
      <c r="A510" s="169">
        <v>45170</v>
      </c>
      <c r="B510" s="116">
        <v>1025</v>
      </c>
      <c r="C510" s="116">
        <v>1005.4</v>
      </c>
      <c r="D510" s="116">
        <v>994.6</v>
      </c>
      <c r="E510" s="116">
        <v>994.6</v>
      </c>
      <c r="F510" s="116">
        <v>1005.4</v>
      </c>
      <c r="G510">
        <v>5877</v>
      </c>
      <c r="H510" s="116"/>
      <c r="I510" s="116"/>
      <c r="L510" s="169">
        <v>45170</v>
      </c>
      <c r="M510" s="116">
        <v>1003.85</v>
      </c>
      <c r="N510" s="116">
        <v>1026.7</v>
      </c>
      <c r="O510" s="116">
        <v>996</v>
      </c>
      <c r="P510" s="116">
        <v>1006</v>
      </c>
      <c r="Q510" s="116">
        <v>1003.85</v>
      </c>
      <c r="R510">
        <v>78498</v>
      </c>
    </row>
    <row r="511" spans="1:18" x14ac:dyDescent="0.25">
      <c r="A511" s="169">
        <v>45173</v>
      </c>
      <c r="B511" s="116">
        <v>1052</v>
      </c>
      <c r="C511" s="116">
        <v>1032.7</v>
      </c>
      <c r="D511" s="116">
        <v>1005.4</v>
      </c>
      <c r="E511" s="116">
        <v>1006.05</v>
      </c>
      <c r="F511" s="116">
        <v>1032.7</v>
      </c>
      <c r="G511">
        <v>23243</v>
      </c>
      <c r="H511" s="116"/>
      <c r="I511" s="116"/>
      <c r="L511" s="169">
        <v>45173</v>
      </c>
      <c r="M511" s="116">
        <v>1031.4000000000001</v>
      </c>
      <c r="N511" s="116">
        <v>1052.8499999999999</v>
      </c>
      <c r="O511" s="116">
        <v>1006.35</v>
      </c>
      <c r="P511" s="116">
        <v>1010.2</v>
      </c>
      <c r="Q511" s="116">
        <v>1031.4000000000001</v>
      </c>
      <c r="R511">
        <v>162263</v>
      </c>
    </row>
    <row r="512" spans="1:18" x14ac:dyDescent="0.25">
      <c r="A512" s="169">
        <v>45174</v>
      </c>
      <c r="B512" s="116">
        <v>1048.55</v>
      </c>
      <c r="C512" s="116">
        <v>1027.55</v>
      </c>
      <c r="D512" s="116">
        <v>1022.5</v>
      </c>
      <c r="E512" s="116">
        <v>1040</v>
      </c>
      <c r="F512" s="116">
        <v>1027.55</v>
      </c>
      <c r="G512">
        <v>8386</v>
      </c>
      <c r="H512" s="116"/>
      <c r="I512" s="116"/>
      <c r="L512" s="169">
        <v>45174</v>
      </c>
      <c r="M512" s="116">
        <v>1026.5999999999999</v>
      </c>
      <c r="N512" s="116">
        <v>1048.95</v>
      </c>
      <c r="O512" s="116">
        <v>1021</v>
      </c>
      <c r="P512" s="116">
        <v>1041.9000000000001</v>
      </c>
      <c r="Q512" s="116">
        <v>1026.5999999999999</v>
      </c>
      <c r="R512">
        <v>67336</v>
      </c>
    </row>
    <row r="513" spans="1:18" x14ac:dyDescent="0.25">
      <c r="A513" s="169">
        <v>45175</v>
      </c>
      <c r="B513" s="116">
        <v>1044.4000000000001</v>
      </c>
      <c r="C513" s="116">
        <v>1038.3499999999999</v>
      </c>
      <c r="D513" s="116">
        <v>1022.15</v>
      </c>
      <c r="E513" s="116">
        <v>1023.55</v>
      </c>
      <c r="F513" s="116">
        <v>1038.3499999999999</v>
      </c>
      <c r="G513">
        <v>12234</v>
      </c>
      <c r="H513" s="116"/>
      <c r="I513" s="116"/>
      <c r="L513" s="169">
        <v>45175</v>
      </c>
      <c r="M513" s="116">
        <v>1039.95</v>
      </c>
      <c r="N513" s="116">
        <v>1045</v>
      </c>
      <c r="O513" s="116">
        <v>1023</v>
      </c>
      <c r="P513" s="116">
        <v>1030.95</v>
      </c>
      <c r="Q513" s="116">
        <v>1039.95</v>
      </c>
      <c r="R513">
        <v>77240</v>
      </c>
    </row>
    <row r="514" spans="1:18" x14ac:dyDescent="0.25">
      <c r="A514" s="169">
        <v>45176</v>
      </c>
      <c r="B514" s="116">
        <v>1106</v>
      </c>
      <c r="C514" s="116">
        <v>1086.55</v>
      </c>
      <c r="D514" s="116">
        <v>1030.05</v>
      </c>
      <c r="E514" s="116">
        <v>1030.05</v>
      </c>
      <c r="F514" s="116">
        <v>1086.55</v>
      </c>
      <c r="G514">
        <v>20521</v>
      </c>
      <c r="H514" s="116"/>
      <c r="I514" s="116"/>
      <c r="L514" s="169">
        <v>45176</v>
      </c>
      <c r="M514" s="116">
        <v>1083.8</v>
      </c>
      <c r="N514" s="116">
        <v>1108</v>
      </c>
      <c r="O514" s="116">
        <v>1033</v>
      </c>
      <c r="P514" s="116">
        <v>1044</v>
      </c>
      <c r="Q514" s="116">
        <v>1083.8</v>
      </c>
      <c r="R514">
        <v>338870</v>
      </c>
    </row>
    <row r="515" spans="1:18" x14ac:dyDescent="0.25">
      <c r="A515" s="169">
        <v>45177</v>
      </c>
      <c r="B515" s="116">
        <v>1118.95</v>
      </c>
      <c r="C515" s="116">
        <v>1062.3</v>
      </c>
      <c r="D515" s="116">
        <v>1053.45</v>
      </c>
      <c r="E515" s="116">
        <v>1092.05</v>
      </c>
      <c r="F515" s="116">
        <v>1062.3</v>
      </c>
      <c r="G515">
        <v>20018</v>
      </c>
      <c r="H515" s="116"/>
      <c r="I515" s="116"/>
      <c r="L515" s="169">
        <v>45177</v>
      </c>
      <c r="M515" s="116">
        <v>1063.8499999999999</v>
      </c>
      <c r="N515" s="116">
        <v>1119.95</v>
      </c>
      <c r="O515" s="116">
        <v>1057.5</v>
      </c>
      <c r="P515" s="116">
        <v>1098.45</v>
      </c>
      <c r="Q515" s="116">
        <v>1063.8499999999999</v>
      </c>
      <c r="R515">
        <v>146962</v>
      </c>
    </row>
    <row r="516" spans="1:18" x14ac:dyDescent="0.25">
      <c r="A516" s="169">
        <v>45180</v>
      </c>
      <c r="B516" s="116">
        <v>1140.95</v>
      </c>
      <c r="C516" s="116">
        <v>1039.3499999999999</v>
      </c>
      <c r="D516" s="116">
        <v>1031.0999999999999</v>
      </c>
      <c r="E516" s="116">
        <v>1140.95</v>
      </c>
      <c r="F516" s="116">
        <v>1039.3499999999999</v>
      </c>
      <c r="G516">
        <v>9878</v>
      </c>
      <c r="H516" s="116"/>
      <c r="I516" s="116"/>
      <c r="L516" s="169">
        <v>45180</v>
      </c>
      <c r="M516" s="116">
        <v>1038.3499999999999</v>
      </c>
      <c r="N516" s="116">
        <v>1091</v>
      </c>
      <c r="O516" s="116">
        <v>1031</v>
      </c>
      <c r="P516" s="116">
        <v>1063.9000000000001</v>
      </c>
      <c r="Q516" s="116">
        <v>1038.3499999999999</v>
      </c>
      <c r="R516">
        <v>72161</v>
      </c>
    </row>
    <row r="517" spans="1:18" x14ac:dyDescent="0.25">
      <c r="A517" s="169">
        <v>45181</v>
      </c>
      <c r="B517" s="116">
        <v>1064.95</v>
      </c>
      <c r="C517" s="116">
        <v>995.5</v>
      </c>
      <c r="D517" s="116">
        <v>976</v>
      </c>
      <c r="E517" s="116">
        <v>1064.95</v>
      </c>
      <c r="F517" s="116">
        <v>995.5</v>
      </c>
      <c r="G517">
        <v>17759</v>
      </c>
      <c r="H517" s="116"/>
      <c r="I517" s="116"/>
      <c r="L517" s="169">
        <v>45181</v>
      </c>
      <c r="M517" s="116">
        <v>995.35</v>
      </c>
      <c r="N517" s="116">
        <v>1051.1500000000001</v>
      </c>
      <c r="O517" s="116">
        <v>980</v>
      </c>
      <c r="P517" s="116">
        <v>1047.9000000000001</v>
      </c>
      <c r="Q517" s="116">
        <v>995.35</v>
      </c>
      <c r="R517">
        <v>70917</v>
      </c>
    </row>
    <row r="518" spans="1:18" x14ac:dyDescent="0.25">
      <c r="A518" s="169">
        <v>45182</v>
      </c>
      <c r="B518" s="116">
        <v>1016</v>
      </c>
      <c r="C518" s="116">
        <v>1010.95</v>
      </c>
      <c r="D518" s="116">
        <v>963.3</v>
      </c>
      <c r="E518" s="116">
        <v>995.5</v>
      </c>
      <c r="F518" s="116">
        <v>1010.95</v>
      </c>
      <c r="G518">
        <v>9944</v>
      </c>
      <c r="H518" s="116"/>
      <c r="I518" s="116"/>
      <c r="L518" s="169">
        <v>45182</v>
      </c>
      <c r="M518" s="116">
        <v>1011.4</v>
      </c>
      <c r="N518" s="116">
        <v>1015</v>
      </c>
      <c r="O518" s="116">
        <v>979.2</v>
      </c>
      <c r="P518" s="116">
        <v>1005.95</v>
      </c>
      <c r="Q518" s="116">
        <v>1011.4</v>
      </c>
      <c r="R518">
        <v>31413</v>
      </c>
    </row>
    <row r="519" spans="1:18" x14ac:dyDescent="0.25">
      <c r="A519" s="169">
        <v>45183</v>
      </c>
      <c r="B519" s="116">
        <v>1028.9000000000001</v>
      </c>
      <c r="C519" s="116">
        <v>1024</v>
      </c>
      <c r="D519" s="116">
        <v>1010.5</v>
      </c>
      <c r="E519" s="116">
        <v>1023.95</v>
      </c>
      <c r="F519" s="116">
        <v>1024</v>
      </c>
      <c r="G519">
        <v>6158</v>
      </c>
      <c r="H519" s="116"/>
      <c r="I519" s="116"/>
      <c r="L519" s="169">
        <v>45183</v>
      </c>
      <c r="M519" s="116">
        <v>1026.3</v>
      </c>
      <c r="N519" s="116">
        <v>1029</v>
      </c>
      <c r="O519" s="116">
        <v>995</v>
      </c>
      <c r="P519" s="116">
        <v>1013.45</v>
      </c>
      <c r="Q519" s="116">
        <v>1026.3</v>
      </c>
      <c r="R519">
        <v>35684</v>
      </c>
    </row>
    <row r="520" spans="1:18" x14ac:dyDescent="0.25">
      <c r="A520" s="169">
        <v>45184</v>
      </c>
      <c r="B520" s="116">
        <v>1043.2</v>
      </c>
      <c r="C520" s="116">
        <v>1006.45</v>
      </c>
      <c r="D520" s="116">
        <v>1002</v>
      </c>
      <c r="E520" s="116">
        <v>1031</v>
      </c>
      <c r="F520" s="116">
        <v>1006.45</v>
      </c>
      <c r="G520">
        <v>6774</v>
      </c>
      <c r="H520" s="116"/>
      <c r="I520" s="116"/>
      <c r="L520" s="169">
        <v>45184</v>
      </c>
      <c r="M520" s="116">
        <v>1006.75</v>
      </c>
      <c r="N520" s="116">
        <v>1043</v>
      </c>
      <c r="O520" s="116">
        <v>1001.2</v>
      </c>
      <c r="P520" s="116">
        <v>1033</v>
      </c>
      <c r="Q520" s="116">
        <v>1006.75</v>
      </c>
      <c r="R520">
        <v>46338</v>
      </c>
    </row>
    <row r="521" spans="1:18" x14ac:dyDescent="0.25">
      <c r="A521" s="169">
        <v>45187</v>
      </c>
      <c r="B521" s="116">
        <v>1026.0999999999999</v>
      </c>
      <c r="C521" s="116">
        <v>1006.35</v>
      </c>
      <c r="D521" s="116">
        <v>1003</v>
      </c>
      <c r="E521" s="116">
        <v>1006</v>
      </c>
      <c r="F521" s="116">
        <v>1006.35</v>
      </c>
      <c r="G521">
        <v>4849</v>
      </c>
      <c r="H521" s="116"/>
      <c r="I521" s="116"/>
      <c r="L521" s="169">
        <v>45187</v>
      </c>
      <c r="M521" s="116">
        <v>1006.8</v>
      </c>
      <c r="N521" s="116">
        <v>1027.5</v>
      </c>
      <c r="O521" s="116">
        <v>1003</v>
      </c>
      <c r="P521" s="116">
        <v>1006.75</v>
      </c>
      <c r="Q521" s="116">
        <v>1006.8</v>
      </c>
      <c r="R521">
        <v>34743</v>
      </c>
    </row>
    <row r="522" spans="1:18" x14ac:dyDescent="0.25">
      <c r="A522" s="169">
        <v>45189</v>
      </c>
      <c r="B522" s="116">
        <v>1011.95</v>
      </c>
      <c r="C522" s="116">
        <v>998.65</v>
      </c>
      <c r="D522" s="116">
        <v>995.3</v>
      </c>
      <c r="E522" s="116">
        <v>1006.35</v>
      </c>
      <c r="F522" s="116">
        <v>998.65</v>
      </c>
      <c r="G522">
        <v>1618</v>
      </c>
      <c r="H522" s="116"/>
      <c r="I522" s="116"/>
      <c r="L522" s="169">
        <v>45189</v>
      </c>
      <c r="M522" s="116">
        <v>997.9</v>
      </c>
      <c r="N522" s="116">
        <v>1013.45</v>
      </c>
      <c r="O522" s="116">
        <v>994</v>
      </c>
      <c r="P522" s="116">
        <v>1002.7</v>
      </c>
      <c r="Q522" s="116">
        <v>997.9</v>
      </c>
      <c r="R522">
        <v>25962</v>
      </c>
    </row>
    <row r="523" spans="1:18" x14ac:dyDescent="0.25">
      <c r="A523" s="169">
        <v>45190</v>
      </c>
      <c r="B523" s="116">
        <v>1008.9</v>
      </c>
      <c r="C523" s="116">
        <v>982.1</v>
      </c>
      <c r="D523" s="116">
        <v>978.1</v>
      </c>
      <c r="E523" s="116">
        <v>1008.9</v>
      </c>
      <c r="F523" s="116">
        <v>982.1</v>
      </c>
      <c r="G523">
        <v>7415</v>
      </c>
      <c r="H523" s="116"/>
      <c r="I523" s="116"/>
      <c r="L523" s="169">
        <v>45190</v>
      </c>
      <c r="M523" s="116">
        <v>983.75</v>
      </c>
      <c r="N523" s="116">
        <v>1009</v>
      </c>
      <c r="O523" s="116">
        <v>976</v>
      </c>
      <c r="P523" s="116">
        <v>1001.35</v>
      </c>
      <c r="Q523" s="116">
        <v>983.75</v>
      </c>
      <c r="R523">
        <v>28551</v>
      </c>
    </row>
    <row r="524" spans="1:18" x14ac:dyDescent="0.25">
      <c r="A524" s="169">
        <v>45191</v>
      </c>
      <c r="B524" s="116">
        <v>998</v>
      </c>
      <c r="C524" s="116">
        <v>985.65</v>
      </c>
      <c r="D524" s="116">
        <v>980.75</v>
      </c>
      <c r="E524" s="116">
        <v>985</v>
      </c>
      <c r="F524" s="116">
        <v>985.65</v>
      </c>
      <c r="G524">
        <v>1909</v>
      </c>
      <c r="H524" s="116"/>
      <c r="I524" s="116"/>
      <c r="L524" s="169">
        <v>45191</v>
      </c>
      <c r="M524" s="116">
        <v>986.2</v>
      </c>
      <c r="N524" s="116">
        <v>997.05</v>
      </c>
      <c r="O524" s="116">
        <v>981.8</v>
      </c>
      <c r="P524" s="116">
        <v>989</v>
      </c>
      <c r="Q524" s="116">
        <v>986.2</v>
      </c>
      <c r="R524">
        <v>18412</v>
      </c>
    </row>
    <row r="525" spans="1:18" x14ac:dyDescent="0.25">
      <c r="A525" s="169">
        <v>45194</v>
      </c>
      <c r="B525" s="116">
        <v>981.95</v>
      </c>
      <c r="C525" s="116">
        <v>965.7</v>
      </c>
      <c r="D525" s="116">
        <v>961</v>
      </c>
      <c r="E525" s="116">
        <v>978.95</v>
      </c>
      <c r="F525" s="116">
        <v>965.7</v>
      </c>
      <c r="G525">
        <v>3914</v>
      </c>
      <c r="H525" s="116"/>
      <c r="I525" s="116"/>
      <c r="L525" s="169">
        <v>45194</v>
      </c>
      <c r="M525" s="116">
        <v>964.5</v>
      </c>
      <c r="N525" s="116">
        <v>993.3</v>
      </c>
      <c r="O525" s="116">
        <v>961</v>
      </c>
      <c r="P525" s="116">
        <v>993.3</v>
      </c>
      <c r="Q525" s="116">
        <v>964.5</v>
      </c>
      <c r="R525">
        <v>36423</v>
      </c>
    </row>
    <row r="526" spans="1:18" x14ac:dyDescent="0.25">
      <c r="A526" s="169">
        <v>45195</v>
      </c>
      <c r="B526" s="116">
        <v>985.95</v>
      </c>
      <c r="C526" s="116">
        <v>972.65</v>
      </c>
      <c r="D526" s="116">
        <v>966</v>
      </c>
      <c r="E526" s="116">
        <v>966.9</v>
      </c>
      <c r="F526" s="116">
        <v>972.65</v>
      </c>
      <c r="G526">
        <v>4254</v>
      </c>
      <c r="H526" s="116"/>
      <c r="I526" s="116"/>
      <c r="L526" s="169">
        <v>45195</v>
      </c>
      <c r="M526" s="116">
        <v>972.65</v>
      </c>
      <c r="N526" s="116">
        <v>986.2</v>
      </c>
      <c r="O526" s="116">
        <v>964.5</v>
      </c>
      <c r="P526" s="116">
        <v>964.5</v>
      </c>
      <c r="Q526" s="116">
        <v>972.65</v>
      </c>
      <c r="R526">
        <v>27093</v>
      </c>
    </row>
    <row r="527" spans="1:18" x14ac:dyDescent="0.25">
      <c r="A527" s="169">
        <v>45196</v>
      </c>
      <c r="B527" s="116">
        <v>978.2</v>
      </c>
      <c r="C527" s="116">
        <v>964</v>
      </c>
      <c r="D527" s="116">
        <v>960</v>
      </c>
      <c r="E527" s="116">
        <v>970.05</v>
      </c>
      <c r="F527" s="116">
        <v>964</v>
      </c>
      <c r="G527">
        <v>3638</v>
      </c>
      <c r="H527" s="116"/>
      <c r="I527" s="116"/>
      <c r="L527" s="169">
        <v>45196</v>
      </c>
      <c r="M527" s="116">
        <v>966</v>
      </c>
      <c r="N527" s="116">
        <v>978.2</v>
      </c>
      <c r="O527" s="116">
        <v>959.6</v>
      </c>
      <c r="P527" s="116">
        <v>972</v>
      </c>
      <c r="Q527" s="116">
        <v>966</v>
      </c>
      <c r="R527">
        <v>23372</v>
      </c>
    </row>
    <row r="528" spans="1:18" x14ac:dyDescent="0.25">
      <c r="A528" s="169">
        <v>45197</v>
      </c>
      <c r="B528" s="116">
        <v>998.4</v>
      </c>
      <c r="C528" s="116">
        <v>974.95</v>
      </c>
      <c r="D528" s="116">
        <v>971.6</v>
      </c>
      <c r="E528" s="116">
        <v>971.6</v>
      </c>
      <c r="F528" s="116">
        <v>974.95</v>
      </c>
      <c r="G528">
        <v>3743</v>
      </c>
      <c r="H528" s="116"/>
      <c r="I528" s="116"/>
      <c r="L528" s="169">
        <v>45197</v>
      </c>
      <c r="M528" s="116">
        <v>976.5</v>
      </c>
      <c r="N528" s="116">
        <v>997.95</v>
      </c>
      <c r="O528" s="116">
        <v>967.25</v>
      </c>
      <c r="P528" s="116">
        <v>967.25</v>
      </c>
      <c r="Q528" s="116">
        <v>976.5</v>
      </c>
      <c r="R528">
        <v>40725</v>
      </c>
    </row>
    <row r="529" spans="1:18" x14ac:dyDescent="0.25">
      <c r="A529" s="169">
        <v>45198</v>
      </c>
      <c r="B529" s="116">
        <v>1009.7</v>
      </c>
      <c r="C529" s="116">
        <v>990.25</v>
      </c>
      <c r="D529" s="116">
        <v>979.4</v>
      </c>
      <c r="E529" s="116">
        <v>984.95</v>
      </c>
      <c r="F529" s="116">
        <v>990.25</v>
      </c>
      <c r="G529">
        <v>2658</v>
      </c>
      <c r="H529" s="116"/>
      <c r="I529" s="116"/>
      <c r="L529" s="169">
        <v>45198</v>
      </c>
      <c r="M529" s="116">
        <v>993.5</v>
      </c>
      <c r="N529" s="116">
        <v>1009.75</v>
      </c>
      <c r="O529" s="116">
        <v>979.5</v>
      </c>
      <c r="P529" s="116">
        <v>980.05</v>
      </c>
      <c r="Q529" s="116">
        <v>993.5</v>
      </c>
      <c r="R529">
        <v>42140</v>
      </c>
    </row>
    <row r="530" spans="1:18" x14ac:dyDescent="0.25">
      <c r="A530" s="169">
        <v>45202</v>
      </c>
      <c r="B530" s="116">
        <v>1004.55</v>
      </c>
      <c r="C530" s="116">
        <v>999.8</v>
      </c>
      <c r="D530" s="116">
        <v>992.05</v>
      </c>
      <c r="E530" s="116">
        <v>992.05</v>
      </c>
      <c r="F530" s="116">
        <v>999.8</v>
      </c>
      <c r="G530">
        <v>1643</v>
      </c>
      <c r="H530" s="116"/>
      <c r="I530" s="116"/>
      <c r="L530" s="169">
        <v>45202</v>
      </c>
      <c r="M530" s="116">
        <v>999.3</v>
      </c>
      <c r="N530" s="116">
        <v>1006</v>
      </c>
      <c r="O530" s="116">
        <v>995.3</v>
      </c>
      <c r="P530" s="116">
        <v>997</v>
      </c>
      <c r="Q530" s="116">
        <v>999.3</v>
      </c>
      <c r="R530">
        <v>31528</v>
      </c>
    </row>
    <row r="531" spans="1:18" x14ac:dyDescent="0.25">
      <c r="A531" s="169">
        <v>45203</v>
      </c>
      <c r="B531" s="116">
        <v>1010.25</v>
      </c>
      <c r="C531" s="116">
        <v>978.2</v>
      </c>
      <c r="D531" s="116">
        <v>961.85</v>
      </c>
      <c r="E531" s="116">
        <v>995</v>
      </c>
      <c r="F531" s="116">
        <v>978.2</v>
      </c>
      <c r="G531">
        <v>6068</v>
      </c>
      <c r="H531" s="116"/>
      <c r="I531" s="116"/>
      <c r="L531" s="169">
        <v>45203</v>
      </c>
      <c r="M531" s="116">
        <v>976.3</v>
      </c>
      <c r="N531" s="116">
        <v>1014.05</v>
      </c>
      <c r="O531" s="116">
        <v>962.55</v>
      </c>
      <c r="P531" s="116">
        <v>997</v>
      </c>
      <c r="Q531" s="116">
        <v>976.3</v>
      </c>
      <c r="R531">
        <v>38917</v>
      </c>
    </row>
    <row r="532" spans="1:18" x14ac:dyDescent="0.25">
      <c r="A532" s="169">
        <v>45204</v>
      </c>
      <c r="B532" s="116">
        <v>1008.35</v>
      </c>
      <c r="C532" s="116">
        <v>993.4</v>
      </c>
      <c r="D532" s="116">
        <v>979.6</v>
      </c>
      <c r="E532" s="116">
        <v>980.85</v>
      </c>
      <c r="F532" s="116">
        <v>993.4</v>
      </c>
      <c r="G532">
        <v>5247</v>
      </c>
      <c r="H532" s="116"/>
      <c r="I532" s="116"/>
      <c r="L532" s="169">
        <v>45204</v>
      </c>
      <c r="M532" s="116">
        <v>994.3</v>
      </c>
      <c r="N532" s="116">
        <v>1009</v>
      </c>
      <c r="O532" s="116">
        <v>980</v>
      </c>
      <c r="P532" s="116">
        <v>985.9</v>
      </c>
      <c r="Q532" s="116">
        <v>994.3</v>
      </c>
      <c r="R532">
        <v>48355</v>
      </c>
    </row>
    <row r="533" spans="1:18" x14ac:dyDescent="0.25">
      <c r="A533" s="169">
        <v>45205</v>
      </c>
      <c r="B533" s="116">
        <v>1000</v>
      </c>
      <c r="C533" s="116">
        <v>985.55</v>
      </c>
      <c r="D533" s="116">
        <v>981.8</v>
      </c>
      <c r="E533" s="116">
        <v>995.6</v>
      </c>
      <c r="F533" s="116">
        <v>985.55</v>
      </c>
      <c r="G533">
        <v>1634</v>
      </c>
      <c r="H533" s="116"/>
      <c r="I533" s="116"/>
      <c r="L533" s="169">
        <v>45205</v>
      </c>
      <c r="M533" s="116">
        <v>986.7</v>
      </c>
      <c r="N533" s="116">
        <v>1003</v>
      </c>
      <c r="O533" s="116">
        <v>980</v>
      </c>
      <c r="P533" s="116">
        <v>1003</v>
      </c>
      <c r="Q533" s="116">
        <v>986.7</v>
      </c>
      <c r="R533">
        <v>15607</v>
      </c>
    </row>
    <row r="534" spans="1:18" x14ac:dyDescent="0.25">
      <c r="A534" s="169">
        <v>45208</v>
      </c>
      <c r="B534" s="116">
        <v>986</v>
      </c>
      <c r="C534" s="116">
        <v>979.45</v>
      </c>
      <c r="D534" s="116">
        <v>898</v>
      </c>
      <c r="E534" s="116">
        <v>986</v>
      </c>
      <c r="F534" s="116">
        <v>979.45</v>
      </c>
      <c r="G534">
        <v>2711</v>
      </c>
      <c r="H534" s="116"/>
      <c r="I534" s="116"/>
      <c r="L534" s="169">
        <v>45208</v>
      </c>
      <c r="M534" s="116">
        <v>975.55</v>
      </c>
      <c r="N534" s="116">
        <v>986</v>
      </c>
      <c r="O534" s="116">
        <v>963</v>
      </c>
      <c r="P534" s="116">
        <v>986</v>
      </c>
      <c r="Q534" s="116">
        <v>975.55</v>
      </c>
      <c r="R534">
        <v>30827</v>
      </c>
    </row>
    <row r="535" spans="1:18" x14ac:dyDescent="0.25">
      <c r="A535" s="169">
        <v>45209</v>
      </c>
      <c r="B535" s="116">
        <v>994</v>
      </c>
      <c r="C535" s="116">
        <v>972.55</v>
      </c>
      <c r="D535" s="116">
        <v>953.9</v>
      </c>
      <c r="E535" s="116">
        <v>972.05</v>
      </c>
      <c r="F535" s="116">
        <v>972.55</v>
      </c>
      <c r="G535">
        <v>4981</v>
      </c>
      <c r="H535" s="116"/>
      <c r="I535" s="116"/>
      <c r="L535" s="169">
        <v>45209</v>
      </c>
      <c r="M535" s="116">
        <v>973.55</v>
      </c>
      <c r="N535" s="116">
        <v>993.95</v>
      </c>
      <c r="O535" s="116">
        <v>963</v>
      </c>
      <c r="P535" s="116">
        <v>980.5</v>
      </c>
      <c r="Q535" s="116">
        <v>973.55</v>
      </c>
      <c r="R535">
        <v>42095</v>
      </c>
    </row>
    <row r="536" spans="1:18" x14ac:dyDescent="0.25">
      <c r="A536" s="169">
        <v>45210</v>
      </c>
      <c r="B536" s="116">
        <v>995.35</v>
      </c>
      <c r="C536" s="116">
        <v>981.15</v>
      </c>
      <c r="D536" s="116">
        <v>971.5</v>
      </c>
      <c r="E536" s="116">
        <v>980.85</v>
      </c>
      <c r="F536" s="116">
        <v>981.15</v>
      </c>
      <c r="G536">
        <v>2102</v>
      </c>
      <c r="H536" s="116"/>
      <c r="I536" s="116"/>
      <c r="L536" s="169">
        <v>45210</v>
      </c>
      <c r="M536" s="116">
        <v>978.4</v>
      </c>
      <c r="N536" s="116">
        <v>994.75</v>
      </c>
      <c r="O536" s="116">
        <v>971</v>
      </c>
      <c r="P536" s="116">
        <v>987</v>
      </c>
      <c r="Q536" s="116">
        <v>978.4</v>
      </c>
      <c r="R536">
        <v>40122</v>
      </c>
    </row>
    <row r="537" spans="1:18" x14ac:dyDescent="0.25">
      <c r="A537" s="169">
        <v>45211</v>
      </c>
      <c r="B537" s="116">
        <v>989.45</v>
      </c>
      <c r="C537" s="116">
        <v>976.35</v>
      </c>
      <c r="D537" s="116">
        <v>973.8</v>
      </c>
      <c r="E537" s="116">
        <v>989.45</v>
      </c>
      <c r="F537" s="116">
        <v>976.35</v>
      </c>
      <c r="G537">
        <v>2458</v>
      </c>
      <c r="H537" s="116"/>
      <c r="I537" s="116"/>
      <c r="L537" s="169">
        <v>45211</v>
      </c>
      <c r="M537" s="116">
        <v>977.15</v>
      </c>
      <c r="N537" s="116">
        <v>993</v>
      </c>
      <c r="O537" s="116">
        <v>974.6</v>
      </c>
      <c r="P537" s="116">
        <v>988</v>
      </c>
      <c r="Q537" s="116">
        <v>977.15</v>
      </c>
      <c r="R537">
        <v>20102</v>
      </c>
    </row>
    <row r="538" spans="1:18" x14ac:dyDescent="0.25">
      <c r="A538" s="169">
        <v>45212</v>
      </c>
      <c r="B538" s="116">
        <v>991.15</v>
      </c>
      <c r="C538" s="116">
        <v>981.1</v>
      </c>
      <c r="D538" s="116">
        <v>973.05</v>
      </c>
      <c r="E538" s="116">
        <v>976</v>
      </c>
      <c r="F538" s="116">
        <v>981.1</v>
      </c>
      <c r="G538">
        <v>3599</v>
      </c>
      <c r="H538" s="116"/>
      <c r="I538" s="116"/>
      <c r="L538" s="169">
        <v>45212</v>
      </c>
      <c r="M538" s="116">
        <v>981.15</v>
      </c>
      <c r="N538" s="116">
        <v>987</v>
      </c>
      <c r="O538" s="116">
        <v>972</v>
      </c>
      <c r="P538" s="116">
        <v>975</v>
      </c>
      <c r="Q538" s="116">
        <v>981.15</v>
      </c>
      <c r="R538">
        <v>24379</v>
      </c>
    </row>
    <row r="539" spans="1:18" x14ac:dyDescent="0.25">
      <c r="A539" s="169">
        <v>45215</v>
      </c>
      <c r="B539" s="116">
        <v>984.9</v>
      </c>
      <c r="C539" s="116">
        <v>973.85</v>
      </c>
      <c r="D539" s="116">
        <v>972</v>
      </c>
      <c r="E539" s="116">
        <v>984.9</v>
      </c>
      <c r="F539" s="116">
        <v>973.85</v>
      </c>
      <c r="G539">
        <v>1605</v>
      </c>
      <c r="H539" s="116"/>
      <c r="I539" s="116"/>
      <c r="L539" s="169">
        <v>45215</v>
      </c>
      <c r="M539" s="116">
        <v>973.65</v>
      </c>
      <c r="N539" s="116">
        <v>985</v>
      </c>
      <c r="O539" s="116">
        <v>971.6</v>
      </c>
      <c r="P539" s="116">
        <v>974</v>
      </c>
      <c r="Q539" s="116">
        <v>973.65</v>
      </c>
      <c r="R539">
        <v>22031</v>
      </c>
    </row>
    <row r="540" spans="1:18" x14ac:dyDescent="0.25">
      <c r="A540" s="169">
        <v>45216</v>
      </c>
      <c r="B540" s="116">
        <v>983.3</v>
      </c>
      <c r="C540" s="116">
        <v>978.75</v>
      </c>
      <c r="D540" s="116">
        <v>970</v>
      </c>
      <c r="E540" s="116">
        <v>970.05</v>
      </c>
      <c r="F540" s="116">
        <v>978.75</v>
      </c>
      <c r="G540">
        <v>3266</v>
      </c>
      <c r="H540" s="116"/>
      <c r="I540" s="116"/>
      <c r="L540" s="169">
        <v>45216</v>
      </c>
      <c r="M540" s="116">
        <v>979.1</v>
      </c>
      <c r="N540" s="116">
        <v>984.4</v>
      </c>
      <c r="O540" s="116">
        <v>969.9</v>
      </c>
      <c r="P540" s="116">
        <v>978.45</v>
      </c>
      <c r="Q540" s="116">
        <v>979.1</v>
      </c>
      <c r="R540">
        <v>29336</v>
      </c>
    </row>
    <row r="541" spans="1:18" x14ac:dyDescent="0.25">
      <c r="A541" s="169">
        <v>45217</v>
      </c>
      <c r="B541" s="116">
        <v>985.15</v>
      </c>
      <c r="C541" s="116">
        <v>966.55</v>
      </c>
      <c r="D541" s="116">
        <v>963.15</v>
      </c>
      <c r="E541" s="116">
        <v>971.85</v>
      </c>
      <c r="F541" s="116">
        <v>966.55</v>
      </c>
      <c r="G541">
        <v>1002</v>
      </c>
      <c r="H541" s="116"/>
      <c r="I541" s="116"/>
      <c r="L541" s="169">
        <v>45217</v>
      </c>
      <c r="M541" s="116">
        <v>966.35</v>
      </c>
      <c r="N541" s="116">
        <v>982.95</v>
      </c>
      <c r="O541" s="116">
        <v>963</v>
      </c>
      <c r="P541" s="116">
        <v>981.95</v>
      </c>
      <c r="Q541" s="116">
        <v>966.35</v>
      </c>
      <c r="R541">
        <v>20432</v>
      </c>
    </row>
    <row r="542" spans="1:18" x14ac:dyDescent="0.25">
      <c r="A542" s="169">
        <v>45218</v>
      </c>
      <c r="B542" s="116">
        <v>972</v>
      </c>
      <c r="C542" s="116">
        <v>959.75</v>
      </c>
      <c r="D542" s="116">
        <v>953.1</v>
      </c>
      <c r="E542" s="116">
        <v>964.25</v>
      </c>
      <c r="F542" s="116">
        <v>959.75</v>
      </c>
      <c r="G542">
        <v>3998</v>
      </c>
      <c r="H542" s="116"/>
      <c r="I542" s="116"/>
      <c r="L542" s="169">
        <v>45218</v>
      </c>
      <c r="M542" s="116">
        <v>959.4</v>
      </c>
      <c r="N542" s="116">
        <v>972.45</v>
      </c>
      <c r="O542" s="116">
        <v>955</v>
      </c>
      <c r="P542" s="116">
        <v>963</v>
      </c>
      <c r="Q542" s="116">
        <v>959.4</v>
      </c>
      <c r="R542">
        <v>17650</v>
      </c>
    </row>
    <row r="543" spans="1:18" x14ac:dyDescent="0.25">
      <c r="A543" s="169">
        <v>45219</v>
      </c>
      <c r="B543" s="116">
        <v>968.95</v>
      </c>
      <c r="C543" s="116">
        <v>941.4</v>
      </c>
      <c r="D543" s="116">
        <v>935</v>
      </c>
      <c r="E543" s="116">
        <v>956</v>
      </c>
      <c r="F543" s="116">
        <v>941.4</v>
      </c>
      <c r="G543">
        <v>6292</v>
      </c>
      <c r="H543" s="116"/>
      <c r="I543" s="116"/>
      <c r="L543" s="169">
        <v>45219</v>
      </c>
      <c r="M543" s="116">
        <v>940.75</v>
      </c>
      <c r="N543" s="116">
        <v>964.45</v>
      </c>
      <c r="O543" s="116">
        <v>934.5</v>
      </c>
      <c r="P543" s="116">
        <v>960.6</v>
      </c>
      <c r="Q543" s="116">
        <v>940.75</v>
      </c>
      <c r="R543">
        <v>39818</v>
      </c>
    </row>
    <row r="544" spans="1:18" x14ac:dyDescent="0.25">
      <c r="A544" s="169">
        <v>45222</v>
      </c>
      <c r="B544" s="116">
        <v>949.25</v>
      </c>
      <c r="C544" s="116">
        <v>912.2</v>
      </c>
      <c r="D544" s="116">
        <v>907.25</v>
      </c>
      <c r="E544" s="116">
        <v>925.15</v>
      </c>
      <c r="F544" s="116">
        <v>912.2</v>
      </c>
      <c r="G544">
        <v>6204</v>
      </c>
      <c r="H544" s="116"/>
      <c r="I544" s="116"/>
      <c r="L544" s="169">
        <v>45222</v>
      </c>
      <c r="M544" s="116">
        <v>913.45</v>
      </c>
      <c r="N544" s="116">
        <v>952.3</v>
      </c>
      <c r="O544" s="116">
        <v>902</v>
      </c>
      <c r="P544" s="116">
        <v>934.5</v>
      </c>
      <c r="Q544" s="116">
        <v>913.45</v>
      </c>
      <c r="R544">
        <v>38989</v>
      </c>
    </row>
    <row r="545" spans="1:18" x14ac:dyDescent="0.25">
      <c r="A545" s="169">
        <v>45224</v>
      </c>
      <c r="B545" s="116">
        <v>927.75</v>
      </c>
      <c r="C545" s="116">
        <v>896.6</v>
      </c>
      <c r="D545" s="116">
        <v>889.95</v>
      </c>
      <c r="E545" s="116">
        <v>926.65</v>
      </c>
      <c r="F545" s="116">
        <v>896.6</v>
      </c>
      <c r="G545">
        <v>3078</v>
      </c>
      <c r="H545" s="116"/>
      <c r="I545" s="116"/>
      <c r="L545" s="169">
        <v>45224</v>
      </c>
      <c r="M545" s="116">
        <v>901.25</v>
      </c>
      <c r="N545" s="116">
        <v>927.9</v>
      </c>
      <c r="O545" s="116">
        <v>890</v>
      </c>
      <c r="P545" s="116">
        <v>915</v>
      </c>
      <c r="Q545" s="116">
        <v>901.25</v>
      </c>
      <c r="R545">
        <v>42763</v>
      </c>
    </row>
    <row r="546" spans="1:18" x14ac:dyDescent="0.25">
      <c r="A546" s="169">
        <v>45225</v>
      </c>
      <c r="B546" s="116">
        <v>905.3</v>
      </c>
      <c r="C546" s="116">
        <v>901.15</v>
      </c>
      <c r="D546" s="116">
        <v>874.15</v>
      </c>
      <c r="E546" s="116">
        <v>893.05</v>
      </c>
      <c r="F546" s="116">
        <v>901.15</v>
      </c>
      <c r="G546">
        <v>2953</v>
      </c>
      <c r="H546" s="116"/>
      <c r="I546" s="116"/>
      <c r="L546" s="169">
        <v>45225</v>
      </c>
      <c r="M546" s="116">
        <v>901.45</v>
      </c>
      <c r="N546" s="116">
        <v>904.55</v>
      </c>
      <c r="O546" s="116">
        <v>872.1</v>
      </c>
      <c r="P546" s="116">
        <v>901</v>
      </c>
      <c r="Q546" s="116">
        <v>901.45</v>
      </c>
      <c r="R546">
        <v>52461</v>
      </c>
    </row>
    <row r="547" spans="1:18" x14ac:dyDescent="0.25">
      <c r="A547" s="169">
        <v>45226</v>
      </c>
      <c r="B547" s="116">
        <v>923.95</v>
      </c>
      <c r="C547" s="116">
        <v>915.75</v>
      </c>
      <c r="D547" s="116">
        <v>901</v>
      </c>
      <c r="E547" s="116">
        <v>901</v>
      </c>
      <c r="F547" s="116">
        <v>915.75</v>
      </c>
      <c r="G547">
        <v>1822</v>
      </c>
      <c r="H547" s="116"/>
      <c r="I547" s="116"/>
      <c r="L547" s="169">
        <v>45226</v>
      </c>
      <c r="M547" s="116">
        <v>914.25</v>
      </c>
      <c r="N547" s="116">
        <v>925.9</v>
      </c>
      <c r="O547" s="116">
        <v>909.35</v>
      </c>
      <c r="P547" s="116">
        <v>909.4</v>
      </c>
      <c r="Q547" s="116">
        <v>914.25</v>
      </c>
      <c r="R547">
        <v>23372</v>
      </c>
    </row>
    <row r="548" spans="1:18" x14ac:dyDescent="0.25">
      <c r="A548" s="169">
        <v>45229</v>
      </c>
      <c r="B548" s="116">
        <v>918.1</v>
      </c>
      <c r="C548" s="116">
        <v>898.65</v>
      </c>
      <c r="D548" s="116">
        <v>889.4</v>
      </c>
      <c r="E548" s="116">
        <v>907.5</v>
      </c>
      <c r="F548" s="116">
        <v>898.65</v>
      </c>
      <c r="G548">
        <v>3900</v>
      </c>
      <c r="H548" s="116"/>
      <c r="I548" s="116"/>
      <c r="L548" s="169">
        <v>45229</v>
      </c>
      <c r="M548" s="116">
        <v>901.05</v>
      </c>
      <c r="N548" s="116">
        <v>930</v>
      </c>
      <c r="O548" s="116">
        <v>900</v>
      </c>
      <c r="P548" s="116">
        <v>912</v>
      </c>
      <c r="Q548" s="116">
        <v>901.05</v>
      </c>
      <c r="R548">
        <v>22195</v>
      </c>
    </row>
    <row r="549" spans="1:18" x14ac:dyDescent="0.25">
      <c r="A549" s="169">
        <v>45230</v>
      </c>
      <c r="B549" s="116">
        <v>907.2</v>
      </c>
      <c r="C549" s="116">
        <v>896.75</v>
      </c>
      <c r="D549" s="116">
        <v>891.55</v>
      </c>
      <c r="E549" s="116">
        <v>905.5</v>
      </c>
      <c r="F549" s="116">
        <v>896.75</v>
      </c>
      <c r="G549">
        <v>927</v>
      </c>
      <c r="H549" s="116"/>
      <c r="I549" s="116"/>
      <c r="L549" s="169">
        <v>45230</v>
      </c>
      <c r="M549" s="116">
        <v>895.35</v>
      </c>
      <c r="N549" s="116">
        <v>914.45</v>
      </c>
      <c r="O549" s="116">
        <v>891.25</v>
      </c>
      <c r="P549" s="116">
        <v>914.45</v>
      </c>
      <c r="Q549" s="116">
        <v>895.35</v>
      </c>
      <c r="R549">
        <v>29943</v>
      </c>
    </row>
    <row r="550" spans="1:18" x14ac:dyDescent="0.25">
      <c r="A550" s="169">
        <v>45231</v>
      </c>
      <c r="B550" s="116">
        <v>929.15</v>
      </c>
      <c r="C550" s="116">
        <v>894.45</v>
      </c>
      <c r="D550" s="116">
        <v>886.5</v>
      </c>
      <c r="E550" s="116">
        <v>929.15</v>
      </c>
      <c r="F550" s="116">
        <v>894.45</v>
      </c>
      <c r="G550">
        <v>1403</v>
      </c>
      <c r="H550" s="116"/>
      <c r="I550" s="116"/>
      <c r="L550" s="169">
        <v>45231</v>
      </c>
      <c r="M550" s="116">
        <v>897.35</v>
      </c>
      <c r="N550" s="116">
        <v>907</v>
      </c>
      <c r="O550" s="116">
        <v>885.55</v>
      </c>
      <c r="P550" s="116">
        <v>905</v>
      </c>
      <c r="Q550" s="116">
        <v>897.35</v>
      </c>
      <c r="R550">
        <v>17397</v>
      </c>
    </row>
    <row r="551" spans="1:18" x14ac:dyDescent="0.25">
      <c r="A551" s="169">
        <v>45232</v>
      </c>
      <c r="B551" s="116">
        <v>908.95</v>
      </c>
      <c r="C551" s="116">
        <v>894.95</v>
      </c>
      <c r="D551" s="116">
        <v>886.95</v>
      </c>
      <c r="E551" s="116">
        <v>904</v>
      </c>
      <c r="F551" s="116">
        <v>894.95</v>
      </c>
      <c r="G551">
        <v>1978</v>
      </c>
      <c r="H551" s="116"/>
      <c r="I551" s="116"/>
      <c r="L551" s="169">
        <v>45232</v>
      </c>
      <c r="M551" s="116">
        <v>900.75</v>
      </c>
      <c r="N551" s="116">
        <v>911.1</v>
      </c>
      <c r="O551" s="116">
        <v>890.1</v>
      </c>
      <c r="P551" s="116">
        <v>903</v>
      </c>
      <c r="Q551" s="116">
        <v>900.75</v>
      </c>
      <c r="R551">
        <v>21911</v>
      </c>
    </row>
    <row r="552" spans="1:18" x14ac:dyDescent="0.25">
      <c r="A552" s="169">
        <v>45233</v>
      </c>
      <c r="B552" s="116">
        <v>924</v>
      </c>
      <c r="C552" s="116">
        <v>896.4</v>
      </c>
      <c r="D552" s="116">
        <v>877.05</v>
      </c>
      <c r="E552" s="116">
        <v>881</v>
      </c>
      <c r="F552" s="116">
        <v>896.4</v>
      </c>
      <c r="G552">
        <v>1287</v>
      </c>
      <c r="H552" s="116"/>
      <c r="I552" s="116"/>
      <c r="L552" s="169">
        <v>45233</v>
      </c>
      <c r="M552" s="116">
        <v>897.8</v>
      </c>
      <c r="N552" s="116">
        <v>920.75</v>
      </c>
      <c r="O552" s="116">
        <v>894</v>
      </c>
      <c r="P552" s="116">
        <v>904</v>
      </c>
      <c r="Q552" s="116">
        <v>897.8</v>
      </c>
      <c r="R552">
        <v>16182</v>
      </c>
    </row>
    <row r="553" spans="1:18" x14ac:dyDescent="0.25">
      <c r="A553" s="169">
        <v>45236</v>
      </c>
      <c r="B553" s="116">
        <v>935</v>
      </c>
      <c r="C553" s="116">
        <v>932.95</v>
      </c>
      <c r="D553" s="116">
        <v>891</v>
      </c>
      <c r="E553" s="116">
        <v>905.95</v>
      </c>
      <c r="F553" s="116">
        <v>932.95</v>
      </c>
      <c r="G553">
        <v>3655</v>
      </c>
      <c r="H553" s="116"/>
      <c r="I553" s="116"/>
      <c r="L553" s="169">
        <v>45236</v>
      </c>
      <c r="M553" s="116">
        <v>929.55</v>
      </c>
      <c r="N553" s="116">
        <v>938.75</v>
      </c>
      <c r="O553" s="116">
        <v>890.1</v>
      </c>
      <c r="P553" s="116">
        <v>905</v>
      </c>
      <c r="Q553" s="116">
        <v>929.55</v>
      </c>
      <c r="R553">
        <v>86502</v>
      </c>
    </row>
    <row r="554" spans="1:18" x14ac:dyDescent="0.25">
      <c r="A554" s="169">
        <v>45237</v>
      </c>
      <c r="B554" s="116">
        <v>941.4</v>
      </c>
      <c r="C554" s="116">
        <v>935.85</v>
      </c>
      <c r="D554" s="116">
        <v>907.35</v>
      </c>
      <c r="E554" s="116">
        <v>930.05</v>
      </c>
      <c r="F554" s="116">
        <v>935.85</v>
      </c>
      <c r="G554">
        <v>3110</v>
      </c>
      <c r="H554" s="116"/>
      <c r="I554" s="116"/>
      <c r="L554" s="169">
        <v>45237</v>
      </c>
      <c r="M554" s="116">
        <v>936.45</v>
      </c>
      <c r="N554" s="116">
        <v>943.45</v>
      </c>
      <c r="O554" s="116">
        <v>915.55</v>
      </c>
      <c r="P554" s="116">
        <v>935.3</v>
      </c>
      <c r="Q554" s="116">
        <v>936.45</v>
      </c>
      <c r="R554">
        <v>27756</v>
      </c>
    </row>
    <row r="555" spans="1:18" x14ac:dyDescent="0.25">
      <c r="A555" s="169">
        <v>45238</v>
      </c>
      <c r="B555" s="116">
        <v>940</v>
      </c>
      <c r="C555" s="116">
        <v>924.05</v>
      </c>
      <c r="D555" s="116">
        <v>919.95</v>
      </c>
      <c r="E555" s="116">
        <v>929</v>
      </c>
      <c r="F555" s="116">
        <v>924.05</v>
      </c>
      <c r="G555">
        <v>1358</v>
      </c>
      <c r="H555" s="116"/>
      <c r="I555" s="116"/>
      <c r="L555" s="169">
        <v>45238</v>
      </c>
      <c r="M555" s="116">
        <v>922.7</v>
      </c>
      <c r="N555" s="116">
        <v>935.95</v>
      </c>
      <c r="O555" s="116">
        <v>921.3</v>
      </c>
      <c r="P555" s="116">
        <v>935.95</v>
      </c>
      <c r="Q555" s="116">
        <v>922.7</v>
      </c>
      <c r="R555">
        <v>23169</v>
      </c>
    </row>
    <row r="556" spans="1:18" x14ac:dyDescent="0.25">
      <c r="A556" s="169">
        <v>45239</v>
      </c>
      <c r="B556" s="116">
        <v>924.55</v>
      </c>
      <c r="C556" s="116">
        <v>903.25</v>
      </c>
      <c r="D556" s="116">
        <v>898</v>
      </c>
      <c r="E556" s="116">
        <v>922.6</v>
      </c>
      <c r="F556" s="116">
        <v>903.25</v>
      </c>
      <c r="G556">
        <v>3629</v>
      </c>
      <c r="H556" s="116"/>
      <c r="I556" s="116"/>
      <c r="L556" s="169">
        <v>45239</v>
      </c>
      <c r="M556" s="116">
        <v>901.4</v>
      </c>
      <c r="N556" s="116">
        <v>928.45</v>
      </c>
      <c r="O556" s="116">
        <v>896.3</v>
      </c>
      <c r="P556" s="116">
        <v>924</v>
      </c>
      <c r="Q556" s="116">
        <v>901.4</v>
      </c>
      <c r="R556">
        <v>31371</v>
      </c>
    </row>
    <row r="557" spans="1:18" x14ac:dyDescent="0.25">
      <c r="A557" s="169">
        <v>45240</v>
      </c>
      <c r="B557" s="116">
        <v>910</v>
      </c>
      <c r="C557" s="116">
        <v>908.6</v>
      </c>
      <c r="D557" s="116">
        <v>897.95</v>
      </c>
      <c r="E557" s="116">
        <v>897.95</v>
      </c>
      <c r="F557" s="116">
        <v>908.6</v>
      </c>
      <c r="G557">
        <v>1663</v>
      </c>
      <c r="H557" s="116"/>
      <c r="I557" s="116"/>
      <c r="L557" s="169">
        <v>45240</v>
      </c>
      <c r="M557" s="116">
        <v>906.7</v>
      </c>
      <c r="N557" s="116">
        <v>909.5</v>
      </c>
      <c r="O557" s="116">
        <v>898</v>
      </c>
      <c r="P557" s="116">
        <v>898</v>
      </c>
      <c r="Q557" s="116">
        <v>906.7</v>
      </c>
      <c r="R557">
        <v>14974</v>
      </c>
    </row>
    <row r="558" spans="1:18" x14ac:dyDescent="0.25">
      <c r="A558" s="169">
        <v>45242</v>
      </c>
      <c r="B558" s="116">
        <v>923.2</v>
      </c>
      <c r="C558" s="116">
        <v>913.65</v>
      </c>
      <c r="D558" s="116">
        <v>907.65</v>
      </c>
      <c r="E558" s="116">
        <v>909.8</v>
      </c>
      <c r="F558" s="116">
        <v>913.65</v>
      </c>
      <c r="G558">
        <v>1542</v>
      </c>
      <c r="H558" s="116"/>
      <c r="I558" s="116"/>
      <c r="L558" s="169">
        <v>45242</v>
      </c>
      <c r="M558" s="116">
        <v>914.65</v>
      </c>
      <c r="N558" s="116">
        <v>920</v>
      </c>
      <c r="O558" s="116">
        <v>910</v>
      </c>
      <c r="P558" s="116">
        <v>910</v>
      </c>
      <c r="Q558" s="116">
        <v>914.65</v>
      </c>
      <c r="R558">
        <v>7085</v>
      </c>
    </row>
    <row r="559" spans="1:18" x14ac:dyDescent="0.25">
      <c r="A559" s="169">
        <v>45243</v>
      </c>
      <c r="B559" s="116">
        <v>933.35</v>
      </c>
      <c r="C559" s="116">
        <v>921.85</v>
      </c>
      <c r="D559" s="116">
        <v>889.6</v>
      </c>
      <c r="E559" s="116">
        <v>889.6</v>
      </c>
      <c r="F559" s="116">
        <v>921.85</v>
      </c>
      <c r="G559">
        <v>1069</v>
      </c>
      <c r="H559" s="116"/>
      <c r="I559" s="116"/>
      <c r="L559" s="169">
        <v>45243</v>
      </c>
      <c r="M559" s="116">
        <v>921.7</v>
      </c>
      <c r="N559" s="116">
        <v>932.9</v>
      </c>
      <c r="O559" s="116">
        <v>915.4</v>
      </c>
      <c r="P559" s="116">
        <v>915.4</v>
      </c>
      <c r="Q559" s="116">
        <v>921.7</v>
      </c>
      <c r="R559">
        <v>32815</v>
      </c>
    </row>
    <row r="560" spans="1:18" x14ac:dyDescent="0.25">
      <c r="A560" s="169">
        <v>45245</v>
      </c>
      <c r="B560" s="116">
        <v>937.35</v>
      </c>
      <c r="C560" s="116">
        <v>931.25</v>
      </c>
      <c r="D560" s="116">
        <v>918.3</v>
      </c>
      <c r="E560" s="116">
        <v>937.35</v>
      </c>
      <c r="F560" s="116">
        <v>931.25</v>
      </c>
      <c r="G560">
        <v>4443</v>
      </c>
      <c r="H560" s="116"/>
      <c r="I560" s="116"/>
      <c r="L560" s="169">
        <v>45245</v>
      </c>
      <c r="M560" s="116">
        <v>932.05</v>
      </c>
      <c r="N560" s="116">
        <v>937.8</v>
      </c>
      <c r="O560" s="116">
        <v>922.2</v>
      </c>
      <c r="P560" s="116">
        <v>933.35</v>
      </c>
      <c r="Q560" s="116">
        <v>932.05</v>
      </c>
      <c r="R560">
        <v>24490</v>
      </c>
    </row>
    <row r="561" spans="1:18" x14ac:dyDescent="0.25">
      <c r="A561" s="169">
        <v>45246</v>
      </c>
      <c r="B561" s="116">
        <v>939</v>
      </c>
      <c r="C561" s="116">
        <v>914.7</v>
      </c>
      <c r="D561" s="116">
        <v>910</v>
      </c>
      <c r="E561" s="116">
        <v>929.2</v>
      </c>
      <c r="F561" s="116">
        <v>914.7</v>
      </c>
      <c r="G561">
        <v>1289</v>
      </c>
      <c r="H561" s="116"/>
      <c r="I561" s="116"/>
      <c r="L561" s="169">
        <v>45246</v>
      </c>
      <c r="M561" s="116">
        <v>912.7</v>
      </c>
      <c r="N561" s="116">
        <v>936.4</v>
      </c>
      <c r="O561" s="116">
        <v>910</v>
      </c>
      <c r="P561" s="116">
        <v>930</v>
      </c>
      <c r="Q561" s="116">
        <v>912.7</v>
      </c>
      <c r="R561">
        <v>24724</v>
      </c>
    </row>
    <row r="562" spans="1:18" x14ac:dyDescent="0.25">
      <c r="A562" s="169">
        <v>45247</v>
      </c>
      <c r="B562" s="116">
        <v>924.75</v>
      </c>
      <c r="C562" s="116">
        <v>910.2</v>
      </c>
      <c r="D562" s="116">
        <v>901</v>
      </c>
      <c r="E562" s="116">
        <v>901</v>
      </c>
      <c r="F562" s="116">
        <v>910.2</v>
      </c>
      <c r="G562">
        <v>2988</v>
      </c>
      <c r="H562" s="116"/>
      <c r="I562" s="116"/>
      <c r="L562" s="169">
        <v>45247</v>
      </c>
      <c r="M562" s="116">
        <v>911.65</v>
      </c>
      <c r="N562" s="116">
        <v>925.05</v>
      </c>
      <c r="O562" s="116">
        <v>906.15</v>
      </c>
      <c r="P562" s="116">
        <v>916.5</v>
      </c>
      <c r="Q562" s="116">
        <v>911.65</v>
      </c>
      <c r="R562">
        <v>25944</v>
      </c>
    </row>
    <row r="563" spans="1:18" x14ac:dyDescent="0.25">
      <c r="A563" s="169">
        <v>45250</v>
      </c>
      <c r="B563" s="116">
        <v>917.95</v>
      </c>
      <c r="C563" s="116">
        <v>904.85</v>
      </c>
      <c r="D563" s="116">
        <v>900</v>
      </c>
      <c r="E563" s="116">
        <v>917.95</v>
      </c>
      <c r="F563" s="116">
        <v>904.85</v>
      </c>
      <c r="G563">
        <v>2699</v>
      </c>
      <c r="H563" s="116"/>
      <c r="I563" s="116"/>
      <c r="L563" s="169">
        <v>45250</v>
      </c>
      <c r="M563" s="116">
        <v>904.55</v>
      </c>
      <c r="N563" s="116">
        <v>915.85</v>
      </c>
      <c r="O563" s="116">
        <v>900</v>
      </c>
      <c r="P563" s="116">
        <v>911.65</v>
      </c>
      <c r="Q563" s="116">
        <v>904.55</v>
      </c>
      <c r="R563">
        <v>25860</v>
      </c>
    </row>
    <row r="564" spans="1:18" x14ac:dyDescent="0.25">
      <c r="A564" s="169">
        <v>45251</v>
      </c>
      <c r="B564" s="116">
        <v>913.5</v>
      </c>
      <c r="C564" s="116">
        <v>904.25</v>
      </c>
      <c r="D564" s="116">
        <v>891.95</v>
      </c>
      <c r="E564" s="116">
        <v>910</v>
      </c>
      <c r="F564" s="116">
        <v>904.25</v>
      </c>
      <c r="G564">
        <v>3631</v>
      </c>
      <c r="H564" s="116"/>
      <c r="I564" s="116"/>
      <c r="L564" s="169">
        <v>45251</v>
      </c>
      <c r="M564" s="116">
        <v>906.75</v>
      </c>
      <c r="N564" s="116">
        <v>914</v>
      </c>
      <c r="O564" s="116">
        <v>903.05</v>
      </c>
      <c r="P564" s="116">
        <v>904.55</v>
      </c>
      <c r="Q564" s="116">
        <v>906.75</v>
      </c>
      <c r="R564">
        <v>17156</v>
      </c>
    </row>
    <row r="565" spans="1:18" x14ac:dyDescent="0.25">
      <c r="A565" s="169">
        <v>45252</v>
      </c>
      <c r="B565" s="116">
        <v>915.4</v>
      </c>
      <c r="C565" s="116">
        <v>901.25</v>
      </c>
      <c r="D565" s="116">
        <v>899.6</v>
      </c>
      <c r="E565" s="116">
        <v>914.95</v>
      </c>
      <c r="F565" s="116">
        <v>901.25</v>
      </c>
      <c r="G565">
        <v>1666</v>
      </c>
      <c r="H565" s="116"/>
      <c r="I565" s="116"/>
      <c r="L565" s="169">
        <v>45252</v>
      </c>
      <c r="M565" s="116">
        <v>902.15</v>
      </c>
      <c r="N565" s="116">
        <v>915.6</v>
      </c>
      <c r="O565" s="116">
        <v>899</v>
      </c>
      <c r="P565" s="116">
        <v>912.4</v>
      </c>
      <c r="Q565" s="116">
        <v>902.15</v>
      </c>
      <c r="R565">
        <v>23509</v>
      </c>
    </row>
    <row r="566" spans="1:18" x14ac:dyDescent="0.25">
      <c r="A566" s="169">
        <v>45253</v>
      </c>
      <c r="B566" s="116">
        <v>924.35</v>
      </c>
      <c r="C566" s="116">
        <v>913.95</v>
      </c>
      <c r="D566" s="116">
        <v>893.05</v>
      </c>
      <c r="E566" s="116">
        <v>905.1</v>
      </c>
      <c r="F566" s="116">
        <v>913.95</v>
      </c>
      <c r="G566">
        <v>1649</v>
      </c>
      <c r="H566" s="116"/>
      <c r="I566" s="116"/>
      <c r="L566" s="169">
        <v>45253</v>
      </c>
      <c r="M566" s="116">
        <v>913.6</v>
      </c>
      <c r="N566" s="116">
        <v>923.9</v>
      </c>
      <c r="O566" s="116">
        <v>898.4</v>
      </c>
      <c r="P566" s="116">
        <v>900</v>
      </c>
      <c r="Q566" s="116">
        <v>913.6</v>
      </c>
      <c r="R566">
        <v>31846</v>
      </c>
    </row>
    <row r="567" spans="1:18" x14ac:dyDescent="0.25">
      <c r="A567" s="169">
        <v>45254</v>
      </c>
      <c r="B567" s="116">
        <v>935</v>
      </c>
      <c r="C567" s="116">
        <v>915.1</v>
      </c>
      <c r="D567" s="116">
        <v>908.65</v>
      </c>
      <c r="E567" s="116">
        <v>923.3</v>
      </c>
      <c r="F567" s="116">
        <v>915.1</v>
      </c>
      <c r="G567">
        <v>5381</v>
      </c>
      <c r="H567" s="116"/>
      <c r="I567" s="116"/>
      <c r="L567" s="169">
        <v>45254</v>
      </c>
      <c r="M567" s="116">
        <v>917.25</v>
      </c>
      <c r="N567" s="116">
        <v>936.55</v>
      </c>
      <c r="O567" s="116">
        <v>910</v>
      </c>
      <c r="P567" s="116">
        <v>922.75</v>
      </c>
      <c r="Q567" s="116">
        <v>917.25</v>
      </c>
      <c r="R567">
        <v>48446</v>
      </c>
    </row>
    <row r="568" spans="1:18" x14ac:dyDescent="0.25">
      <c r="A568" s="169">
        <v>45258</v>
      </c>
      <c r="B568" s="116">
        <v>932</v>
      </c>
      <c r="C568" s="116">
        <v>922.5</v>
      </c>
      <c r="D568" s="116">
        <v>901.15</v>
      </c>
      <c r="E568" s="116">
        <v>901.15</v>
      </c>
      <c r="F568" s="116">
        <v>922.5</v>
      </c>
      <c r="G568">
        <v>1631</v>
      </c>
      <c r="H568" s="116"/>
      <c r="I568" s="116"/>
      <c r="L568" s="169">
        <v>45258</v>
      </c>
      <c r="M568" s="116">
        <v>922.65</v>
      </c>
      <c r="N568" s="116">
        <v>934</v>
      </c>
      <c r="O568" s="116">
        <v>907.5</v>
      </c>
      <c r="P568" s="116">
        <v>911.6</v>
      </c>
      <c r="Q568" s="116">
        <v>922.65</v>
      </c>
      <c r="R568">
        <v>42907</v>
      </c>
    </row>
    <row r="569" spans="1:18" x14ac:dyDescent="0.25">
      <c r="A569" s="169">
        <v>45259</v>
      </c>
      <c r="B569" s="116">
        <v>925</v>
      </c>
      <c r="C569" s="116">
        <v>915.8</v>
      </c>
      <c r="D569" s="116">
        <v>913.45</v>
      </c>
      <c r="E569" s="116">
        <v>924.95</v>
      </c>
      <c r="F569" s="116">
        <v>915.8</v>
      </c>
      <c r="G569">
        <v>676</v>
      </c>
      <c r="H569" s="116"/>
      <c r="I569" s="116"/>
      <c r="L569" s="169">
        <v>45259</v>
      </c>
      <c r="M569" s="116">
        <v>915.4</v>
      </c>
      <c r="N569" s="116">
        <v>927.2</v>
      </c>
      <c r="O569" s="116">
        <v>912.8</v>
      </c>
      <c r="P569" s="116">
        <v>924</v>
      </c>
      <c r="Q569" s="116">
        <v>915.4</v>
      </c>
      <c r="R569">
        <v>24842</v>
      </c>
    </row>
    <row r="570" spans="1:18" x14ac:dyDescent="0.25">
      <c r="A570" s="169">
        <v>45260</v>
      </c>
      <c r="B570" s="116">
        <v>919.65</v>
      </c>
      <c r="C570" s="116">
        <v>905.95</v>
      </c>
      <c r="D570" s="116">
        <v>903.6</v>
      </c>
      <c r="E570" s="116">
        <v>919.65</v>
      </c>
      <c r="F570" s="116">
        <v>905.95</v>
      </c>
      <c r="G570">
        <v>5322</v>
      </c>
      <c r="H570" s="116"/>
      <c r="I570" s="116"/>
      <c r="L570" s="169">
        <v>45260</v>
      </c>
      <c r="M570" s="116">
        <v>905.05</v>
      </c>
      <c r="N570" s="116">
        <v>919.75</v>
      </c>
      <c r="O570" s="116">
        <v>902.9</v>
      </c>
      <c r="P570" s="116">
        <v>915.4</v>
      </c>
      <c r="Q570" s="116">
        <v>905.05</v>
      </c>
      <c r="R570">
        <v>25236</v>
      </c>
    </row>
    <row r="571" spans="1:18" x14ac:dyDescent="0.25">
      <c r="A571" s="169">
        <v>45261</v>
      </c>
      <c r="B571" s="116">
        <v>922.5</v>
      </c>
      <c r="C571" s="116">
        <v>907.35</v>
      </c>
      <c r="D571" s="116">
        <v>903</v>
      </c>
      <c r="E571" s="116">
        <v>905.95</v>
      </c>
      <c r="F571" s="116">
        <v>907.35</v>
      </c>
      <c r="G571">
        <v>6898</v>
      </c>
      <c r="H571" s="116"/>
      <c r="I571" s="116"/>
      <c r="L571" s="169">
        <v>45261</v>
      </c>
      <c r="M571" s="116">
        <v>906.6</v>
      </c>
      <c r="N571" s="116">
        <v>921.95</v>
      </c>
      <c r="O571" s="116">
        <v>902.05</v>
      </c>
      <c r="P571" s="116">
        <v>906</v>
      </c>
      <c r="Q571" s="116">
        <v>906.6</v>
      </c>
      <c r="R571">
        <v>43554</v>
      </c>
    </row>
    <row r="572" spans="1:18" x14ac:dyDescent="0.25">
      <c r="A572" s="169">
        <v>45264</v>
      </c>
      <c r="B572" s="116">
        <v>920</v>
      </c>
      <c r="C572" s="116">
        <v>906.2</v>
      </c>
      <c r="D572" s="116">
        <v>906</v>
      </c>
      <c r="E572" s="116">
        <v>920</v>
      </c>
      <c r="F572" s="116">
        <v>906.2</v>
      </c>
      <c r="G572">
        <v>4318</v>
      </c>
      <c r="H572" s="116"/>
      <c r="I572" s="116"/>
      <c r="L572" s="169">
        <v>45264</v>
      </c>
      <c r="M572" s="116">
        <v>906.9</v>
      </c>
      <c r="N572" s="116">
        <v>919.7</v>
      </c>
      <c r="O572" s="116">
        <v>905</v>
      </c>
      <c r="P572" s="116">
        <v>919.7</v>
      </c>
      <c r="Q572" s="116">
        <v>906.9</v>
      </c>
      <c r="R572">
        <v>39525</v>
      </c>
    </row>
    <row r="573" spans="1:18" x14ac:dyDescent="0.25">
      <c r="A573" s="169">
        <v>45265</v>
      </c>
      <c r="B573" s="116">
        <v>922.15</v>
      </c>
      <c r="C573" s="116">
        <v>909.35</v>
      </c>
      <c r="D573" s="116">
        <v>905</v>
      </c>
      <c r="E573" s="116">
        <v>917.95</v>
      </c>
      <c r="F573" s="116">
        <v>909.35</v>
      </c>
      <c r="G573">
        <v>2903</v>
      </c>
      <c r="H573" s="116"/>
      <c r="I573" s="116"/>
      <c r="L573" s="169">
        <v>45265</v>
      </c>
      <c r="M573" s="116">
        <v>908.9</v>
      </c>
      <c r="N573" s="116">
        <v>923.6</v>
      </c>
      <c r="O573" s="116">
        <v>906</v>
      </c>
      <c r="P573" s="116">
        <v>913</v>
      </c>
      <c r="Q573" s="116">
        <v>908.9</v>
      </c>
      <c r="R573">
        <v>37455</v>
      </c>
    </row>
    <row r="574" spans="1:18" x14ac:dyDescent="0.25">
      <c r="A574" s="169">
        <v>45266</v>
      </c>
      <c r="B574" s="116">
        <v>981</v>
      </c>
      <c r="C574" s="116">
        <v>965.5</v>
      </c>
      <c r="D574" s="116">
        <v>900.75</v>
      </c>
      <c r="E574" s="116">
        <v>915</v>
      </c>
      <c r="F574" s="116">
        <v>965.5</v>
      </c>
      <c r="G574">
        <v>35167</v>
      </c>
      <c r="H574" s="116"/>
      <c r="I574" s="116"/>
      <c r="L574" s="169">
        <v>45266</v>
      </c>
      <c r="M574" s="116">
        <v>960.7</v>
      </c>
      <c r="N574" s="116">
        <v>982.6</v>
      </c>
      <c r="O574" s="116">
        <v>906.35</v>
      </c>
      <c r="P574" s="116">
        <v>918</v>
      </c>
      <c r="Q574" s="116">
        <v>960.7</v>
      </c>
      <c r="R574">
        <v>361594</v>
      </c>
    </row>
    <row r="575" spans="1:18" x14ac:dyDescent="0.25">
      <c r="A575" s="169">
        <v>45267</v>
      </c>
      <c r="B575" s="116">
        <v>969.95</v>
      </c>
      <c r="C575" s="116">
        <v>930.35</v>
      </c>
      <c r="D575" s="116">
        <v>927</v>
      </c>
      <c r="E575" s="116">
        <v>969.95</v>
      </c>
      <c r="F575" s="116">
        <v>930.35</v>
      </c>
      <c r="G575">
        <v>11624</v>
      </c>
      <c r="H575" s="116"/>
      <c r="I575" s="116"/>
      <c r="L575" s="169">
        <v>45267</v>
      </c>
      <c r="M575" s="116">
        <v>929.75</v>
      </c>
      <c r="N575" s="116">
        <v>964</v>
      </c>
      <c r="O575" s="116">
        <v>926.1</v>
      </c>
      <c r="P575" s="116">
        <v>964</v>
      </c>
      <c r="Q575" s="116">
        <v>929.75</v>
      </c>
      <c r="R575">
        <v>85115</v>
      </c>
    </row>
    <row r="576" spans="1:18" x14ac:dyDescent="0.25">
      <c r="A576" s="169">
        <v>45268</v>
      </c>
      <c r="B576" s="116">
        <v>948.95</v>
      </c>
      <c r="C576" s="116">
        <v>928.65</v>
      </c>
      <c r="D576" s="116">
        <v>924.9</v>
      </c>
      <c r="E576" s="116">
        <v>948.95</v>
      </c>
      <c r="F576" s="116">
        <v>928.65</v>
      </c>
      <c r="G576">
        <v>3950</v>
      </c>
      <c r="H576" s="116"/>
      <c r="I576" s="116"/>
      <c r="L576" s="169">
        <v>45268</v>
      </c>
      <c r="M576" s="116">
        <v>929.2</v>
      </c>
      <c r="N576" s="116">
        <v>945.05</v>
      </c>
      <c r="O576" s="116">
        <v>925</v>
      </c>
      <c r="P576" s="116">
        <v>938</v>
      </c>
      <c r="Q576" s="116">
        <v>929.2</v>
      </c>
      <c r="R576">
        <v>40210</v>
      </c>
    </row>
    <row r="577" spans="1:18" x14ac:dyDescent="0.25">
      <c r="A577" s="169">
        <v>45271</v>
      </c>
      <c r="B577" s="116">
        <v>934.2</v>
      </c>
      <c r="C577" s="116">
        <v>925.05</v>
      </c>
      <c r="D577" s="116">
        <v>922</v>
      </c>
      <c r="E577" s="116">
        <v>933.25</v>
      </c>
      <c r="F577" s="116">
        <v>925.05</v>
      </c>
      <c r="G577">
        <v>1083</v>
      </c>
      <c r="H577" s="116"/>
      <c r="I577" s="116"/>
      <c r="L577" s="169">
        <v>45271</v>
      </c>
      <c r="M577" s="116">
        <v>926.1</v>
      </c>
      <c r="N577" s="116">
        <v>938.85</v>
      </c>
      <c r="O577" s="116">
        <v>924</v>
      </c>
      <c r="P577" s="116">
        <v>938.85</v>
      </c>
      <c r="Q577" s="116">
        <v>926.1</v>
      </c>
      <c r="R577">
        <v>28637</v>
      </c>
    </row>
    <row r="578" spans="1:18" x14ac:dyDescent="0.25">
      <c r="A578" s="169">
        <v>45272</v>
      </c>
      <c r="B578" s="116">
        <v>943</v>
      </c>
      <c r="C578" s="116">
        <v>922.3</v>
      </c>
      <c r="D578" s="116">
        <v>916.45</v>
      </c>
      <c r="E578" s="116">
        <v>929.75</v>
      </c>
      <c r="F578" s="116">
        <v>922.3</v>
      </c>
      <c r="G578">
        <v>1659</v>
      </c>
      <c r="H578" s="116"/>
      <c r="I578" s="116"/>
      <c r="L578" s="169">
        <v>45272</v>
      </c>
      <c r="M578" s="116">
        <v>921.55</v>
      </c>
      <c r="N578" s="116">
        <v>943.05</v>
      </c>
      <c r="O578" s="116">
        <v>915</v>
      </c>
      <c r="P578" s="116">
        <v>934</v>
      </c>
      <c r="Q578" s="116">
        <v>921.55</v>
      </c>
      <c r="R578">
        <v>46750</v>
      </c>
    </row>
    <row r="579" spans="1:18" x14ac:dyDescent="0.25">
      <c r="A579" s="169">
        <v>45273</v>
      </c>
      <c r="B579" s="116">
        <v>935</v>
      </c>
      <c r="C579" s="116">
        <v>928.05</v>
      </c>
      <c r="D579" s="116">
        <v>914.35</v>
      </c>
      <c r="E579" s="116">
        <v>924</v>
      </c>
      <c r="F579" s="116">
        <v>928.05</v>
      </c>
      <c r="G579">
        <v>4402</v>
      </c>
      <c r="H579" s="116"/>
      <c r="I579" s="116"/>
      <c r="L579" s="169">
        <v>45273</v>
      </c>
      <c r="M579" s="116">
        <v>929.55</v>
      </c>
      <c r="N579" s="116">
        <v>935</v>
      </c>
      <c r="O579" s="116">
        <v>914.45</v>
      </c>
      <c r="P579" s="116">
        <v>927</v>
      </c>
      <c r="Q579" s="116">
        <v>929.55</v>
      </c>
      <c r="R579">
        <v>28593</v>
      </c>
    </row>
    <row r="580" spans="1:18" x14ac:dyDescent="0.25">
      <c r="A580" s="169">
        <v>45274</v>
      </c>
      <c r="B580" s="116">
        <v>937</v>
      </c>
      <c r="C580" s="116">
        <v>919.9</v>
      </c>
      <c r="D580" s="116">
        <v>916.5</v>
      </c>
      <c r="E580" s="116">
        <v>925.05</v>
      </c>
      <c r="F580" s="116">
        <v>919.9</v>
      </c>
      <c r="G580">
        <v>2251</v>
      </c>
      <c r="H580" s="116"/>
      <c r="I580" s="116"/>
      <c r="L580" s="169">
        <v>45274</v>
      </c>
      <c r="M580" s="116">
        <v>919.35</v>
      </c>
      <c r="N580" s="116">
        <v>939.25</v>
      </c>
      <c r="O580" s="116">
        <v>916</v>
      </c>
      <c r="P580" s="116">
        <v>930</v>
      </c>
      <c r="Q580" s="116">
        <v>919.35</v>
      </c>
      <c r="R580">
        <v>29017</v>
      </c>
    </row>
    <row r="581" spans="1:18" x14ac:dyDescent="0.25">
      <c r="A581" s="169">
        <v>45275</v>
      </c>
      <c r="B581" s="116">
        <v>946</v>
      </c>
      <c r="C581" s="116">
        <v>928.4</v>
      </c>
      <c r="D581" s="116">
        <v>919.5</v>
      </c>
      <c r="E581" s="116">
        <v>919.5</v>
      </c>
      <c r="F581" s="116">
        <v>928.4</v>
      </c>
      <c r="G581">
        <v>6639</v>
      </c>
      <c r="H581" s="116"/>
      <c r="I581" s="116"/>
      <c r="L581" s="169">
        <v>45275</v>
      </c>
      <c r="M581" s="116">
        <v>928.1</v>
      </c>
      <c r="N581" s="116">
        <v>948</v>
      </c>
      <c r="O581" s="116">
        <v>910.05</v>
      </c>
      <c r="P581" s="116">
        <v>910.05</v>
      </c>
      <c r="Q581" s="116">
        <v>928.1</v>
      </c>
      <c r="R581">
        <v>83453</v>
      </c>
    </row>
    <row r="582" spans="1:18" x14ac:dyDescent="0.25">
      <c r="A582" s="169">
        <v>45278</v>
      </c>
      <c r="B582" s="116">
        <v>931</v>
      </c>
      <c r="C582" s="116">
        <v>923.6</v>
      </c>
      <c r="D582" s="116">
        <v>921</v>
      </c>
      <c r="E582" s="116">
        <v>927.05</v>
      </c>
      <c r="F582" s="116">
        <v>923.6</v>
      </c>
      <c r="G582">
        <v>5716</v>
      </c>
      <c r="H582" s="116"/>
      <c r="I582" s="116"/>
      <c r="L582" s="169">
        <v>45278</v>
      </c>
      <c r="M582" s="116">
        <v>923.85</v>
      </c>
      <c r="N582" s="116">
        <v>934.4</v>
      </c>
      <c r="O582" s="116">
        <v>920.15</v>
      </c>
      <c r="P582" s="116">
        <v>934.4</v>
      </c>
      <c r="Q582" s="116">
        <v>923.85</v>
      </c>
      <c r="R582">
        <v>33043</v>
      </c>
    </row>
    <row r="583" spans="1:18" x14ac:dyDescent="0.25">
      <c r="A583" s="169">
        <v>45279</v>
      </c>
      <c r="B583" s="116">
        <v>928.15</v>
      </c>
      <c r="C583" s="116">
        <v>920.15</v>
      </c>
      <c r="D583" s="116">
        <v>910.95</v>
      </c>
      <c r="E583" s="116">
        <v>926.5</v>
      </c>
      <c r="F583" s="116">
        <v>920.15</v>
      </c>
      <c r="G583">
        <v>3442</v>
      </c>
      <c r="H583" s="116"/>
      <c r="I583" s="116"/>
      <c r="L583" s="169">
        <v>45279</v>
      </c>
      <c r="M583" s="116">
        <v>920.75</v>
      </c>
      <c r="N583" s="116">
        <v>929.75</v>
      </c>
      <c r="O583" s="116">
        <v>907.5</v>
      </c>
      <c r="P583" s="116">
        <v>923.85</v>
      </c>
      <c r="Q583" s="116">
        <v>920.75</v>
      </c>
      <c r="R583">
        <v>60284</v>
      </c>
    </row>
    <row r="584" spans="1:18" x14ac:dyDescent="0.25">
      <c r="A584" s="169">
        <v>45280</v>
      </c>
      <c r="B584" s="116">
        <v>937.15</v>
      </c>
      <c r="C584" s="116">
        <v>899.15</v>
      </c>
      <c r="D584" s="116">
        <v>892.15</v>
      </c>
      <c r="E584" s="116">
        <v>925.1</v>
      </c>
      <c r="F584" s="116">
        <v>899.15</v>
      </c>
      <c r="G584">
        <v>2788</v>
      </c>
      <c r="H584" s="116"/>
      <c r="I584" s="116"/>
      <c r="L584" s="169">
        <v>45280</v>
      </c>
      <c r="M584" s="116">
        <v>899.7</v>
      </c>
      <c r="N584" s="116">
        <v>940</v>
      </c>
      <c r="O584" s="116">
        <v>895</v>
      </c>
      <c r="P584" s="116">
        <v>920.75</v>
      </c>
      <c r="Q584" s="116">
        <v>899.7</v>
      </c>
      <c r="R584">
        <v>101904</v>
      </c>
    </row>
    <row r="585" spans="1:18" x14ac:dyDescent="0.25">
      <c r="A585" s="169">
        <v>45281</v>
      </c>
      <c r="B585" s="116">
        <v>909</v>
      </c>
      <c r="C585" s="116">
        <v>901.7</v>
      </c>
      <c r="D585" s="116">
        <v>886.5</v>
      </c>
      <c r="E585" s="116">
        <v>900</v>
      </c>
      <c r="F585" s="116">
        <v>901.7</v>
      </c>
      <c r="G585">
        <v>5323</v>
      </c>
      <c r="H585" s="116"/>
      <c r="I585" s="116"/>
      <c r="L585" s="169">
        <v>45281</v>
      </c>
      <c r="M585" s="116">
        <v>901.3</v>
      </c>
      <c r="N585" s="116">
        <v>911</v>
      </c>
      <c r="O585" s="116">
        <v>888.1</v>
      </c>
      <c r="P585" s="116">
        <v>895.1</v>
      </c>
      <c r="Q585" s="116">
        <v>901.3</v>
      </c>
      <c r="R585">
        <v>52544</v>
      </c>
    </row>
    <row r="586" spans="1:18" x14ac:dyDescent="0.25">
      <c r="A586" s="169">
        <v>45282</v>
      </c>
      <c r="B586" s="116">
        <v>920.65</v>
      </c>
      <c r="C586" s="116">
        <v>900.15</v>
      </c>
      <c r="D586" s="116">
        <v>898.6</v>
      </c>
      <c r="E586" s="116">
        <v>901.05</v>
      </c>
      <c r="F586" s="116">
        <v>900.15</v>
      </c>
      <c r="G586">
        <v>5380</v>
      </c>
      <c r="H586" s="116"/>
      <c r="I586" s="116"/>
      <c r="L586" s="169">
        <v>45282</v>
      </c>
      <c r="M586" s="116">
        <v>900.3</v>
      </c>
      <c r="N586" s="116">
        <v>920</v>
      </c>
      <c r="O586" s="116">
        <v>898</v>
      </c>
      <c r="P586" s="116">
        <v>914.4</v>
      </c>
      <c r="Q586" s="116">
        <v>900.3</v>
      </c>
      <c r="R586">
        <v>47731</v>
      </c>
    </row>
    <row r="587" spans="1:18" x14ac:dyDescent="0.25">
      <c r="A587" s="169">
        <v>45286</v>
      </c>
      <c r="B587" s="116">
        <v>945</v>
      </c>
      <c r="C587" s="116">
        <v>938.9</v>
      </c>
      <c r="D587" s="116">
        <v>900.15</v>
      </c>
      <c r="E587" s="116">
        <v>900.15</v>
      </c>
      <c r="F587" s="116">
        <v>938.9</v>
      </c>
      <c r="G587">
        <v>9510</v>
      </c>
      <c r="H587" s="116"/>
      <c r="I587" s="116"/>
      <c r="L587" s="169">
        <v>45286</v>
      </c>
      <c r="M587" s="116">
        <v>937</v>
      </c>
      <c r="N587" s="116">
        <v>946.8</v>
      </c>
      <c r="O587" s="116">
        <v>900.5</v>
      </c>
      <c r="P587" s="116">
        <v>901</v>
      </c>
      <c r="Q587" s="116">
        <v>937</v>
      </c>
      <c r="R587">
        <v>172048</v>
      </c>
    </row>
    <row r="588" spans="1:18" x14ac:dyDescent="0.25">
      <c r="A588" s="169">
        <v>45287</v>
      </c>
      <c r="B588" s="116">
        <v>978.95</v>
      </c>
      <c r="C588" s="116">
        <v>947.4</v>
      </c>
      <c r="D588" s="116">
        <v>928.75</v>
      </c>
      <c r="E588" s="116">
        <v>978.95</v>
      </c>
      <c r="F588" s="116">
        <v>947.4</v>
      </c>
      <c r="G588">
        <v>9401</v>
      </c>
      <c r="H588" s="116"/>
      <c r="I588" s="116"/>
      <c r="L588" s="169">
        <v>45287</v>
      </c>
      <c r="M588" s="116">
        <v>948.1</v>
      </c>
      <c r="N588" s="116">
        <v>952.5</v>
      </c>
      <c r="O588" s="116">
        <v>929</v>
      </c>
      <c r="P588" s="116">
        <v>943.5</v>
      </c>
      <c r="Q588" s="116">
        <v>948.1</v>
      </c>
      <c r="R588">
        <v>87914</v>
      </c>
    </row>
    <row r="589" spans="1:18" x14ac:dyDescent="0.25">
      <c r="A589" s="169">
        <v>45288</v>
      </c>
      <c r="B589" s="116">
        <v>970</v>
      </c>
      <c r="C589" s="116">
        <v>963.6</v>
      </c>
      <c r="D589" s="116">
        <v>935.8</v>
      </c>
      <c r="E589" s="116">
        <v>967.95</v>
      </c>
      <c r="F589" s="116">
        <v>963.6</v>
      </c>
      <c r="G589">
        <v>5831</v>
      </c>
      <c r="H589" s="116"/>
      <c r="I589" s="116"/>
      <c r="L589" s="169">
        <v>45288</v>
      </c>
      <c r="M589" s="116">
        <v>960.6</v>
      </c>
      <c r="N589" s="116">
        <v>971.5</v>
      </c>
      <c r="O589" s="116">
        <v>935.3</v>
      </c>
      <c r="P589" s="116">
        <v>957.6</v>
      </c>
      <c r="Q589" s="116">
        <v>960.6</v>
      </c>
      <c r="R589">
        <v>83187</v>
      </c>
    </row>
    <row r="590" spans="1:18" x14ac:dyDescent="0.25">
      <c r="A590" s="169">
        <v>45289</v>
      </c>
      <c r="B590" s="116">
        <v>982.25</v>
      </c>
      <c r="C590" s="116">
        <v>976.1</v>
      </c>
      <c r="D590" s="116">
        <v>955.05</v>
      </c>
      <c r="E590" s="116">
        <v>964</v>
      </c>
      <c r="F590" s="116">
        <v>976.1</v>
      </c>
      <c r="G590">
        <v>15548</v>
      </c>
      <c r="H590" s="116"/>
      <c r="I590" s="116"/>
      <c r="L590" s="169">
        <v>45289</v>
      </c>
      <c r="M590" s="116">
        <v>977.05</v>
      </c>
      <c r="N590" s="116">
        <v>983</v>
      </c>
      <c r="O590" s="116">
        <v>955.05</v>
      </c>
      <c r="P590" s="116">
        <v>970</v>
      </c>
      <c r="Q590" s="116">
        <v>977.05</v>
      </c>
      <c r="R590">
        <v>112036</v>
      </c>
    </row>
    <row r="591" spans="1:18" x14ac:dyDescent="0.25">
      <c r="A591" s="169">
        <v>45292</v>
      </c>
      <c r="B591" s="116">
        <v>996.95</v>
      </c>
      <c r="C591" s="116">
        <v>978.95</v>
      </c>
      <c r="D591" s="116">
        <v>968.65</v>
      </c>
      <c r="E591" s="116">
        <v>996.95</v>
      </c>
      <c r="F591" s="116">
        <v>978.95</v>
      </c>
      <c r="G591">
        <v>7266</v>
      </c>
      <c r="H591" s="116"/>
      <c r="I591" s="116"/>
      <c r="L591" s="169">
        <v>45292</v>
      </c>
      <c r="M591" s="116">
        <v>981.7</v>
      </c>
      <c r="N591" s="116">
        <v>995</v>
      </c>
      <c r="O591" s="116">
        <v>968.95</v>
      </c>
      <c r="P591" s="116">
        <v>983.5</v>
      </c>
      <c r="Q591" s="116">
        <v>981.7</v>
      </c>
      <c r="R591">
        <v>74351</v>
      </c>
    </row>
    <row r="592" spans="1:18" x14ac:dyDescent="0.25">
      <c r="A592" s="169">
        <v>45293</v>
      </c>
      <c r="B592" s="116">
        <v>1067.95</v>
      </c>
      <c r="C592" s="116">
        <v>1050.5999999999999</v>
      </c>
      <c r="D592" s="116">
        <v>975.35</v>
      </c>
      <c r="E592" s="116">
        <v>979</v>
      </c>
      <c r="F592" s="116">
        <v>1050.5999999999999</v>
      </c>
      <c r="G592">
        <v>25667</v>
      </c>
      <c r="H592" s="116"/>
      <c r="I592" s="116"/>
      <c r="L592" s="169">
        <v>45293</v>
      </c>
      <c r="M592" s="116">
        <v>1051.0999999999999</v>
      </c>
      <c r="N592" s="116">
        <v>1066.7</v>
      </c>
      <c r="O592" s="116">
        <v>975</v>
      </c>
      <c r="P592" s="116">
        <v>983.7</v>
      </c>
      <c r="Q592" s="116">
        <v>1051.0999999999999</v>
      </c>
      <c r="R592">
        <v>475535</v>
      </c>
    </row>
    <row r="593" spans="1:18" x14ac:dyDescent="0.25">
      <c r="A593" s="169">
        <v>45294</v>
      </c>
      <c r="B593" s="116">
        <v>1095</v>
      </c>
      <c r="C593" s="116">
        <v>1062.4000000000001</v>
      </c>
      <c r="D593" s="116">
        <v>1038.1500000000001</v>
      </c>
      <c r="E593" s="116">
        <v>1059</v>
      </c>
      <c r="F593" s="116">
        <v>1062.4000000000001</v>
      </c>
      <c r="G593">
        <v>9688</v>
      </c>
      <c r="H593" s="116"/>
      <c r="I593" s="116"/>
      <c r="L593" s="169">
        <v>45294</v>
      </c>
      <c r="M593" s="116">
        <v>1064</v>
      </c>
      <c r="N593" s="116">
        <v>1096</v>
      </c>
      <c r="O593" s="116">
        <v>1037.05</v>
      </c>
      <c r="P593" s="116">
        <v>1059.25</v>
      </c>
      <c r="Q593" s="116">
        <v>1064</v>
      </c>
      <c r="R593">
        <v>206310</v>
      </c>
    </row>
    <row r="594" spans="1:18" x14ac:dyDescent="0.25">
      <c r="A594" s="169">
        <v>45295</v>
      </c>
      <c r="B594" s="116">
        <v>1094.3499999999999</v>
      </c>
      <c r="C594" s="116">
        <v>1071.2</v>
      </c>
      <c r="D594" s="116">
        <v>1047.0999999999999</v>
      </c>
      <c r="E594" s="116">
        <v>1094.3499999999999</v>
      </c>
      <c r="F594" s="116">
        <v>1071.2</v>
      </c>
      <c r="G594">
        <v>7002</v>
      </c>
      <c r="H594" s="116"/>
      <c r="I594" s="116"/>
      <c r="L594" s="169">
        <v>45295</v>
      </c>
      <c r="M594" s="116">
        <v>1069.05</v>
      </c>
      <c r="N594" s="116">
        <v>1079.9000000000001</v>
      </c>
      <c r="O594" s="116">
        <v>1047</v>
      </c>
      <c r="P594" s="116">
        <v>1065</v>
      </c>
      <c r="Q594" s="116">
        <v>1069.05</v>
      </c>
      <c r="R594">
        <v>100045</v>
      </c>
    </row>
    <row r="595" spans="1:18" x14ac:dyDescent="0.25">
      <c r="A595" s="169">
        <v>45296</v>
      </c>
      <c r="B595" s="116">
        <v>1065.55</v>
      </c>
      <c r="C595" s="116">
        <v>1037.6500000000001</v>
      </c>
      <c r="D595" s="116">
        <v>1025.05</v>
      </c>
      <c r="E595" s="116">
        <v>1061.9000000000001</v>
      </c>
      <c r="F595" s="116">
        <v>1037.6500000000001</v>
      </c>
      <c r="G595">
        <v>11306</v>
      </c>
      <c r="H595" s="116"/>
      <c r="I595" s="116"/>
      <c r="L595" s="169">
        <v>45296</v>
      </c>
      <c r="M595" s="116">
        <v>1037.8</v>
      </c>
      <c r="N595" s="116">
        <v>1066.3</v>
      </c>
      <c r="O595" s="116">
        <v>1025.05</v>
      </c>
      <c r="P595" s="116">
        <v>1060</v>
      </c>
      <c r="Q595" s="116">
        <v>1037.8</v>
      </c>
      <c r="R595">
        <v>80720</v>
      </c>
    </row>
    <row r="596" spans="1:18" x14ac:dyDescent="0.25">
      <c r="A596" s="169">
        <v>45299</v>
      </c>
      <c r="B596" s="116">
        <v>1084.1500000000001</v>
      </c>
      <c r="C596" s="116">
        <v>1020.8</v>
      </c>
      <c r="D596" s="116">
        <v>1018</v>
      </c>
      <c r="E596" s="116">
        <v>1084.1500000000001</v>
      </c>
      <c r="F596" s="116">
        <v>1020.8</v>
      </c>
      <c r="G596">
        <v>7157</v>
      </c>
      <c r="H596" s="116"/>
      <c r="I596" s="116"/>
      <c r="L596" s="169">
        <v>45299</v>
      </c>
      <c r="M596" s="116">
        <v>1021.1</v>
      </c>
      <c r="N596" s="116">
        <v>1048</v>
      </c>
      <c r="O596" s="116">
        <v>1016.65</v>
      </c>
      <c r="P596" s="116">
        <v>1047.4000000000001</v>
      </c>
      <c r="Q596" s="116">
        <v>1021.1</v>
      </c>
      <c r="R596">
        <v>74601</v>
      </c>
    </row>
    <row r="597" spans="1:18" x14ac:dyDescent="0.25">
      <c r="A597" s="169">
        <v>45300</v>
      </c>
      <c r="B597" s="116">
        <v>1046.2</v>
      </c>
      <c r="C597" s="116">
        <v>1040.3499999999999</v>
      </c>
      <c r="D597" s="116">
        <v>1016</v>
      </c>
      <c r="E597" s="116">
        <v>1037</v>
      </c>
      <c r="F597" s="116">
        <v>1040.3499999999999</v>
      </c>
      <c r="G597">
        <v>8079</v>
      </c>
      <c r="H597" s="116"/>
      <c r="I597" s="116"/>
      <c r="L597" s="169">
        <v>45300</v>
      </c>
      <c r="M597" s="116">
        <v>1037.6500000000001</v>
      </c>
      <c r="N597" s="116">
        <v>1047</v>
      </c>
      <c r="O597" s="116">
        <v>1010</v>
      </c>
      <c r="P597" s="116">
        <v>1039.95</v>
      </c>
      <c r="Q597" s="116">
        <v>1037.6500000000001</v>
      </c>
      <c r="R597">
        <v>88206</v>
      </c>
    </row>
    <row r="598" spans="1:18" x14ac:dyDescent="0.25">
      <c r="A598" s="169">
        <v>45301</v>
      </c>
      <c r="B598" s="116">
        <v>1045</v>
      </c>
      <c r="C598" s="116">
        <v>1036.75</v>
      </c>
      <c r="D598" s="116">
        <v>1013</v>
      </c>
      <c r="E598" s="116">
        <v>1045</v>
      </c>
      <c r="F598" s="116">
        <v>1036.75</v>
      </c>
      <c r="G598">
        <v>12670</v>
      </c>
      <c r="H598" s="116"/>
      <c r="I598" s="116"/>
      <c r="L598" s="169">
        <v>45301</v>
      </c>
      <c r="M598" s="116">
        <v>1036.75</v>
      </c>
      <c r="N598" s="116">
        <v>1050</v>
      </c>
      <c r="O598" s="116">
        <v>1017</v>
      </c>
      <c r="P598" s="116">
        <v>1050</v>
      </c>
      <c r="Q598" s="116">
        <v>1036.75</v>
      </c>
      <c r="R598">
        <v>52878</v>
      </c>
    </row>
    <row r="599" spans="1:18" x14ac:dyDescent="0.25">
      <c r="A599" s="169">
        <v>45302</v>
      </c>
      <c r="B599" s="116">
        <v>1049.45</v>
      </c>
      <c r="C599" s="116">
        <v>1030.55</v>
      </c>
      <c r="D599" s="116">
        <v>1025</v>
      </c>
      <c r="E599" s="116">
        <v>1027.45</v>
      </c>
      <c r="F599" s="116">
        <v>1030.55</v>
      </c>
      <c r="G599">
        <v>9199</v>
      </c>
      <c r="H599" s="116"/>
      <c r="I599" s="116"/>
      <c r="L599" s="169">
        <v>45302</v>
      </c>
      <c r="M599" s="116">
        <v>1031.1500000000001</v>
      </c>
      <c r="N599" s="116">
        <v>1049.8</v>
      </c>
      <c r="O599" s="116">
        <v>1025</v>
      </c>
      <c r="P599" s="116">
        <v>1028</v>
      </c>
      <c r="Q599" s="116">
        <v>1031.1500000000001</v>
      </c>
      <c r="R599">
        <v>41007</v>
      </c>
    </row>
    <row r="600" spans="1:18" x14ac:dyDescent="0.25">
      <c r="A600" s="169">
        <v>45303</v>
      </c>
      <c r="B600" s="116">
        <v>1048</v>
      </c>
      <c r="C600" s="116">
        <v>1025.9000000000001</v>
      </c>
      <c r="D600" s="116">
        <v>1024.5999999999999</v>
      </c>
      <c r="E600" s="116">
        <v>1030.55</v>
      </c>
      <c r="F600" s="116">
        <v>1025.9000000000001</v>
      </c>
      <c r="G600">
        <v>4440</v>
      </c>
      <c r="H600" s="116"/>
      <c r="I600" s="116"/>
      <c r="L600" s="169">
        <v>45303</v>
      </c>
      <c r="M600" s="116">
        <v>1026.9000000000001</v>
      </c>
      <c r="N600" s="116">
        <v>1049.8499999999999</v>
      </c>
      <c r="O600" s="116">
        <v>1020</v>
      </c>
      <c r="P600" s="116">
        <v>1025.1500000000001</v>
      </c>
      <c r="Q600" s="116">
        <v>1026.9000000000001</v>
      </c>
      <c r="R600">
        <v>59331</v>
      </c>
    </row>
    <row r="601" spans="1:18" x14ac:dyDescent="0.25">
      <c r="A601" s="169">
        <v>45306</v>
      </c>
      <c r="B601" s="116">
        <v>1046.45</v>
      </c>
      <c r="C601" s="116">
        <v>1015.1</v>
      </c>
      <c r="D601" s="116">
        <v>1010</v>
      </c>
      <c r="E601" s="116">
        <v>1046.45</v>
      </c>
      <c r="F601" s="116">
        <v>1015.1</v>
      </c>
      <c r="G601">
        <v>5265</v>
      </c>
      <c r="H601" s="116"/>
      <c r="I601" s="116"/>
      <c r="L601" s="169">
        <v>45306</v>
      </c>
      <c r="M601" s="116">
        <v>1013.15</v>
      </c>
      <c r="N601" s="116">
        <v>1039.45</v>
      </c>
      <c r="O601" s="116">
        <v>1009.4</v>
      </c>
      <c r="P601" s="116">
        <v>1034.6500000000001</v>
      </c>
      <c r="Q601" s="116">
        <v>1013.15</v>
      </c>
      <c r="R601">
        <v>64560</v>
      </c>
    </row>
    <row r="602" spans="1:18" x14ac:dyDescent="0.25">
      <c r="A602" s="169">
        <v>45307</v>
      </c>
      <c r="B602" s="116">
        <v>1035.95</v>
      </c>
      <c r="C602" s="116">
        <v>1018.85</v>
      </c>
      <c r="D602" s="116">
        <v>1001</v>
      </c>
      <c r="E602" s="116">
        <v>1015.55</v>
      </c>
      <c r="F602" s="116">
        <v>1018.85</v>
      </c>
      <c r="G602">
        <v>10222</v>
      </c>
      <c r="H602" s="116"/>
      <c r="I602" s="116"/>
      <c r="L602" s="169">
        <v>45307</v>
      </c>
      <c r="M602" s="116">
        <v>1022.3</v>
      </c>
      <c r="N602" s="116">
        <v>1038</v>
      </c>
      <c r="O602" s="116">
        <v>1001.05</v>
      </c>
      <c r="P602" s="116">
        <v>1015</v>
      </c>
      <c r="Q602" s="116">
        <v>1022.3</v>
      </c>
      <c r="R602">
        <v>73044</v>
      </c>
    </row>
    <row r="603" spans="1:18" x14ac:dyDescent="0.25">
      <c r="A603" s="169">
        <v>45308</v>
      </c>
      <c r="B603" s="116">
        <v>1017.75</v>
      </c>
      <c r="C603" s="116">
        <v>1014.7</v>
      </c>
      <c r="D603" s="116">
        <v>997.05</v>
      </c>
      <c r="E603" s="116">
        <v>1009.8</v>
      </c>
      <c r="F603" s="116">
        <v>1014.7</v>
      </c>
      <c r="G603">
        <v>2942</v>
      </c>
      <c r="H603" s="116"/>
      <c r="I603" s="116"/>
      <c r="L603" s="169">
        <v>45308</v>
      </c>
      <c r="M603" s="116">
        <v>1013.15</v>
      </c>
      <c r="N603" s="116">
        <v>1019.95</v>
      </c>
      <c r="O603" s="116">
        <v>997.15</v>
      </c>
      <c r="P603" s="116">
        <v>1010</v>
      </c>
      <c r="Q603" s="116">
        <v>1013.15</v>
      </c>
      <c r="R603">
        <v>56042</v>
      </c>
    </row>
    <row r="604" spans="1:18" x14ac:dyDescent="0.25">
      <c r="A604" s="169">
        <v>45309</v>
      </c>
      <c r="B604" s="116">
        <v>1011.9</v>
      </c>
      <c r="C604" s="116">
        <v>989.55</v>
      </c>
      <c r="D604" s="116">
        <v>973.2</v>
      </c>
      <c r="E604" s="116">
        <v>1011.9</v>
      </c>
      <c r="F604" s="116">
        <v>989.55</v>
      </c>
      <c r="G604">
        <v>19070</v>
      </c>
      <c r="H604" s="116"/>
      <c r="I604" s="116"/>
      <c r="L604" s="169">
        <v>45309</v>
      </c>
      <c r="M604" s="116">
        <v>991.05</v>
      </c>
      <c r="N604" s="116">
        <v>1013.1</v>
      </c>
      <c r="O604" s="116">
        <v>975</v>
      </c>
      <c r="P604" s="116">
        <v>1013</v>
      </c>
      <c r="Q604" s="116">
        <v>991.05</v>
      </c>
      <c r="R604">
        <v>77780</v>
      </c>
    </row>
    <row r="605" spans="1:18" x14ac:dyDescent="0.25">
      <c r="A605" s="169">
        <v>45310</v>
      </c>
      <c r="B605" s="116">
        <v>1025.3499999999999</v>
      </c>
      <c r="C605" s="116">
        <v>1004.2</v>
      </c>
      <c r="D605" s="116">
        <v>994.95</v>
      </c>
      <c r="E605" s="116">
        <v>995</v>
      </c>
      <c r="F605" s="116">
        <v>1004.2</v>
      </c>
      <c r="G605">
        <v>2861</v>
      </c>
      <c r="H605" s="116"/>
      <c r="I605" s="116"/>
      <c r="L605" s="169">
        <v>45310</v>
      </c>
      <c r="M605" s="116">
        <v>1004.1</v>
      </c>
      <c r="N605" s="116">
        <v>1024.8</v>
      </c>
      <c r="O605" s="116">
        <v>995</v>
      </c>
      <c r="P605" s="116">
        <v>995.05</v>
      </c>
      <c r="Q605" s="116">
        <v>1004.1</v>
      </c>
      <c r="R605">
        <v>49581</v>
      </c>
    </row>
    <row r="606" spans="1:18" x14ac:dyDescent="0.25">
      <c r="A606" s="169">
        <v>45311</v>
      </c>
      <c r="B606" s="116">
        <v>1028.95</v>
      </c>
      <c r="C606" s="116">
        <v>1012</v>
      </c>
      <c r="D606" s="116">
        <v>1004</v>
      </c>
      <c r="E606" s="116">
        <v>1004</v>
      </c>
      <c r="F606" s="116">
        <v>1012</v>
      </c>
      <c r="G606">
        <v>2935</v>
      </c>
      <c r="H606" s="116"/>
      <c r="I606" s="116"/>
      <c r="L606" s="169">
        <v>45311</v>
      </c>
      <c r="M606" s="116">
        <v>1014.5</v>
      </c>
      <c r="N606" s="116">
        <v>1026.75</v>
      </c>
      <c r="O606" s="116">
        <v>1005.75</v>
      </c>
      <c r="P606" s="116">
        <v>1023</v>
      </c>
      <c r="Q606" s="116">
        <v>1014.5</v>
      </c>
      <c r="R606">
        <v>19926</v>
      </c>
    </row>
    <row r="607" spans="1:18" x14ac:dyDescent="0.25">
      <c r="A607" s="169">
        <v>45314</v>
      </c>
      <c r="B607" s="116">
        <v>1030</v>
      </c>
      <c r="C607" s="116">
        <v>973.25</v>
      </c>
      <c r="D607" s="116">
        <v>970</v>
      </c>
      <c r="E607" s="116">
        <v>1030</v>
      </c>
      <c r="F607" s="116">
        <v>973.25</v>
      </c>
      <c r="G607">
        <v>3112</v>
      </c>
      <c r="H607" s="116"/>
      <c r="I607" s="116"/>
      <c r="L607" s="169">
        <v>45314</v>
      </c>
      <c r="M607" s="116">
        <v>973.9</v>
      </c>
      <c r="N607" s="116">
        <v>1029</v>
      </c>
      <c r="O607" s="116">
        <v>964</v>
      </c>
      <c r="P607" s="116">
        <v>1029</v>
      </c>
      <c r="Q607" s="116">
        <v>973.9</v>
      </c>
      <c r="R607">
        <v>45184</v>
      </c>
    </row>
    <row r="608" spans="1:18" x14ac:dyDescent="0.25">
      <c r="A608" s="169">
        <v>45315</v>
      </c>
      <c r="B608" s="116">
        <v>986.5</v>
      </c>
      <c r="C608" s="116">
        <v>958.55</v>
      </c>
      <c r="D608" s="116">
        <v>940.05</v>
      </c>
      <c r="E608" s="116">
        <v>975</v>
      </c>
      <c r="F608" s="116">
        <v>958.55</v>
      </c>
      <c r="G608">
        <v>3989</v>
      </c>
      <c r="H608" s="116"/>
      <c r="I608" s="116"/>
      <c r="L608" s="169">
        <v>45315</v>
      </c>
      <c r="M608" s="116">
        <v>963.35</v>
      </c>
      <c r="N608" s="116">
        <v>993</v>
      </c>
      <c r="O608" s="116">
        <v>931.6</v>
      </c>
      <c r="P608" s="116">
        <v>975</v>
      </c>
      <c r="Q608" s="116">
        <v>963.35</v>
      </c>
      <c r="R608">
        <v>121413</v>
      </c>
    </row>
    <row r="609" spans="1:18" x14ac:dyDescent="0.25">
      <c r="A609" s="169">
        <v>45316</v>
      </c>
      <c r="B609" s="116">
        <v>1000.85</v>
      </c>
      <c r="C609" s="116">
        <v>998</v>
      </c>
      <c r="D609" s="116">
        <v>963</v>
      </c>
      <c r="E609" s="116">
        <v>963</v>
      </c>
      <c r="F609" s="116">
        <v>998</v>
      </c>
      <c r="G609">
        <v>10625</v>
      </c>
      <c r="H609" s="116"/>
      <c r="I609" s="116"/>
      <c r="L609" s="169">
        <v>45316</v>
      </c>
      <c r="M609" s="116">
        <v>994.2</v>
      </c>
      <c r="N609" s="116">
        <v>999.75</v>
      </c>
      <c r="O609" s="116">
        <v>963.95</v>
      </c>
      <c r="P609" s="116">
        <v>965</v>
      </c>
      <c r="Q609" s="116">
        <v>994.2</v>
      </c>
      <c r="R609">
        <v>58868</v>
      </c>
    </row>
    <row r="610" spans="1:18" x14ac:dyDescent="0.25">
      <c r="A610" s="169">
        <v>45320</v>
      </c>
      <c r="B610" s="116">
        <v>1038.95</v>
      </c>
      <c r="C610" s="116">
        <v>1018.25</v>
      </c>
      <c r="D610" s="116">
        <v>988.4</v>
      </c>
      <c r="E610" s="116">
        <v>999.15</v>
      </c>
      <c r="F610" s="116">
        <v>1018.25</v>
      </c>
      <c r="G610">
        <v>10688</v>
      </c>
      <c r="H610" s="116"/>
      <c r="I610" s="116"/>
      <c r="L610" s="169">
        <v>45320</v>
      </c>
      <c r="M610" s="116">
        <v>1021.1</v>
      </c>
      <c r="N610" s="116">
        <v>1039</v>
      </c>
      <c r="O610" s="116">
        <v>988.45</v>
      </c>
      <c r="P610" s="116">
        <v>999.9</v>
      </c>
      <c r="Q610" s="116">
        <v>1021.1</v>
      </c>
      <c r="R610">
        <v>95683</v>
      </c>
    </row>
    <row r="611" spans="1:18" x14ac:dyDescent="0.25">
      <c r="A611" s="169">
        <v>45321</v>
      </c>
      <c r="B611" s="116">
        <v>1032.3</v>
      </c>
      <c r="C611" s="116">
        <v>1016.05</v>
      </c>
      <c r="D611" s="116">
        <v>1010.95</v>
      </c>
      <c r="E611" s="116">
        <v>1029.0999999999999</v>
      </c>
      <c r="F611" s="116">
        <v>1016.05</v>
      </c>
      <c r="G611">
        <v>4680</v>
      </c>
      <c r="H611" s="116"/>
      <c r="I611" s="116"/>
      <c r="L611" s="169">
        <v>45321</v>
      </c>
      <c r="M611" s="116">
        <v>1015.85</v>
      </c>
      <c r="N611" s="116">
        <v>1032.9000000000001</v>
      </c>
      <c r="O611" s="116">
        <v>1001.1</v>
      </c>
      <c r="P611" s="116">
        <v>1022.1</v>
      </c>
      <c r="Q611" s="116">
        <v>1015.85</v>
      </c>
      <c r="R611">
        <v>59371</v>
      </c>
    </row>
    <row r="612" spans="1:18" x14ac:dyDescent="0.25">
      <c r="A612" s="169">
        <v>45322</v>
      </c>
      <c r="B612" s="116">
        <v>1048</v>
      </c>
      <c r="C612" s="116">
        <v>1041</v>
      </c>
      <c r="D612" s="116">
        <v>1008.75</v>
      </c>
      <c r="E612" s="116">
        <v>1020</v>
      </c>
      <c r="F612" s="116">
        <v>1041</v>
      </c>
      <c r="G612">
        <v>9940</v>
      </c>
      <c r="H612" s="116"/>
      <c r="I612" s="116"/>
      <c r="L612" s="169">
        <v>45322</v>
      </c>
      <c r="M612" s="116">
        <v>1040.6500000000001</v>
      </c>
      <c r="N612" s="116">
        <v>1049</v>
      </c>
      <c r="O612" s="116">
        <v>1011</v>
      </c>
      <c r="P612" s="116">
        <v>1028.1500000000001</v>
      </c>
      <c r="Q612" s="116">
        <v>1040.6500000000001</v>
      </c>
      <c r="R612">
        <v>83842</v>
      </c>
    </row>
    <row r="613" spans="1:18" x14ac:dyDescent="0.25">
      <c r="A613" s="169">
        <v>45323</v>
      </c>
      <c r="B613" s="116">
        <v>1054.8</v>
      </c>
      <c r="C613" s="116">
        <v>1045.0999999999999</v>
      </c>
      <c r="D613" s="116">
        <v>1025.75</v>
      </c>
      <c r="E613" s="116">
        <v>1051.05</v>
      </c>
      <c r="F613" s="116">
        <v>1045.0999999999999</v>
      </c>
      <c r="G613">
        <v>7934</v>
      </c>
      <c r="H613" s="116"/>
      <c r="I613" s="116"/>
      <c r="L613" s="169">
        <v>45323</v>
      </c>
      <c r="M613" s="116">
        <v>1043.05</v>
      </c>
      <c r="N613" s="116">
        <v>1054.8499999999999</v>
      </c>
      <c r="O613" s="116">
        <v>1025.6500000000001</v>
      </c>
      <c r="P613" s="116">
        <v>1049.75</v>
      </c>
      <c r="Q613" s="116">
        <v>1043.05</v>
      </c>
      <c r="R613">
        <v>54518</v>
      </c>
    </row>
    <row r="614" spans="1:18" x14ac:dyDescent="0.25">
      <c r="A614" s="169">
        <v>45324</v>
      </c>
      <c r="B614" s="116">
        <v>1044.9000000000001</v>
      </c>
      <c r="C614" s="116">
        <v>1021.15</v>
      </c>
      <c r="D614" s="116">
        <v>984.05</v>
      </c>
      <c r="E614" s="116">
        <v>1041</v>
      </c>
      <c r="F614" s="116">
        <v>1021.15</v>
      </c>
      <c r="G614">
        <v>17547</v>
      </c>
      <c r="H614" s="116"/>
      <c r="I614" s="116"/>
      <c r="L614" s="169">
        <v>45324</v>
      </c>
      <c r="M614" s="116">
        <v>1021.8</v>
      </c>
      <c r="N614" s="116">
        <v>1050</v>
      </c>
      <c r="O614" s="116">
        <v>985.65</v>
      </c>
      <c r="P614" s="116">
        <v>1043.05</v>
      </c>
      <c r="Q614" s="116">
        <v>1021.8</v>
      </c>
      <c r="R614">
        <v>80889</v>
      </c>
    </row>
    <row r="615" spans="1:18" x14ac:dyDescent="0.25">
      <c r="A615" s="169">
        <v>45327</v>
      </c>
      <c r="B615" s="116">
        <v>1023.6</v>
      </c>
      <c r="C615" s="116">
        <v>997.45</v>
      </c>
      <c r="D615" s="116">
        <v>994</v>
      </c>
      <c r="E615" s="116">
        <v>1019.1</v>
      </c>
      <c r="F615" s="116">
        <v>997.45</v>
      </c>
      <c r="G615">
        <v>5114</v>
      </c>
      <c r="H615" s="116"/>
      <c r="I615" s="116"/>
      <c r="L615" s="169">
        <v>45327</v>
      </c>
      <c r="M615" s="116">
        <v>997.4</v>
      </c>
      <c r="N615" s="116">
        <v>1025.05</v>
      </c>
      <c r="O615" s="116">
        <v>990</v>
      </c>
      <c r="P615" s="116">
        <v>1020</v>
      </c>
      <c r="Q615" s="116">
        <v>997.4</v>
      </c>
      <c r="R615">
        <v>57930</v>
      </c>
    </row>
    <row r="616" spans="1:18" x14ac:dyDescent="0.25">
      <c r="A616" s="169">
        <v>45328</v>
      </c>
      <c r="B616" s="116">
        <v>1012.5</v>
      </c>
      <c r="C616" s="116">
        <v>997.6</v>
      </c>
      <c r="D616" s="116">
        <v>991.1</v>
      </c>
      <c r="E616" s="116">
        <v>1009.55</v>
      </c>
      <c r="F616" s="116">
        <v>997.6</v>
      </c>
      <c r="G616">
        <v>5811</v>
      </c>
      <c r="H616" s="116"/>
      <c r="I616" s="116"/>
      <c r="L616" s="169">
        <v>45328</v>
      </c>
      <c r="M616" s="116">
        <v>999.15</v>
      </c>
      <c r="N616" s="116">
        <v>1013.8</v>
      </c>
      <c r="O616" s="116">
        <v>993.55</v>
      </c>
      <c r="P616" s="116">
        <v>998</v>
      </c>
      <c r="Q616" s="116">
        <v>999.15</v>
      </c>
      <c r="R616">
        <v>32296</v>
      </c>
    </row>
    <row r="617" spans="1:18" x14ac:dyDescent="0.25">
      <c r="A617" s="169">
        <v>45329</v>
      </c>
      <c r="B617" s="116">
        <v>1012</v>
      </c>
      <c r="C617" s="116">
        <v>1002.75</v>
      </c>
      <c r="D617" s="116">
        <v>949.15</v>
      </c>
      <c r="E617" s="116">
        <v>949.15</v>
      </c>
      <c r="F617" s="116">
        <v>1002.75</v>
      </c>
      <c r="G617">
        <v>3757</v>
      </c>
      <c r="H617" s="116"/>
      <c r="I617" s="116"/>
      <c r="L617" s="169">
        <v>45329</v>
      </c>
      <c r="M617" s="116">
        <v>1005.1</v>
      </c>
      <c r="N617" s="116">
        <v>1013.65</v>
      </c>
      <c r="O617" s="116">
        <v>982.3</v>
      </c>
      <c r="P617" s="116">
        <v>999.15</v>
      </c>
      <c r="Q617" s="116">
        <v>1005.1</v>
      </c>
      <c r="R617">
        <v>71206</v>
      </c>
    </row>
    <row r="618" spans="1:18" x14ac:dyDescent="0.25">
      <c r="A618" s="169">
        <v>45330</v>
      </c>
      <c r="B618" s="116">
        <v>1020.75</v>
      </c>
      <c r="C618" s="116">
        <v>1007.8</v>
      </c>
      <c r="D618" s="116">
        <v>995.55</v>
      </c>
      <c r="E618" s="116">
        <v>1011.95</v>
      </c>
      <c r="F618" s="116">
        <v>1007.8</v>
      </c>
      <c r="G618">
        <v>1734</v>
      </c>
      <c r="H618" s="116"/>
      <c r="I618" s="116"/>
      <c r="L618" s="169">
        <v>45330</v>
      </c>
      <c r="M618" s="116">
        <v>1008.75</v>
      </c>
      <c r="N618" s="116">
        <v>1021</v>
      </c>
      <c r="O618" s="116">
        <v>995</v>
      </c>
      <c r="P618" s="116">
        <v>1021</v>
      </c>
      <c r="Q618" s="116">
        <v>1008.75</v>
      </c>
      <c r="R618">
        <v>41874</v>
      </c>
    </row>
    <row r="619" spans="1:18" x14ac:dyDescent="0.25">
      <c r="A619" s="169">
        <v>45331</v>
      </c>
      <c r="B619" s="116">
        <v>1024.05</v>
      </c>
      <c r="C619" s="116">
        <v>1019.1</v>
      </c>
      <c r="D619" s="116">
        <v>981</v>
      </c>
      <c r="E619" s="116">
        <v>1006.15</v>
      </c>
      <c r="F619" s="116">
        <v>1019.1</v>
      </c>
      <c r="G619">
        <v>3472</v>
      </c>
      <c r="H619" s="116"/>
      <c r="I619" s="116"/>
      <c r="L619" s="169">
        <v>45331</v>
      </c>
      <c r="M619" s="116">
        <v>1019</v>
      </c>
      <c r="N619" s="116">
        <v>1025.5</v>
      </c>
      <c r="O619" s="116">
        <v>980</v>
      </c>
      <c r="P619" s="116">
        <v>1009</v>
      </c>
      <c r="Q619" s="116">
        <v>1019</v>
      </c>
      <c r="R619">
        <v>62632</v>
      </c>
    </row>
    <row r="620" spans="1:18" x14ac:dyDescent="0.25">
      <c r="A620" s="169">
        <v>45334</v>
      </c>
      <c r="B620" s="116">
        <v>1032.5999999999999</v>
      </c>
      <c r="C620" s="116">
        <v>990.45</v>
      </c>
      <c r="D620" s="116">
        <v>988</v>
      </c>
      <c r="E620" s="116">
        <v>1032.5999999999999</v>
      </c>
      <c r="F620" s="116">
        <v>990.45</v>
      </c>
      <c r="G620">
        <v>10623</v>
      </c>
      <c r="H620" s="116"/>
      <c r="I620" s="116"/>
      <c r="L620" s="169">
        <v>45334</v>
      </c>
      <c r="M620" s="116">
        <v>993.3</v>
      </c>
      <c r="N620" s="116">
        <v>1026.3499999999999</v>
      </c>
      <c r="O620" s="116">
        <v>991</v>
      </c>
      <c r="P620" s="116">
        <v>1024</v>
      </c>
      <c r="Q620" s="116">
        <v>993.3</v>
      </c>
      <c r="R620">
        <v>38325</v>
      </c>
    </row>
    <row r="621" spans="1:18" x14ac:dyDescent="0.25">
      <c r="A621" s="169">
        <v>45335</v>
      </c>
      <c r="B621" s="116">
        <v>1006.4</v>
      </c>
      <c r="C621" s="116">
        <v>995.45</v>
      </c>
      <c r="D621" s="116">
        <v>982</v>
      </c>
      <c r="E621" s="116">
        <v>991.05</v>
      </c>
      <c r="F621" s="116">
        <v>995.45</v>
      </c>
      <c r="G621">
        <v>2675</v>
      </c>
      <c r="H621" s="116"/>
      <c r="I621" s="116"/>
      <c r="L621" s="169">
        <v>45335</v>
      </c>
      <c r="M621" s="116">
        <v>998.9</v>
      </c>
      <c r="N621" s="116">
        <v>1009</v>
      </c>
      <c r="O621" s="116">
        <v>980.05</v>
      </c>
      <c r="P621" s="116">
        <v>988.6</v>
      </c>
      <c r="Q621" s="116">
        <v>998.9</v>
      </c>
      <c r="R621">
        <v>42804</v>
      </c>
    </row>
    <row r="622" spans="1:18" x14ac:dyDescent="0.25">
      <c r="A622" s="169">
        <v>45336</v>
      </c>
      <c r="B622" s="116">
        <v>1010</v>
      </c>
      <c r="C622" s="116">
        <v>996.3</v>
      </c>
      <c r="D622" s="116">
        <v>990.1</v>
      </c>
      <c r="E622" s="116">
        <v>992</v>
      </c>
      <c r="F622" s="116">
        <v>996.3</v>
      </c>
      <c r="G622">
        <v>711</v>
      </c>
      <c r="H622" s="116"/>
      <c r="I622" s="116"/>
      <c r="L622" s="169">
        <v>45336</v>
      </c>
      <c r="M622" s="116">
        <v>995.5</v>
      </c>
      <c r="N622" s="116">
        <v>1010.95</v>
      </c>
      <c r="O622" s="116">
        <v>986.55</v>
      </c>
      <c r="P622" s="116">
        <v>998</v>
      </c>
      <c r="Q622" s="116">
        <v>995.5</v>
      </c>
      <c r="R622">
        <v>24602</v>
      </c>
    </row>
    <row r="623" spans="1:18" x14ac:dyDescent="0.25">
      <c r="A623" s="169">
        <v>45337</v>
      </c>
      <c r="B623" s="116">
        <v>1012.8</v>
      </c>
      <c r="C623" s="116">
        <v>1006.35</v>
      </c>
      <c r="D623" s="116">
        <v>976.5</v>
      </c>
      <c r="E623" s="116">
        <v>1010</v>
      </c>
      <c r="F623" s="116">
        <v>1006.35</v>
      </c>
      <c r="G623">
        <v>5007</v>
      </c>
      <c r="H623" s="116"/>
      <c r="I623" s="116"/>
      <c r="L623" s="169">
        <v>45337</v>
      </c>
      <c r="M623" s="116">
        <v>1007.8</v>
      </c>
      <c r="N623" s="116">
        <v>1012</v>
      </c>
      <c r="O623" s="116">
        <v>995.3</v>
      </c>
      <c r="P623" s="116">
        <v>996</v>
      </c>
      <c r="Q623" s="116">
        <v>1007.8</v>
      </c>
      <c r="R623">
        <v>18515</v>
      </c>
    </row>
    <row r="624" spans="1:18" x14ac:dyDescent="0.25">
      <c r="A624" s="169">
        <v>45338</v>
      </c>
      <c r="B624" s="116">
        <v>1079.3</v>
      </c>
      <c r="C624" s="116">
        <v>1053.45</v>
      </c>
      <c r="D624" s="116">
        <v>985.2</v>
      </c>
      <c r="E624" s="116">
        <v>1026.5</v>
      </c>
      <c r="F624" s="116">
        <v>1053.45</v>
      </c>
      <c r="G624">
        <v>9325</v>
      </c>
      <c r="H624" s="116"/>
      <c r="I624" s="116"/>
      <c r="L624" s="169">
        <v>45338</v>
      </c>
      <c r="M624" s="116">
        <v>1052.0999999999999</v>
      </c>
      <c r="N624" s="116">
        <v>1078.45</v>
      </c>
      <c r="O624" s="116">
        <v>975</v>
      </c>
      <c r="P624" s="116">
        <v>1000</v>
      </c>
      <c r="Q624" s="116">
        <v>1052.0999999999999</v>
      </c>
      <c r="R624">
        <v>147095</v>
      </c>
    </row>
    <row r="625" spans="1:18" x14ac:dyDescent="0.25">
      <c r="A625" s="169">
        <v>45341</v>
      </c>
      <c r="B625" s="116">
        <v>1094</v>
      </c>
      <c r="C625" s="116">
        <v>1081.3</v>
      </c>
      <c r="D625" s="116">
        <v>1036</v>
      </c>
      <c r="E625" s="116">
        <v>1054.0999999999999</v>
      </c>
      <c r="F625" s="116">
        <v>1081.3</v>
      </c>
      <c r="G625">
        <v>13192</v>
      </c>
      <c r="H625" s="116"/>
      <c r="I625" s="116"/>
      <c r="L625" s="169">
        <v>45341</v>
      </c>
      <c r="M625" s="116">
        <v>1084.0999999999999</v>
      </c>
      <c r="N625" s="116">
        <v>1094</v>
      </c>
      <c r="O625" s="116">
        <v>1036.0999999999999</v>
      </c>
      <c r="P625" s="116">
        <v>1068</v>
      </c>
      <c r="Q625" s="116">
        <v>1084.0999999999999</v>
      </c>
      <c r="R625">
        <v>111892</v>
      </c>
    </row>
    <row r="626" spans="1:18" x14ac:dyDescent="0.25">
      <c r="A626" s="169">
        <v>45342</v>
      </c>
      <c r="B626" s="116">
        <v>1143.6500000000001</v>
      </c>
      <c r="C626" s="116">
        <v>1132</v>
      </c>
      <c r="D626" s="116">
        <v>1071.3</v>
      </c>
      <c r="E626" s="116">
        <v>1097.95</v>
      </c>
      <c r="F626" s="116">
        <v>1132</v>
      </c>
      <c r="G626">
        <v>9873</v>
      </c>
      <c r="H626" s="116"/>
      <c r="I626" s="116"/>
      <c r="L626" s="169">
        <v>45342</v>
      </c>
      <c r="M626" s="116">
        <v>1132.45</v>
      </c>
      <c r="N626" s="116">
        <v>1144</v>
      </c>
      <c r="O626" s="116">
        <v>1065.25</v>
      </c>
      <c r="P626" s="116">
        <v>1098</v>
      </c>
      <c r="Q626" s="116">
        <v>1132.45</v>
      </c>
      <c r="R626">
        <v>252543</v>
      </c>
    </row>
    <row r="627" spans="1:18" x14ac:dyDescent="0.25">
      <c r="A627" s="169">
        <v>45343</v>
      </c>
      <c r="B627" s="116">
        <v>1265.95</v>
      </c>
      <c r="C627" s="116">
        <v>1219.1500000000001</v>
      </c>
      <c r="D627" s="116">
        <v>1113.75</v>
      </c>
      <c r="E627" s="116">
        <v>1149.6500000000001</v>
      </c>
      <c r="F627" s="116">
        <v>1219.1500000000001</v>
      </c>
      <c r="G627">
        <v>88139</v>
      </c>
      <c r="H627" s="116"/>
      <c r="I627" s="116"/>
      <c r="L627" s="169">
        <v>45343</v>
      </c>
      <c r="M627" s="116">
        <v>1221.9000000000001</v>
      </c>
      <c r="N627" s="116">
        <v>1265</v>
      </c>
      <c r="O627" s="116">
        <v>1112.55</v>
      </c>
      <c r="P627" s="116">
        <v>1133.9000000000001</v>
      </c>
      <c r="Q627" s="116">
        <v>1221.9000000000001</v>
      </c>
      <c r="R627">
        <v>2037172</v>
      </c>
    </row>
    <row r="628" spans="1:18" x14ac:dyDescent="0.25">
      <c r="A628" s="169">
        <v>45344</v>
      </c>
      <c r="B628" s="116">
        <v>1275</v>
      </c>
      <c r="C628" s="116">
        <v>1250.4000000000001</v>
      </c>
      <c r="D628" s="116">
        <v>1209.7</v>
      </c>
      <c r="E628" s="116">
        <v>1244.45</v>
      </c>
      <c r="F628" s="116">
        <v>1250.4000000000001</v>
      </c>
      <c r="G628">
        <v>35989</v>
      </c>
      <c r="H628" s="116"/>
      <c r="I628" s="116"/>
      <c r="L628" s="169">
        <v>45344</v>
      </c>
      <c r="M628" s="116">
        <v>1247.75</v>
      </c>
      <c r="N628" s="116">
        <v>1277</v>
      </c>
      <c r="O628" s="116">
        <v>1210</v>
      </c>
      <c r="P628" s="116">
        <v>1241.05</v>
      </c>
      <c r="Q628" s="116">
        <v>1247.75</v>
      </c>
      <c r="R628">
        <v>547073</v>
      </c>
    </row>
    <row r="629" spans="1:18" x14ac:dyDescent="0.25">
      <c r="A629" s="169">
        <v>45345</v>
      </c>
      <c r="B629" s="116">
        <v>1258.0999999999999</v>
      </c>
      <c r="C629" s="116">
        <v>1223.4000000000001</v>
      </c>
      <c r="D629" s="116">
        <v>1218.1500000000001</v>
      </c>
      <c r="E629" s="116">
        <v>1254.1500000000001</v>
      </c>
      <c r="F629" s="116">
        <v>1223.4000000000001</v>
      </c>
      <c r="G629">
        <v>20758</v>
      </c>
      <c r="H629" s="116"/>
      <c r="I629" s="116"/>
      <c r="L629" s="169">
        <v>45345</v>
      </c>
      <c r="M629" s="116">
        <v>1225.55</v>
      </c>
      <c r="N629" s="116">
        <v>1257.75</v>
      </c>
      <c r="O629" s="116">
        <v>1218</v>
      </c>
      <c r="P629" s="116">
        <v>1247.75</v>
      </c>
      <c r="Q629" s="116">
        <v>1225.55</v>
      </c>
      <c r="R629">
        <v>183416</v>
      </c>
    </row>
    <row r="630" spans="1:18" x14ac:dyDescent="0.25">
      <c r="A630" s="169">
        <v>45348</v>
      </c>
      <c r="B630" s="116">
        <v>1282.95</v>
      </c>
      <c r="C630" s="116">
        <v>1272.45</v>
      </c>
      <c r="D630" s="116">
        <v>1237.8</v>
      </c>
      <c r="E630" s="116">
        <v>1255.8</v>
      </c>
      <c r="F630" s="116">
        <v>1272.45</v>
      </c>
      <c r="G630">
        <v>18729</v>
      </c>
      <c r="H630" s="116"/>
      <c r="I630" s="116"/>
      <c r="L630" s="169">
        <v>45348</v>
      </c>
      <c r="M630" s="116">
        <v>1272.75</v>
      </c>
      <c r="N630" s="116">
        <v>1284.4000000000001</v>
      </c>
      <c r="O630" s="116">
        <v>1240</v>
      </c>
      <c r="P630" s="116">
        <v>1250</v>
      </c>
      <c r="Q630" s="116">
        <v>1272.75</v>
      </c>
      <c r="R630">
        <v>257001</v>
      </c>
    </row>
    <row r="631" spans="1:18" x14ac:dyDescent="0.25">
      <c r="A631" s="169">
        <v>45349</v>
      </c>
      <c r="B631" s="116">
        <v>1284.75</v>
      </c>
      <c r="C631" s="116">
        <v>1240.2</v>
      </c>
      <c r="D631" s="116">
        <v>1230</v>
      </c>
      <c r="E631" s="116">
        <v>1284.75</v>
      </c>
      <c r="F631" s="116">
        <v>1240.2</v>
      </c>
      <c r="G631">
        <v>11180</v>
      </c>
      <c r="H631" s="116"/>
      <c r="I631" s="116"/>
      <c r="L631" s="169">
        <v>45349</v>
      </c>
      <c r="M631" s="116">
        <v>1240.2</v>
      </c>
      <c r="N631" s="116">
        <v>1278.8499999999999</v>
      </c>
      <c r="O631" s="116">
        <v>1229.05</v>
      </c>
      <c r="P631" s="116">
        <v>1274</v>
      </c>
      <c r="Q631" s="116">
        <v>1240.2</v>
      </c>
      <c r="R631">
        <v>111606</v>
      </c>
    </row>
    <row r="632" spans="1:18" x14ac:dyDescent="0.25">
      <c r="A632" s="169">
        <v>45350</v>
      </c>
      <c r="B632" s="116">
        <v>1239.05</v>
      </c>
      <c r="C632" s="116">
        <v>1198.05</v>
      </c>
      <c r="D632" s="116">
        <v>1192.0999999999999</v>
      </c>
      <c r="E632" s="116">
        <v>1228.2</v>
      </c>
      <c r="F632" s="116">
        <v>1198.05</v>
      </c>
      <c r="G632">
        <v>12895</v>
      </c>
      <c r="H632" s="116"/>
      <c r="I632" s="116"/>
      <c r="L632" s="169">
        <v>45350</v>
      </c>
      <c r="M632" s="116">
        <v>1198.3499999999999</v>
      </c>
      <c r="N632" s="116">
        <v>1240</v>
      </c>
      <c r="O632" s="116">
        <v>1190</v>
      </c>
      <c r="P632" s="116">
        <v>1240</v>
      </c>
      <c r="Q632" s="116">
        <v>1198.3499999999999</v>
      </c>
      <c r="R632">
        <v>88869</v>
      </c>
    </row>
    <row r="633" spans="1:18" x14ac:dyDescent="0.25">
      <c r="A633" s="169">
        <v>45351</v>
      </c>
      <c r="B633" s="116">
        <v>1217.4000000000001</v>
      </c>
      <c r="C633" s="116">
        <v>1179.05</v>
      </c>
      <c r="D633" s="116">
        <v>1170.95</v>
      </c>
      <c r="E633" s="116">
        <v>1210</v>
      </c>
      <c r="F633" s="116">
        <v>1179.05</v>
      </c>
      <c r="G633">
        <v>6206</v>
      </c>
      <c r="H633" s="116"/>
      <c r="I633" s="116"/>
      <c r="L633" s="169">
        <v>45351</v>
      </c>
      <c r="M633" s="116">
        <v>1178.5</v>
      </c>
      <c r="N633" s="116">
        <v>1215.95</v>
      </c>
      <c r="O633" s="116">
        <v>1170.1500000000001</v>
      </c>
      <c r="P633" s="116">
        <v>1203</v>
      </c>
      <c r="Q633" s="116">
        <v>1178.5</v>
      </c>
      <c r="R633">
        <v>73125</v>
      </c>
    </row>
    <row r="634" spans="1:18" x14ac:dyDescent="0.25">
      <c r="A634" s="169">
        <v>45352</v>
      </c>
      <c r="B634" s="116">
        <v>1222.9000000000001</v>
      </c>
      <c r="C634" s="116">
        <v>1186.6500000000001</v>
      </c>
      <c r="D634" s="116">
        <v>1170.95</v>
      </c>
      <c r="E634" s="116">
        <v>1194.95</v>
      </c>
      <c r="F634" s="116">
        <v>1186.6500000000001</v>
      </c>
      <c r="G634">
        <v>7156</v>
      </c>
      <c r="H634" s="116"/>
      <c r="I634" s="116"/>
      <c r="L634" s="169">
        <v>45352</v>
      </c>
      <c r="M634" s="116">
        <v>1186.7</v>
      </c>
      <c r="N634" s="116">
        <v>1223.5999999999999</v>
      </c>
      <c r="O634" s="116">
        <v>1171.95</v>
      </c>
      <c r="P634" s="116">
        <v>1182</v>
      </c>
      <c r="Q634" s="116">
        <v>1186.7</v>
      </c>
      <c r="R634">
        <v>71053</v>
      </c>
    </row>
    <row r="635" spans="1:18" x14ac:dyDescent="0.25">
      <c r="A635" s="169">
        <v>45353</v>
      </c>
      <c r="B635" s="116">
        <v>1239</v>
      </c>
      <c r="C635" s="116">
        <v>1207.05</v>
      </c>
      <c r="D635" s="116">
        <v>1188</v>
      </c>
      <c r="E635" s="116">
        <v>1208</v>
      </c>
      <c r="F635" s="116">
        <v>1207.05</v>
      </c>
      <c r="G635">
        <v>218</v>
      </c>
      <c r="H635" s="116"/>
      <c r="I635" s="116"/>
      <c r="L635" s="169">
        <v>45353</v>
      </c>
      <c r="M635" s="116">
        <v>1206.45</v>
      </c>
      <c r="N635" s="116">
        <v>1222</v>
      </c>
      <c r="O635" s="116">
        <v>1190</v>
      </c>
      <c r="P635" s="116">
        <v>1191.7</v>
      </c>
      <c r="Q635" s="116">
        <v>1206.45</v>
      </c>
      <c r="R635">
        <v>8425</v>
      </c>
    </row>
    <row r="636" spans="1:18" x14ac:dyDescent="0.25">
      <c r="A636" s="169">
        <v>45355</v>
      </c>
      <c r="B636" s="116">
        <v>1223</v>
      </c>
      <c r="C636" s="116">
        <v>1211.5999999999999</v>
      </c>
      <c r="D636" s="116">
        <v>1177.8499999999999</v>
      </c>
      <c r="E636" s="116">
        <v>1208.4000000000001</v>
      </c>
      <c r="F636" s="116">
        <v>1211.5999999999999</v>
      </c>
      <c r="G636">
        <v>7599</v>
      </c>
      <c r="H636" s="116"/>
      <c r="I636" s="116"/>
      <c r="L636" s="169">
        <v>45355</v>
      </c>
      <c r="M636" s="116">
        <v>1213.2</v>
      </c>
      <c r="N636" s="116">
        <v>1226</v>
      </c>
      <c r="O636" s="116">
        <v>1179.75</v>
      </c>
      <c r="P636" s="116">
        <v>1220</v>
      </c>
      <c r="Q636" s="116">
        <v>1213.2</v>
      </c>
      <c r="R636">
        <v>57646</v>
      </c>
    </row>
    <row r="637" spans="1:18" x14ac:dyDescent="0.25">
      <c r="A637" s="169">
        <v>45356</v>
      </c>
      <c r="B637" s="116">
        <v>1212</v>
      </c>
      <c r="C637" s="116">
        <v>1186.3</v>
      </c>
      <c r="D637" s="116">
        <v>1180</v>
      </c>
      <c r="E637" s="116">
        <v>1212</v>
      </c>
      <c r="F637" s="116">
        <v>1186.3</v>
      </c>
      <c r="G637">
        <v>3560</v>
      </c>
      <c r="H637" s="116"/>
      <c r="I637" s="116"/>
      <c r="L637" s="169">
        <v>45356</v>
      </c>
      <c r="M637" s="116">
        <v>1187.9000000000001</v>
      </c>
      <c r="N637" s="116">
        <v>1213.1500000000001</v>
      </c>
      <c r="O637" s="116">
        <v>1178.9000000000001</v>
      </c>
      <c r="P637" s="116">
        <v>1210</v>
      </c>
      <c r="Q637" s="116">
        <v>1187.9000000000001</v>
      </c>
      <c r="R637">
        <v>42840</v>
      </c>
    </row>
    <row r="638" spans="1:18" x14ac:dyDescent="0.25">
      <c r="A638" s="169">
        <v>45357</v>
      </c>
      <c r="B638" s="116">
        <v>1183.5999999999999</v>
      </c>
      <c r="C638" s="116">
        <v>1135.2</v>
      </c>
      <c r="D638" s="116">
        <v>1125</v>
      </c>
      <c r="E638" s="116">
        <v>1180.05</v>
      </c>
      <c r="F638" s="116">
        <v>1135.2</v>
      </c>
      <c r="G638">
        <v>3940</v>
      </c>
      <c r="H638" s="116"/>
      <c r="I638" s="116"/>
      <c r="L638" s="169">
        <v>45357</v>
      </c>
      <c r="M638" s="116">
        <v>1133.8499999999999</v>
      </c>
      <c r="N638" s="116">
        <v>1190</v>
      </c>
      <c r="O638" s="116">
        <v>1124</v>
      </c>
      <c r="P638" s="116">
        <v>1187.9000000000001</v>
      </c>
      <c r="Q638" s="116">
        <v>1133.8499999999999</v>
      </c>
      <c r="R638">
        <v>63265</v>
      </c>
    </row>
    <row r="639" spans="1:18" x14ac:dyDescent="0.25">
      <c r="A639" s="169">
        <v>45358</v>
      </c>
      <c r="B639" s="116">
        <v>1162.9000000000001</v>
      </c>
      <c r="C639" s="116">
        <v>1135</v>
      </c>
      <c r="D639" s="116">
        <v>1130</v>
      </c>
      <c r="E639" s="116">
        <v>1135</v>
      </c>
      <c r="F639" s="116">
        <v>1135</v>
      </c>
      <c r="G639">
        <v>9525</v>
      </c>
      <c r="H639" s="116"/>
      <c r="I639" s="116"/>
      <c r="L639" s="169">
        <v>45358</v>
      </c>
      <c r="M639" s="116">
        <v>1143.4000000000001</v>
      </c>
      <c r="N639" s="116">
        <v>1164.05</v>
      </c>
      <c r="O639" s="116">
        <v>1125.5</v>
      </c>
      <c r="P639" s="116">
        <v>1140</v>
      </c>
      <c r="Q639" s="116">
        <v>1143.4000000000001</v>
      </c>
      <c r="R639">
        <v>51084</v>
      </c>
    </row>
    <row r="640" spans="1:18" x14ac:dyDescent="0.25">
      <c r="A640" s="169">
        <v>45362</v>
      </c>
      <c r="B640" s="116">
        <v>1160.45</v>
      </c>
      <c r="C640" s="116">
        <v>1090.1500000000001</v>
      </c>
      <c r="D640" s="116">
        <v>1085</v>
      </c>
      <c r="E640" s="116">
        <v>1135.45</v>
      </c>
      <c r="F640" s="116">
        <v>1090.1500000000001</v>
      </c>
      <c r="G640">
        <v>3212</v>
      </c>
      <c r="H640" s="116"/>
      <c r="I640" s="116"/>
      <c r="L640" s="169">
        <v>45362</v>
      </c>
      <c r="M640" s="116">
        <v>1091.8</v>
      </c>
      <c r="N640" s="116">
        <v>1162.8499999999999</v>
      </c>
      <c r="O640" s="116">
        <v>1080.05</v>
      </c>
      <c r="P640" s="116">
        <v>1150</v>
      </c>
      <c r="Q640" s="116">
        <v>1091.8</v>
      </c>
      <c r="R640">
        <v>57104</v>
      </c>
    </row>
    <row r="641" spans="1:18" x14ac:dyDescent="0.25">
      <c r="A641" s="169">
        <v>45363</v>
      </c>
      <c r="B641" s="116">
        <v>1106.05</v>
      </c>
      <c r="C641" s="116">
        <v>1024.1500000000001</v>
      </c>
      <c r="D641" s="116">
        <v>1012</v>
      </c>
      <c r="E641" s="116">
        <v>1097.75</v>
      </c>
      <c r="F641" s="116">
        <v>1024.1500000000001</v>
      </c>
      <c r="G641">
        <v>5703</v>
      </c>
      <c r="H641" s="116"/>
      <c r="I641" s="116"/>
      <c r="L641" s="169">
        <v>45363</v>
      </c>
      <c r="M641" s="116">
        <v>1024.9000000000001</v>
      </c>
      <c r="N641" s="116">
        <v>1110</v>
      </c>
      <c r="O641" s="116">
        <v>1015</v>
      </c>
      <c r="P641" s="116">
        <v>1104.8499999999999</v>
      </c>
      <c r="Q641" s="116">
        <v>1024.9000000000001</v>
      </c>
      <c r="R641">
        <v>181022</v>
      </c>
    </row>
    <row r="642" spans="1:18" x14ac:dyDescent="0.25">
      <c r="A642" s="169">
        <v>45364</v>
      </c>
      <c r="B642" s="116">
        <v>1035.5</v>
      </c>
      <c r="C642" s="116">
        <v>972.55</v>
      </c>
      <c r="D642" s="116">
        <v>959.15</v>
      </c>
      <c r="E642" s="116">
        <v>1025</v>
      </c>
      <c r="F642" s="116">
        <v>972.55</v>
      </c>
      <c r="G642">
        <v>6928</v>
      </c>
      <c r="H642" s="116"/>
      <c r="I642" s="116"/>
      <c r="L642" s="169">
        <v>45364</v>
      </c>
      <c r="M642" s="116">
        <v>969.35</v>
      </c>
      <c r="N642" s="116">
        <v>1036.25</v>
      </c>
      <c r="O642" s="116">
        <v>951</v>
      </c>
      <c r="P642" s="116">
        <v>1024.9000000000001</v>
      </c>
      <c r="Q642" s="116">
        <v>969.35</v>
      </c>
      <c r="R642">
        <v>123107</v>
      </c>
    </row>
    <row r="643" spans="1:18" x14ac:dyDescent="0.25">
      <c r="A643" s="169">
        <v>45365</v>
      </c>
      <c r="B643" s="116">
        <v>1006.5</v>
      </c>
      <c r="C643" s="116">
        <v>985.1</v>
      </c>
      <c r="D643" s="116">
        <v>951.2</v>
      </c>
      <c r="E643" s="116">
        <v>951.2</v>
      </c>
      <c r="F643" s="116">
        <v>985.1</v>
      </c>
      <c r="G643">
        <v>19344</v>
      </c>
      <c r="H643" s="116"/>
      <c r="I643" s="116"/>
      <c r="L643" s="169">
        <v>45365</v>
      </c>
      <c r="M643" s="116">
        <v>983.75</v>
      </c>
      <c r="N643" s="116">
        <v>1005</v>
      </c>
      <c r="O643" s="116">
        <v>957.7</v>
      </c>
      <c r="P643" s="116">
        <v>969.35</v>
      </c>
      <c r="Q643" s="116">
        <v>983.75</v>
      </c>
      <c r="R643">
        <v>79665</v>
      </c>
    </row>
    <row r="644" spans="1:18" x14ac:dyDescent="0.25">
      <c r="A644" s="169">
        <v>45366</v>
      </c>
      <c r="B644" s="116">
        <v>1009.45</v>
      </c>
      <c r="C644" s="116">
        <v>994.5</v>
      </c>
      <c r="D644" s="116">
        <v>940</v>
      </c>
      <c r="E644" s="116">
        <v>999.55</v>
      </c>
      <c r="F644" s="116">
        <v>994.5</v>
      </c>
      <c r="G644">
        <v>12777</v>
      </c>
      <c r="H644" s="116"/>
      <c r="I644" s="116"/>
      <c r="L644" s="169">
        <v>45366</v>
      </c>
      <c r="M644" s="116">
        <v>995</v>
      </c>
      <c r="N644" s="116">
        <v>1008.9</v>
      </c>
      <c r="O644" s="116">
        <v>950.25</v>
      </c>
      <c r="P644" s="116">
        <v>986.05</v>
      </c>
      <c r="Q644" s="116">
        <v>995</v>
      </c>
      <c r="R644">
        <v>68224</v>
      </c>
    </row>
    <row r="645" spans="1:18" x14ac:dyDescent="0.25">
      <c r="A645" s="169">
        <v>45369</v>
      </c>
      <c r="B645" s="116">
        <v>1086.95</v>
      </c>
      <c r="C645" s="116">
        <v>1039.1500000000001</v>
      </c>
      <c r="D645" s="116">
        <v>996.8</v>
      </c>
      <c r="E645" s="116">
        <v>1014.4</v>
      </c>
      <c r="F645" s="116">
        <v>1039.1500000000001</v>
      </c>
      <c r="G645">
        <v>11482</v>
      </c>
      <c r="H645" s="116"/>
      <c r="I645" s="116"/>
      <c r="L645" s="169">
        <v>45369</v>
      </c>
      <c r="M645" s="116">
        <v>1040.0999999999999</v>
      </c>
      <c r="N645" s="116">
        <v>1090</v>
      </c>
      <c r="O645" s="116">
        <v>995.3</v>
      </c>
      <c r="P645" s="116">
        <v>1010</v>
      </c>
      <c r="Q645" s="116">
        <v>1040.0999999999999</v>
      </c>
      <c r="R645">
        <v>233492</v>
      </c>
    </row>
    <row r="646" spans="1:18" x14ac:dyDescent="0.25">
      <c r="A646" s="169">
        <v>45370</v>
      </c>
      <c r="B646" s="116">
        <v>1050.5999999999999</v>
      </c>
      <c r="C646" s="116">
        <v>1023.2</v>
      </c>
      <c r="D646" s="116">
        <v>1009.55</v>
      </c>
      <c r="E646" s="116">
        <v>1025.8499999999999</v>
      </c>
      <c r="F646" s="116">
        <v>1023.2</v>
      </c>
      <c r="G646">
        <v>3421</v>
      </c>
      <c r="H646" s="116"/>
      <c r="I646" s="116"/>
      <c r="L646" s="169">
        <v>45370</v>
      </c>
      <c r="M646" s="116">
        <v>1026.5</v>
      </c>
      <c r="N646" s="116">
        <v>1050.5</v>
      </c>
      <c r="O646" s="116">
        <v>1009.1</v>
      </c>
      <c r="P646" s="116">
        <v>1029.7</v>
      </c>
      <c r="Q646" s="116">
        <v>1026.5</v>
      </c>
      <c r="R646">
        <v>81558</v>
      </c>
    </row>
    <row r="647" spans="1:18" x14ac:dyDescent="0.25">
      <c r="A647" s="169">
        <v>45371</v>
      </c>
      <c r="B647" s="116">
        <v>1039.9000000000001</v>
      </c>
      <c r="C647" s="116">
        <v>1023.95</v>
      </c>
      <c r="D647" s="116">
        <v>1016.15</v>
      </c>
      <c r="E647" s="116">
        <v>1030</v>
      </c>
      <c r="F647" s="116">
        <v>1023.95</v>
      </c>
      <c r="G647">
        <v>2823</v>
      </c>
      <c r="H647" s="116"/>
      <c r="I647" s="116"/>
      <c r="L647" s="169">
        <v>45371</v>
      </c>
      <c r="M647" s="116">
        <v>1024.45</v>
      </c>
      <c r="N647" s="116">
        <v>1039.45</v>
      </c>
      <c r="O647" s="116">
        <v>1015</v>
      </c>
      <c r="P647" s="116">
        <v>1026.5</v>
      </c>
      <c r="Q647" s="116">
        <v>1024.45</v>
      </c>
      <c r="R647">
        <v>34748</v>
      </c>
    </row>
    <row r="648" spans="1:18" x14ac:dyDescent="0.25">
      <c r="A648" s="169">
        <v>45372</v>
      </c>
      <c r="B648" s="116">
        <v>1055</v>
      </c>
      <c r="C648" s="116">
        <v>1027.2</v>
      </c>
      <c r="D648" s="116">
        <v>1020.05</v>
      </c>
      <c r="E648" s="116">
        <v>1020.05</v>
      </c>
      <c r="F648" s="116">
        <v>1027.2</v>
      </c>
      <c r="G648">
        <v>4734</v>
      </c>
      <c r="H648" s="116"/>
      <c r="I648" s="116"/>
      <c r="L648" s="169">
        <v>45372</v>
      </c>
      <c r="M648" s="116">
        <v>1025.9000000000001</v>
      </c>
      <c r="N648" s="116">
        <v>1058</v>
      </c>
      <c r="O648" s="116">
        <v>1023</v>
      </c>
      <c r="P648" s="116">
        <v>1026.9000000000001</v>
      </c>
      <c r="Q648" s="116">
        <v>1025.9000000000001</v>
      </c>
      <c r="R648">
        <v>56777</v>
      </c>
    </row>
    <row r="649" spans="1:18" x14ac:dyDescent="0.25">
      <c r="A649" s="169">
        <v>45373</v>
      </c>
      <c r="B649" s="116">
        <v>1105.75</v>
      </c>
      <c r="C649" s="116">
        <v>1059.4000000000001</v>
      </c>
      <c r="D649" s="116">
        <v>1034.8</v>
      </c>
      <c r="E649" s="116">
        <v>1034.8</v>
      </c>
      <c r="F649" s="116">
        <v>1059.4000000000001</v>
      </c>
      <c r="G649">
        <v>9857</v>
      </c>
      <c r="H649" s="116"/>
      <c r="I649" s="116"/>
      <c r="L649" s="169">
        <v>45373</v>
      </c>
      <c r="M649" s="116">
        <v>1059.55</v>
      </c>
      <c r="N649" s="116">
        <v>1107.2</v>
      </c>
      <c r="O649" s="116">
        <v>1029.8</v>
      </c>
      <c r="P649" s="116">
        <v>1032</v>
      </c>
      <c r="Q649" s="116">
        <v>1059.55</v>
      </c>
      <c r="R649">
        <v>267245</v>
      </c>
    </row>
    <row r="650" spans="1:18" x14ac:dyDescent="0.25">
      <c r="A650" s="169">
        <v>45377</v>
      </c>
      <c r="B650" s="116">
        <v>1106.3</v>
      </c>
      <c r="C650" s="116">
        <v>1082.95</v>
      </c>
      <c r="D650" s="116">
        <v>1038.5</v>
      </c>
      <c r="E650" s="116">
        <v>1038.5</v>
      </c>
      <c r="F650" s="116">
        <v>1082.95</v>
      </c>
      <c r="G650">
        <v>4746</v>
      </c>
      <c r="H650" s="116"/>
      <c r="I650" s="116"/>
      <c r="L650" s="169">
        <v>45377</v>
      </c>
      <c r="M650" s="116">
        <v>1086</v>
      </c>
      <c r="N650" s="116">
        <v>1104.8499999999999</v>
      </c>
      <c r="O650" s="116">
        <v>1041.1500000000001</v>
      </c>
      <c r="P650" s="116">
        <v>1062.4000000000001</v>
      </c>
      <c r="Q650" s="116">
        <v>1086</v>
      </c>
      <c r="R650">
        <v>151239</v>
      </c>
    </row>
    <row r="651" spans="1:18" x14ac:dyDescent="0.25">
      <c r="A651" s="169">
        <v>45378</v>
      </c>
      <c r="B651" s="116">
        <v>1115.3499999999999</v>
      </c>
      <c r="C651" s="116">
        <v>1098.9000000000001</v>
      </c>
      <c r="D651" s="116">
        <v>1053.4000000000001</v>
      </c>
      <c r="E651" s="116">
        <v>1053.4000000000001</v>
      </c>
      <c r="F651" s="116">
        <v>1098.9000000000001</v>
      </c>
      <c r="G651">
        <v>6602</v>
      </c>
      <c r="H651" s="116"/>
      <c r="I651" s="116"/>
      <c r="L651" s="169">
        <v>45378</v>
      </c>
      <c r="M651" s="116">
        <v>1099.55</v>
      </c>
      <c r="N651" s="116">
        <v>1119.75</v>
      </c>
      <c r="O651" s="116">
        <v>1067.5</v>
      </c>
      <c r="P651" s="116">
        <v>1081</v>
      </c>
      <c r="Q651" s="116">
        <v>1099.55</v>
      </c>
      <c r="R651">
        <v>141653</v>
      </c>
    </row>
    <row r="652" spans="1:18" x14ac:dyDescent="0.25">
      <c r="A652" s="169">
        <v>45379</v>
      </c>
      <c r="B652" s="116">
        <v>1142.05</v>
      </c>
      <c r="C652" s="116">
        <v>1095.95</v>
      </c>
      <c r="D652" s="116">
        <v>1091</v>
      </c>
      <c r="E652" s="116">
        <v>1108.3499999999999</v>
      </c>
      <c r="F652" s="116">
        <v>1095.95</v>
      </c>
      <c r="G652">
        <v>5098</v>
      </c>
      <c r="H652" s="116"/>
      <c r="I652" s="116"/>
      <c r="L652" s="169">
        <v>45379</v>
      </c>
      <c r="M652" s="116">
        <v>1097.95</v>
      </c>
      <c r="N652" s="116">
        <v>1143.45</v>
      </c>
      <c r="O652" s="116">
        <v>1086</v>
      </c>
      <c r="P652" s="116">
        <v>1099.5999999999999</v>
      </c>
      <c r="Q652" s="116">
        <v>1097.95</v>
      </c>
      <c r="R652">
        <v>84393</v>
      </c>
    </row>
    <row r="653" spans="1:18" x14ac:dyDescent="0.25">
      <c r="A653" s="169">
        <v>45383</v>
      </c>
      <c r="B653" s="116">
        <v>1190</v>
      </c>
      <c r="C653" s="116">
        <v>1165.25</v>
      </c>
      <c r="D653" s="116">
        <v>1114.2</v>
      </c>
      <c r="E653" s="116">
        <v>1114.2</v>
      </c>
      <c r="F653" s="116">
        <v>1165.25</v>
      </c>
      <c r="G653">
        <v>4587</v>
      </c>
      <c r="H653" s="116"/>
      <c r="I653" s="116"/>
      <c r="L653" s="169">
        <v>45383</v>
      </c>
      <c r="M653" s="116">
        <v>1164.0999999999999</v>
      </c>
      <c r="N653" s="116">
        <v>1193</v>
      </c>
      <c r="O653" s="116">
        <v>1101.7</v>
      </c>
      <c r="P653" s="116">
        <v>1101.7</v>
      </c>
      <c r="Q653" s="116">
        <v>1164.0999999999999</v>
      </c>
      <c r="R653">
        <v>119483</v>
      </c>
    </row>
    <row r="654" spans="1:18" x14ac:dyDescent="0.25">
      <c r="A654" s="169">
        <v>45384</v>
      </c>
      <c r="B654" s="116">
        <v>1349.9</v>
      </c>
      <c r="C654" s="116">
        <v>1323.05</v>
      </c>
      <c r="D654" s="116">
        <v>1263.8</v>
      </c>
      <c r="E654" s="116">
        <v>1340.35</v>
      </c>
      <c r="F654" s="116">
        <v>1323.05</v>
      </c>
      <c r="G654">
        <v>96920</v>
      </c>
      <c r="H654" s="116"/>
      <c r="I654" s="116"/>
      <c r="L654" s="169">
        <v>45384</v>
      </c>
      <c r="M654" s="116">
        <v>1323.35</v>
      </c>
      <c r="N654" s="116">
        <v>1349.95</v>
      </c>
      <c r="O654" s="116">
        <v>1271.3499999999999</v>
      </c>
      <c r="P654" s="116">
        <v>1343.95</v>
      </c>
      <c r="Q654" s="116">
        <v>1323.35</v>
      </c>
      <c r="R654">
        <v>1252312</v>
      </c>
    </row>
    <row r="655" spans="1:18" x14ac:dyDescent="0.25">
      <c r="A655" s="169">
        <v>45385</v>
      </c>
      <c r="B655" s="116">
        <v>1379.85</v>
      </c>
      <c r="C655" s="116">
        <v>1363.65</v>
      </c>
      <c r="D655" s="116">
        <v>1305.4000000000001</v>
      </c>
      <c r="E655" s="116">
        <v>1323.35</v>
      </c>
      <c r="F655" s="116">
        <v>1363.65</v>
      </c>
      <c r="G655">
        <v>21035</v>
      </c>
      <c r="H655" s="116"/>
      <c r="I655" s="116"/>
      <c r="L655" s="169">
        <v>45385</v>
      </c>
      <c r="M655" s="116">
        <v>1360.45</v>
      </c>
      <c r="N655" s="116">
        <v>1380</v>
      </c>
      <c r="O655" s="116">
        <v>1305</v>
      </c>
      <c r="P655" s="116">
        <v>1323.7</v>
      </c>
      <c r="Q655" s="116">
        <v>1360.45</v>
      </c>
      <c r="R655">
        <v>339825</v>
      </c>
    </row>
    <row r="656" spans="1:18" x14ac:dyDescent="0.25">
      <c r="A656" s="169">
        <v>45386</v>
      </c>
      <c r="B656" s="116">
        <v>1397.45</v>
      </c>
      <c r="C656" s="116">
        <v>1377.6</v>
      </c>
      <c r="D656" s="116">
        <v>1319.9</v>
      </c>
      <c r="E656" s="116">
        <v>1369.95</v>
      </c>
      <c r="F656" s="116">
        <v>1377.6</v>
      </c>
      <c r="G656">
        <v>24345</v>
      </c>
      <c r="H656" s="116"/>
      <c r="I656" s="116"/>
      <c r="L656" s="169">
        <v>45386</v>
      </c>
      <c r="M656" s="116">
        <v>1379.4</v>
      </c>
      <c r="N656" s="116">
        <v>1398.8</v>
      </c>
      <c r="O656" s="116">
        <v>1319.35</v>
      </c>
      <c r="P656" s="116">
        <v>1360</v>
      </c>
      <c r="Q656" s="116">
        <v>1379.4</v>
      </c>
      <c r="R656">
        <v>251706</v>
      </c>
    </row>
    <row r="657" spans="1:18" x14ac:dyDescent="0.25">
      <c r="A657" s="169">
        <v>45387</v>
      </c>
      <c r="B657" s="116">
        <v>1394.95</v>
      </c>
      <c r="C657" s="116">
        <v>1352.15</v>
      </c>
      <c r="D657" s="116">
        <v>1345.3</v>
      </c>
      <c r="E657" s="116">
        <v>1375.85</v>
      </c>
      <c r="F657" s="116">
        <v>1352.15</v>
      </c>
      <c r="G657">
        <v>8976</v>
      </c>
      <c r="H657" s="116"/>
      <c r="I657" s="116"/>
      <c r="L657" s="169">
        <v>45387</v>
      </c>
      <c r="M657" s="116">
        <v>1350.4</v>
      </c>
      <c r="N657" s="116">
        <v>1393.95</v>
      </c>
      <c r="O657" s="116">
        <v>1345</v>
      </c>
      <c r="P657" s="116">
        <v>1379</v>
      </c>
      <c r="Q657" s="116">
        <v>1350.4</v>
      </c>
      <c r="R657">
        <v>149548</v>
      </c>
    </row>
    <row r="658" spans="1:18" x14ac:dyDescent="0.25">
      <c r="A658" s="169">
        <v>45390</v>
      </c>
      <c r="B658" s="116">
        <v>1401.35</v>
      </c>
      <c r="C658" s="116">
        <v>1361.4</v>
      </c>
      <c r="D658" s="116">
        <v>1347.45</v>
      </c>
      <c r="E658" s="116">
        <v>1380</v>
      </c>
      <c r="F658" s="116">
        <v>1361.4</v>
      </c>
      <c r="G658">
        <v>15924</v>
      </c>
      <c r="H658" s="116"/>
      <c r="I658" s="116"/>
      <c r="L658" s="169">
        <v>45390</v>
      </c>
      <c r="M658" s="116">
        <v>1364.3</v>
      </c>
      <c r="N658" s="116">
        <v>1400</v>
      </c>
      <c r="O658" s="116">
        <v>1356.05</v>
      </c>
      <c r="P658" s="116">
        <v>1380</v>
      </c>
      <c r="Q658" s="116">
        <v>1364.3</v>
      </c>
      <c r="R658">
        <v>149344</v>
      </c>
    </row>
    <row r="659" spans="1:18" x14ac:dyDescent="0.25">
      <c r="A659" s="169">
        <v>45391</v>
      </c>
      <c r="B659" s="116">
        <v>1379.25</v>
      </c>
      <c r="C659" s="116">
        <v>1334</v>
      </c>
      <c r="D659" s="116">
        <v>1323.25</v>
      </c>
      <c r="E659" s="116">
        <v>1379.25</v>
      </c>
      <c r="F659" s="116">
        <v>1334</v>
      </c>
      <c r="G659">
        <v>5936</v>
      </c>
      <c r="H659" s="116"/>
      <c r="I659" s="116"/>
      <c r="L659" s="169">
        <v>45391</v>
      </c>
      <c r="M659" s="116">
        <v>1331.95</v>
      </c>
      <c r="N659" s="116">
        <v>1375</v>
      </c>
      <c r="O659" s="116">
        <v>1323.05</v>
      </c>
      <c r="P659" s="116">
        <v>1365</v>
      </c>
      <c r="Q659" s="116">
        <v>1331.95</v>
      </c>
      <c r="R659">
        <v>85511</v>
      </c>
    </row>
    <row r="660" spans="1:18" x14ac:dyDescent="0.25">
      <c r="A660" s="169">
        <v>45392</v>
      </c>
      <c r="B660" s="116">
        <v>1375</v>
      </c>
      <c r="C660" s="116">
        <v>1356.65</v>
      </c>
      <c r="D660" s="116">
        <v>1312.75</v>
      </c>
      <c r="E660" s="116">
        <v>1334.35</v>
      </c>
      <c r="F660" s="116">
        <v>1356.65</v>
      </c>
      <c r="G660">
        <v>14717</v>
      </c>
      <c r="H660" s="116"/>
      <c r="I660" s="116"/>
      <c r="L660" s="169">
        <v>45392</v>
      </c>
      <c r="M660" s="116">
        <v>1354.95</v>
      </c>
      <c r="N660" s="116">
        <v>1375</v>
      </c>
      <c r="O660" s="116">
        <v>1313.1</v>
      </c>
      <c r="P660" s="116">
        <v>1330.05</v>
      </c>
      <c r="Q660" s="116">
        <v>1354.95</v>
      </c>
      <c r="R660">
        <v>117134</v>
      </c>
    </row>
    <row r="661" spans="1:18" x14ac:dyDescent="0.25">
      <c r="A661" s="169">
        <v>45394</v>
      </c>
      <c r="B661" s="116">
        <v>1365.95</v>
      </c>
      <c r="C661" s="116">
        <v>1309.3</v>
      </c>
      <c r="D661" s="116">
        <v>1304.95</v>
      </c>
      <c r="E661" s="116">
        <v>1331.25</v>
      </c>
      <c r="F661" s="116">
        <v>1309.3</v>
      </c>
      <c r="G661">
        <v>12687</v>
      </c>
      <c r="H661" s="116"/>
      <c r="I661" s="116"/>
      <c r="L661" s="169">
        <v>45394</v>
      </c>
      <c r="M661" s="116">
        <v>1309.3</v>
      </c>
      <c r="N661" s="116">
        <v>1366.85</v>
      </c>
      <c r="O661" s="116">
        <v>1305</v>
      </c>
      <c r="P661" s="116">
        <v>1349</v>
      </c>
      <c r="Q661" s="116">
        <v>1309.3</v>
      </c>
      <c r="R661">
        <v>107106</v>
      </c>
    </row>
    <row r="662" spans="1:18" x14ac:dyDescent="0.25">
      <c r="A662" s="169">
        <v>45397</v>
      </c>
      <c r="B662" s="116">
        <v>1325</v>
      </c>
      <c r="C662" s="116">
        <v>1296.5</v>
      </c>
      <c r="D662" s="116">
        <v>1211</v>
      </c>
      <c r="E662" s="116">
        <v>1211</v>
      </c>
      <c r="F662" s="116">
        <v>1296.5</v>
      </c>
      <c r="G662">
        <v>18919</v>
      </c>
      <c r="H662" s="116"/>
      <c r="I662" s="116"/>
      <c r="L662" s="169">
        <v>45397</v>
      </c>
      <c r="M662" s="116">
        <v>1296.5999999999999</v>
      </c>
      <c r="N662" s="116">
        <v>1327.65</v>
      </c>
      <c r="O662" s="116">
        <v>1258.6500000000001</v>
      </c>
      <c r="P662" s="116">
        <v>1290</v>
      </c>
      <c r="Q662" s="116">
        <v>1296.5999999999999</v>
      </c>
      <c r="R662">
        <v>130648</v>
      </c>
    </row>
    <row r="663" spans="1:18" x14ac:dyDescent="0.25">
      <c r="A663" s="169">
        <v>45398</v>
      </c>
      <c r="B663" s="116">
        <v>1317</v>
      </c>
      <c r="C663" s="116">
        <v>1294.4000000000001</v>
      </c>
      <c r="D663" s="116">
        <v>1281.05</v>
      </c>
      <c r="E663" s="116">
        <v>1281.05</v>
      </c>
      <c r="F663" s="116">
        <v>1294.4000000000001</v>
      </c>
      <c r="G663">
        <v>6219</v>
      </c>
      <c r="H663" s="116"/>
      <c r="I663" s="116"/>
      <c r="L663" s="169">
        <v>45398</v>
      </c>
      <c r="M663" s="116">
        <v>1295.05</v>
      </c>
      <c r="N663" s="116">
        <v>1318.2</v>
      </c>
      <c r="O663" s="116">
        <v>1281.95</v>
      </c>
      <c r="P663" s="116">
        <v>1289</v>
      </c>
      <c r="Q663" s="116">
        <v>1295.05</v>
      </c>
      <c r="R663">
        <v>112462</v>
      </c>
    </row>
    <row r="664" spans="1:18" x14ac:dyDescent="0.25">
      <c r="A664" s="169">
        <v>45400</v>
      </c>
      <c r="B664" s="116">
        <v>1330.25</v>
      </c>
      <c r="C664" s="116">
        <v>1297.8499999999999</v>
      </c>
      <c r="D664" s="116">
        <v>1290.7</v>
      </c>
      <c r="E664" s="116">
        <v>1300.1500000000001</v>
      </c>
      <c r="F664" s="116">
        <v>1297.8499999999999</v>
      </c>
      <c r="G664">
        <v>12375</v>
      </c>
      <c r="H664" s="116"/>
      <c r="I664" s="116"/>
      <c r="L664" s="169">
        <v>45400</v>
      </c>
      <c r="M664" s="116">
        <v>1298.9000000000001</v>
      </c>
      <c r="N664" s="116">
        <v>1331.4</v>
      </c>
      <c r="O664" s="116">
        <v>1291</v>
      </c>
      <c r="P664" s="116">
        <v>1291</v>
      </c>
      <c r="Q664" s="116">
        <v>1298.9000000000001</v>
      </c>
      <c r="R664">
        <v>106981</v>
      </c>
    </row>
    <row r="665" spans="1:18" x14ac:dyDescent="0.25">
      <c r="A665" s="169">
        <v>45401</v>
      </c>
      <c r="B665" s="116">
        <v>1325.95</v>
      </c>
      <c r="C665" s="116">
        <v>1319.1</v>
      </c>
      <c r="D665" s="116">
        <v>1258.0999999999999</v>
      </c>
      <c r="E665" s="116">
        <v>1279.7</v>
      </c>
      <c r="F665" s="116">
        <v>1319.1</v>
      </c>
      <c r="G665">
        <v>8425</v>
      </c>
      <c r="H665" s="116"/>
      <c r="I665" s="116"/>
      <c r="L665" s="169">
        <v>45401</v>
      </c>
      <c r="M665" s="116">
        <v>1319.7</v>
      </c>
      <c r="N665" s="116">
        <v>1325.95</v>
      </c>
      <c r="O665" s="116">
        <v>1260</v>
      </c>
      <c r="P665" s="116">
        <v>1260</v>
      </c>
      <c r="Q665" s="116">
        <v>1319.7</v>
      </c>
      <c r="R665">
        <v>83019</v>
      </c>
    </row>
    <row r="666" spans="1:18" x14ac:dyDescent="0.25">
      <c r="A666" s="169">
        <v>45404</v>
      </c>
      <c r="B666" s="116">
        <v>1430</v>
      </c>
      <c r="C666" s="116">
        <v>1403.35</v>
      </c>
      <c r="D666" s="116">
        <v>1291</v>
      </c>
      <c r="E666" s="116">
        <v>1378.2</v>
      </c>
      <c r="F666" s="116">
        <v>1403.35</v>
      </c>
      <c r="G666">
        <v>36416</v>
      </c>
      <c r="H666" s="116"/>
      <c r="I666" s="116"/>
      <c r="L666" s="169">
        <v>45404</v>
      </c>
      <c r="M666" s="116">
        <v>1398.9</v>
      </c>
      <c r="N666" s="116">
        <v>1424.9</v>
      </c>
      <c r="O666" s="116">
        <v>1290</v>
      </c>
      <c r="P666" s="116">
        <v>1325.65</v>
      </c>
      <c r="Q666" s="116">
        <v>1398.9</v>
      </c>
      <c r="R666">
        <v>487278</v>
      </c>
    </row>
    <row r="667" spans="1:18" x14ac:dyDescent="0.25">
      <c r="A667" s="169">
        <v>45405</v>
      </c>
      <c r="B667" s="116">
        <v>1438.75</v>
      </c>
      <c r="C667" s="116">
        <v>1355.95</v>
      </c>
      <c r="D667" s="116">
        <v>1340.95</v>
      </c>
      <c r="E667" s="116">
        <v>1415.2</v>
      </c>
      <c r="F667" s="116">
        <v>1355.95</v>
      </c>
      <c r="G667">
        <v>23309</v>
      </c>
      <c r="H667" s="116"/>
      <c r="I667" s="116"/>
      <c r="L667" s="169">
        <v>45405</v>
      </c>
      <c r="M667" s="116">
        <v>1350.9</v>
      </c>
      <c r="N667" s="116">
        <v>1443.25</v>
      </c>
      <c r="O667" s="116">
        <v>1339.95</v>
      </c>
      <c r="P667" s="116">
        <v>1416.2</v>
      </c>
      <c r="Q667" s="116">
        <v>1350.9</v>
      </c>
      <c r="R667">
        <v>209228</v>
      </c>
    </row>
    <row r="668" spans="1:18" x14ac:dyDescent="0.25">
      <c r="A668" s="169">
        <v>45406</v>
      </c>
      <c r="B668" s="116">
        <v>1378.95</v>
      </c>
      <c r="C668" s="116">
        <v>1343.95</v>
      </c>
      <c r="D668" s="116">
        <v>1340.45</v>
      </c>
      <c r="E668" s="116">
        <v>1355.95</v>
      </c>
      <c r="F668" s="116">
        <v>1343.95</v>
      </c>
      <c r="G668">
        <v>15751</v>
      </c>
      <c r="H668" s="116"/>
      <c r="I668" s="116"/>
      <c r="L668" s="169">
        <v>45406</v>
      </c>
      <c r="M668" s="116">
        <v>1345.75</v>
      </c>
      <c r="N668" s="116">
        <v>1379.65</v>
      </c>
      <c r="O668" s="116">
        <v>1339.1</v>
      </c>
      <c r="P668" s="116">
        <v>1350.95</v>
      </c>
      <c r="Q668" s="116">
        <v>1345.75</v>
      </c>
      <c r="R668">
        <v>93978</v>
      </c>
    </row>
    <row r="669" spans="1:18" x14ac:dyDescent="0.25">
      <c r="A669" s="169">
        <v>45407</v>
      </c>
      <c r="B669" s="116">
        <v>1364.35</v>
      </c>
      <c r="C669" s="116">
        <v>1333.5</v>
      </c>
      <c r="D669" s="116">
        <v>1328.8</v>
      </c>
      <c r="E669" s="116">
        <v>1347.05</v>
      </c>
      <c r="F669" s="116">
        <v>1333.5</v>
      </c>
      <c r="G669">
        <v>3624</v>
      </c>
      <c r="H669" s="116"/>
      <c r="I669" s="116"/>
      <c r="L669" s="169">
        <v>45407</v>
      </c>
      <c r="M669" s="116">
        <v>1333</v>
      </c>
      <c r="N669" s="116">
        <v>1360.95</v>
      </c>
      <c r="O669" s="116">
        <v>1325.05</v>
      </c>
      <c r="P669" s="116">
        <v>1353.2</v>
      </c>
      <c r="Q669" s="116">
        <v>1333</v>
      </c>
      <c r="R669">
        <v>64991</v>
      </c>
    </row>
    <row r="670" spans="1:18" x14ac:dyDescent="0.25">
      <c r="A670" s="169">
        <v>45408</v>
      </c>
      <c r="B670" s="116">
        <v>1339.15</v>
      </c>
      <c r="C670" s="116">
        <v>1304.7</v>
      </c>
      <c r="D670" s="116">
        <v>1300</v>
      </c>
      <c r="E670" s="116">
        <v>1319.4</v>
      </c>
      <c r="F670" s="116">
        <v>1304.7</v>
      </c>
      <c r="G670">
        <v>13022</v>
      </c>
      <c r="H670" s="116"/>
      <c r="I670" s="116"/>
      <c r="L670" s="169">
        <v>45408</v>
      </c>
      <c r="M670" s="116">
        <v>1307.2</v>
      </c>
      <c r="N670" s="116">
        <v>1338.8</v>
      </c>
      <c r="O670" s="116">
        <v>1300</v>
      </c>
      <c r="P670" s="116">
        <v>1318</v>
      </c>
      <c r="Q670" s="116">
        <v>1307.2</v>
      </c>
      <c r="R670">
        <v>86971</v>
      </c>
    </row>
    <row r="671" spans="1:18" x14ac:dyDescent="0.25">
      <c r="A671" s="169">
        <v>45411</v>
      </c>
      <c r="B671" s="116">
        <v>1338.65</v>
      </c>
      <c r="C671" s="116">
        <v>1313.65</v>
      </c>
      <c r="D671" s="116">
        <v>1286.8</v>
      </c>
      <c r="E671" s="116">
        <v>1338.65</v>
      </c>
      <c r="F671" s="116">
        <v>1313.65</v>
      </c>
      <c r="G671">
        <v>5732</v>
      </c>
      <c r="H671" s="116"/>
      <c r="I671" s="116"/>
      <c r="L671" s="169">
        <v>45411</v>
      </c>
      <c r="M671" s="116">
        <v>1315.05</v>
      </c>
      <c r="N671" s="116">
        <v>1336.1</v>
      </c>
      <c r="O671" s="116">
        <v>1288</v>
      </c>
      <c r="P671" s="116">
        <v>1311</v>
      </c>
      <c r="Q671" s="116">
        <v>1315.05</v>
      </c>
      <c r="R671">
        <v>81144</v>
      </c>
    </row>
    <row r="672" spans="1:18" x14ac:dyDescent="0.25">
      <c r="A672" s="169">
        <v>45412</v>
      </c>
      <c r="B672" s="116">
        <v>1330.45</v>
      </c>
      <c r="C672" s="116">
        <v>1323.25</v>
      </c>
      <c r="D672" s="116">
        <v>1307.5999999999999</v>
      </c>
      <c r="E672" s="116">
        <v>1330.45</v>
      </c>
      <c r="F672" s="116">
        <v>1323.25</v>
      </c>
      <c r="G672">
        <v>3734</v>
      </c>
      <c r="H672" s="116"/>
      <c r="I672" s="116"/>
      <c r="L672" s="169">
        <v>45412</v>
      </c>
      <c r="M672" s="116">
        <v>1324.45</v>
      </c>
      <c r="N672" s="116">
        <v>1330</v>
      </c>
      <c r="O672" s="116">
        <v>1308</v>
      </c>
      <c r="P672" s="116">
        <v>1316</v>
      </c>
      <c r="Q672" s="116">
        <v>1324.45</v>
      </c>
      <c r="R672">
        <v>52417</v>
      </c>
    </row>
    <row r="673" spans="1:18" x14ac:dyDescent="0.25">
      <c r="A673" s="169">
        <v>45414</v>
      </c>
      <c r="B673" s="116">
        <v>1377.2</v>
      </c>
      <c r="C673" s="116">
        <v>1309.2</v>
      </c>
      <c r="D673" s="116">
        <v>1300</v>
      </c>
      <c r="E673" s="116">
        <v>1333.15</v>
      </c>
      <c r="F673" s="116">
        <v>1309.2</v>
      </c>
      <c r="G673">
        <v>4938</v>
      </c>
      <c r="H673" s="116"/>
      <c r="I673" s="116"/>
      <c r="L673" s="169">
        <v>45414</v>
      </c>
      <c r="M673" s="116">
        <v>1309</v>
      </c>
      <c r="N673" s="116">
        <v>1380.95</v>
      </c>
      <c r="O673" s="116">
        <v>1296</v>
      </c>
      <c r="P673" s="116">
        <v>1331.75</v>
      </c>
      <c r="Q673" s="116">
        <v>1309</v>
      </c>
      <c r="R673">
        <v>121114</v>
      </c>
    </row>
    <row r="674" spans="1:18" x14ac:dyDescent="0.25">
      <c r="A674" s="169">
        <v>45415</v>
      </c>
      <c r="B674" s="116">
        <v>1358.2</v>
      </c>
      <c r="C674" s="116">
        <v>1299.0999999999999</v>
      </c>
      <c r="D674" s="116">
        <v>1279.8</v>
      </c>
      <c r="E674" s="116">
        <v>1358.2</v>
      </c>
      <c r="F674" s="116">
        <v>1299.0999999999999</v>
      </c>
      <c r="G674">
        <v>10009</v>
      </c>
      <c r="H674" s="116"/>
      <c r="I674" s="116"/>
      <c r="L674" s="169">
        <v>45415</v>
      </c>
      <c r="M674" s="116">
        <v>1300.4000000000001</v>
      </c>
      <c r="N674" s="116">
        <v>1319.3</v>
      </c>
      <c r="O674" s="116">
        <v>1291.05</v>
      </c>
      <c r="P674" s="116">
        <v>1314.55</v>
      </c>
      <c r="Q674" s="116">
        <v>1300.4000000000001</v>
      </c>
      <c r="R674">
        <v>41425</v>
      </c>
    </row>
    <row r="675" spans="1:18" x14ac:dyDescent="0.25">
      <c r="A675" s="169">
        <v>45418</v>
      </c>
      <c r="B675" s="116">
        <v>1312</v>
      </c>
      <c r="C675" s="116">
        <v>1291.6500000000001</v>
      </c>
      <c r="D675" s="116">
        <v>1275.5999999999999</v>
      </c>
      <c r="E675" s="116">
        <v>1275.5999999999999</v>
      </c>
      <c r="F675" s="116">
        <v>1291.6500000000001</v>
      </c>
      <c r="G675">
        <v>3376</v>
      </c>
      <c r="H675" s="116"/>
      <c r="I675" s="116"/>
      <c r="L675" s="169">
        <v>45418</v>
      </c>
      <c r="M675" s="116">
        <v>1290.8</v>
      </c>
      <c r="N675" s="116">
        <v>1320</v>
      </c>
      <c r="O675" s="116">
        <v>1279.45</v>
      </c>
      <c r="P675" s="116">
        <v>1320</v>
      </c>
      <c r="Q675" s="116">
        <v>1290.8</v>
      </c>
      <c r="R675">
        <v>42023</v>
      </c>
    </row>
    <row r="676" spans="1:18" x14ac:dyDescent="0.25">
      <c r="A676" s="169">
        <v>45419</v>
      </c>
      <c r="B676" s="116">
        <v>1306.1500000000001</v>
      </c>
      <c r="C676" s="116">
        <v>1290.45</v>
      </c>
      <c r="D676" s="116">
        <v>1260.3</v>
      </c>
      <c r="E676" s="116">
        <v>1295.05</v>
      </c>
      <c r="F676" s="116">
        <v>1290.45</v>
      </c>
      <c r="G676">
        <v>10239</v>
      </c>
      <c r="H676" s="116"/>
      <c r="I676" s="116"/>
      <c r="L676" s="169">
        <v>45419</v>
      </c>
      <c r="M676" s="116">
        <v>1299.8499999999999</v>
      </c>
      <c r="N676" s="116">
        <v>1306.8499999999999</v>
      </c>
      <c r="O676" s="116">
        <v>1262</v>
      </c>
      <c r="P676" s="116">
        <v>1298.3499999999999</v>
      </c>
      <c r="Q676" s="116">
        <v>1299.8499999999999</v>
      </c>
      <c r="R676">
        <v>50232</v>
      </c>
    </row>
    <row r="677" spans="1:18" x14ac:dyDescent="0.25">
      <c r="A677" s="169">
        <v>45420</v>
      </c>
      <c r="B677" s="116">
        <v>1299.25</v>
      </c>
      <c r="C677" s="116">
        <v>1288.95</v>
      </c>
      <c r="D677" s="116">
        <v>1279.45</v>
      </c>
      <c r="E677" s="116">
        <v>1297.6500000000001</v>
      </c>
      <c r="F677" s="116">
        <v>1288.95</v>
      </c>
      <c r="G677">
        <v>4994</v>
      </c>
      <c r="H677" s="116"/>
      <c r="I677" s="116"/>
      <c r="L677" s="169">
        <v>45420</v>
      </c>
      <c r="M677" s="116">
        <v>1294.05</v>
      </c>
      <c r="N677" s="116">
        <v>1299.9000000000001</v>
      </c>
      <c r="O677" s="116">
        <v>1275.55</v>
      </c>
      <c r="P677" s="116">
        <v>1299</v>
      </c>
      <c r="Q677" s="116">
        <v>1294.05</v>
      </c>
      <c r="R677">
        <v>51026</v>
      </c>
    </row>
    <row r="678" spans="1:18" x14ac:dyDescent="0.25">
      <c r="A678" s="169">
        <v>45421</v>
      </c>
      <c r="B678" s="116">
        <v>1313.6</v>
      </c>
      <c r="C678" s="116">
        <v>1260.8</v>
      </c>
      <c r="D678" s="116">
        <v>1255</v>
      </c>
      <c r="E678" s="116">
        <v>1288</v>
      </c>
      <c r="F678" s="116">
        <v>1260.8</v>
      </c>
      <c r="G678">
        <v>3181</v>
      </c>
      <c r="H678" s="116"/>
      <c r="I678" s="116"/>
      <c r="L678" s="169">
        <v>45421</v>
      </c>
      <c r="M678" s="116">
        <v>1257.8</v>
      </c>
      <c r="N678" s="116">
        <v>1315</v>
      </c>
      <c r="O678" s="116">
        <v>1251</v>
      </c>
      <c r="P678" s="116">
        <v>1290.5</v>
      </c>
      <c r="Q678" s="116">
        <v>1257.8</v>
      </c>
      <c r="R678">
        <v>53839</v>
      </c>
    </row>
    <row r="679" spans="1:18" x14ac:dyDescent="0.25">
      <c r="A679" s="169">
        <v>45422</v>
      </c>
      <c r="B679" s="116">
        <v>1289.25</v>
      </c>
      <c r="C679" s="116">
        <v>1276.8499999999999</v>
      </c>
      <c r="D679" s="116">
        <v>1242.2</v>
      </c>
      <c r="E679" s="116">
        <v>1245.05</v>
      </c>
      <c r="F679" s="116">
        <v>1276.8499999999999</v>
      </c>
      <c r="G679">
        <v>5834</v>
      </c>
      <c r="H679" s="116"/>
      <c r="I679" s="116"/>
      <c r="L679" s="169">
        <v>45422</v>
      </c>
      <c r="M679" s="116">
        <v>1278.0999999999999</v>
      </c>
      <c r="N679" s="116">
        <v>1289.3</v>
      </c>
      <c r="O679" s="116">
        <v>1242.5</v>
      </c>
      <c r="P679" s="116">
        <v>1260</v>
      </c>
      <c r="Q679" s="116">
        <v>1278.0999999999999</v>
      </c>
      <c r="R679">
        <v>35650</v>
      </c>
    </row>
    <row r="680" spans="1:18" x14ac:dyDescent="0.25">
      <c r="A680" s="169">
        <v>45425</v>
      </c>
      <c r="B680" s="116">
        <v>1279.95</v>
      </c>
      <c r="C680" s="116">
        <v>1248.0999999999999</v>
      </c>
      <c r="D680" s="116">
        <v>1218.25</v>
      </c>
      <c r="E680" s="116">
        <v>1279.95</v>
      </c>
      <c r="F680" s="116">
        <v>1248.0999999999999</v>
      </c>
      <c r="G680">
        <v>4410</v>
      </c>
      <c r="H680" s="116"/>
      <c r="I680" s="116"/>
      <c r="L680" s="169">
        <v>45425</v>
      </c>
      <c r="M680" s="116">
        <v>1249.8</v>
      </c>
      <c r="N680" s="116">
        <v>1277</v>
      </c>
      <c r="O680" s="116">
        <v>1214.0999999999999</v>
      </c>
      <c r="P680" s="116">
        <v>1277</v>
      </c>
      <c r="Q680" s="116">
        <v>1249.8</v>
      </c>
      <c r="R680">
        <v>71742</v>
      </c>
    </row>
    <row r="681" spans="1:18" x14ac:dyDescent="0.25">
      <c r="A681" s="169">
        <v>45426</v>
      </c>
      <c r="B681" s="116">
        <v>1315.95</v>
      </c>
      <c r="C681" s="116">
        <v>1301.1500000000001</v>
      </c>
      <c r="D681" s="116">
        <v>1255.8499999999999</v>
      </c>
      <c r="E681" s="116">
        <v>1258.95</v>
      </c>
      <c r="F681" s="116">
        <v>1301.1500000000001</v>
      </c>
      <c r="G681">
        <v>3054</v>
      </c>
      <c r="H681" s="116"/>
      <c r="I681" s="116"/>
      <c r="L681" s="169">
        <v>45426</v>
      </c>
      <c r="M681" s="116">
        <v>1301.05</v>
      </c>
      <c r="N681" s="116">
        <v>1314.75</v>
      </c>
      <c r="O681" s="116">
        <v>1250</v>
      </c>
      <c r="P681" s="116">
        <v>1250</v>
      </c>
      <c r="Q681" s="116">
        <v>1301.05</v>
      </c>
      <c r="R681">
        <v>45635</v>
      </c>
    </row>
    <row r="682" spans="1:18" x14ac:dyDescent="0.25">
      <c r="A682" s="169">
        <v>45427</v>
      </c>
      <c r="B682" s="116">
        <v>1309.6500000000001</v>
      </c>
      <c r="C682" s="116">
        <v>1283.3</v>
      </c>
      <c r="D682" s="116">
        <v>1279.2</v>
      </c>
      <c r="E682" s="116">
        <v>1307</v>
      </c>
      <c r="F682" s="116">
        <v>1283.3</v>
      </c>
      <c r="G682">
        <v>3483</v>
      </c>
      <c r="H682" s="116"/>
      <c r="I682" s="116"/>
      <c r="L682" s="169">
        <v>45427</v>
      </c>
      <c r="M682" s="116">
        <v>1283.7</v>
      </c>
      <c r="N682" s="116">
        <v>1312</v>
      </c>
      <c r="O682" s="116">
        <v>1278.0999999999999</v>
      </c>
      <c r="P682" s="116">
        <v>1311.55</v>
      </c>
      <c r="Q682" s="116">
        <v>1283.7</v>
      </c>
      <c r="R682">
        <v>26408</v>
      </c>
    </row>
    <row r="683" spans="1:18" x14ac:dyDescent="0.25">
      <c r="A683" s="169">
        <v>45428</v>
      </c>
      <c r="B683" s="116">
        <v>1299.95</v>
      </c>
      <c r="C683" s="116">
        <v>1289.6500000000001</v>
      </c>
      <c r="D683" s="116">
        <v>1273.75</v>
      </c>
      <c r="E683" s="116">
        <v>1299.95</v>
      </c>
      <c r="F683" s="116">
        <v>1289.6500000000001</v>
      </c>
      <c r="G683">
        <v>1707</v>
      </c>
      <c r="H683" s="116"/>
      <c r="I683" s="116"/>
      <c r="L683" s="169">
        <v>45428</v>
      </c>
      <c r="M683" s="116">
        <v>1287.4000000000001</v>
      </c>
      <c r="N683" s="116">
        <v>1299</v>
      </c>
      <c r="O683" s="116">
        <v>1273.9000000000001</v>
      </c>
      <c r="P683" s="116">
        <v>1280</v>
      </c>
      <c r="Q683" s="116">
        <v>1287.4000000000001</v>
      </c>
      <c r="R683">
        <v>25874</v>
      </c>
    </row>
    <row r="684" spans="1:18" x14ac:dyDescent="0.25">
      <c r="A684" s="169">
        <v>45429</v>
      </c>
      <c r="B684" s="116">
        <v>1291.5</v>
      </c>
      <c r="C684" s="116">
        <v>1272.5999999999999</v>
      </c>
      <c r="D684" s="116">
        <v>1266.5999999999999</v>
      </c>
      <c r="E684" s="116">
        <v>1280</v>
      </c>
      <c r="F684" s="116">
        <v>1272.5999999999999</v>
      </c>
      <c r="G684">
        <v>3211</v>
      </c>
      <c r="H684" s="116"/>
      <c r="I684" s="116"/>
      <c r="L684" s="169">
        <v>45429</v>
      </c>
      <c r="M684" s="116">
        <v>1274.25</v>
      </c>
      <c r="N684" s="116">
        <v>1291</v>
      </c>
      <c r="O684" s="116">
        <v>1270</v>
      </c>
      <c r="P684" s="116">
        <v>1285</v>
      </c>
      <c r="Q684" s="116">
        <v>1274.25</v>
      </c>
      <c r="R684">
        <v>17702</v>
      </c>
    </row>
    <row r="685" spans="1:18" x14ac:dyDescent="0.25">
      <c r="A685" s="169">
        <v>45430</v>
      </c>
      <c r="B685" s="116">
        <v>1299</v>
      </c>
      <c r="C685" s="116">
        <v>1282.55</v>
      </c>
      <c r="D685" s="116">
        <v>1270.3</v>
      </c>
      <c r="E685" s="116">
        <v>1275</v>
      </c>
      <c r="F685" s="116">
        <v>1282.55</v>
      </c>
      <c r="G685">
        <v>394</v>
      </c>
      <c r="H685" s="116"/>
      <c r="I685" s="116"/>
      <c r="L685" s="169">
        <v>45430</v>
      </c>
      <c r="M685" s="116">
        <v>1281.0999999999999</v>
      </c>
      <c r="N685" s="116">
        <v>1298.9000000000001</v>
      </c>
      <c r="O685" s="116">
        <v>1269</v>
      </c>
      <c r="P685" s="116">
        <v>1285.2</v>
      </c>
      <c r="Q685" s="116">
        <v>1281.0999999999999</v>
      </c>
      <c r="R685">
        <v>10837</v>
      </c>
    </row>
    <row r="686" spans="1:18" x14ac:dyDescent="0.25">
      <c r="A686" s="169">
        <v>45433</v>
      </c>
      <c r="B686" s="116">
        <v>1281.5999999999999</v>
      </c>
      <c r="C686" s="116">
        <v>1272.4000000000001</v>
      </c>
      <c r="D686" s="116">
        <v>1263</v>
      </c>
      <c r="E686" s="116">
        <v>1281.5999999999999</v>
      </c>
      <c r="F686" s="116">
        <v>1272.4000000000001</v>
      </c>
      <c r="G686">
        <v>4337</v>
      </c>
      <c r="H686" s="116"/>
      <c r="I686" s="116"/>
      <c r="L686" s="169">
        <v>45433</v>
      </c>
      <c r="M686" s="116">
        <v>1272.95</v>
      </c>
      <c r="N686" s="116">
        <v>1281.0999999999999</v>
      </c>
      <c r="O686" s="116">
        <v>1263.5</v>
      </c>
      <c r="P686" s="116">
        <v>1281.0999999999999</v>
      </c>
      <c r="Q686" s="116">
        <v>1272.95</v>
      </c>
      <c r="R686">
        <v>28488</v>
      </c>
    </row>
    <row r="687" spans="1:18" x14ac:dyDescent="0.25">
      <c r="A687" s="169">
        <v>45434</v>
      </c>
      <c r="B687" s="116">
        <v>1313</v>
      </c>
      <c r="C687" s="116">
        <v>1307.45</v>
      </c>
      <c r="D687" s="116">
        <v>1247.95</v>
      </c>
      <c r="E687" s="116">
        <v>1272.95</v>
      </c>
      <c r="F687" s="116">
        <v>1307.45</v>
      </c>
      <c r="G687">
        <v>4272</v>
      </c>
      <c r="H687" s="116"/>
      <c r="I687" s="116"/>
      <c r="L687" s="169">
        <v>45434</v>
      </c>
      <c r="M687" s="116">
        <v>1304.75</v>
      </c>
      <c r="N687" s="116">
        <v>1314.8</v>
      </c>
      <c r="O687" s="116">
        <v>1241.05</v>
      </c>
      <c r="P687" s="116">
        <v>1288</v>
      </c>
      <c r="Q687" s="116">
        <v>1304.75</v>
      </c>
      <c r="R687">
        <v>85844</v>
      </c>
    </row>
    <row r="688" spans="1:18" x14ac:dyDescent="0.25">
      <c r="A688" s="169">
        <v>45435</v>
      </c>
      <c r="B688" s="116">
        <v>1326.5</v>
      </c>
      <c r="C688" s="116">
        <v>1298.8</v>
      </c>
      <c r="D688" s="116">
        <v>1283.6500000000001</v>
      </c>
      <c r="E688" s="116">
        <v>1311</v>
      </c>
      <c r="F688" s="116">
        <v>1298.8</v>
      </c>
      <c r="G688">
        <v>5979</v>
      </c>
      <c r="H688" s="116"/>
      <c r="I688" s="116"/>
      <c r="L688" s="169">
        <v>45435</v>
      </c>
      <c r="M688" s="116">
        <v>1298.8499999999999</v>
      </c>
      <c r="N688" s="116">
        <v>1330.95</v>
      </c>
      <c r="O688" s="116">
        <v>1282.95</v>
      </c>
      <c r="P688" s="116">
        <v>1317.7</v>
      </c>
      <c r="Q688" s="116">
        <v>1298.8499999999999</v>
      </c>
      <c r="R688">
        <v>45269</v>
      </c>
    </row>
    <row r="689" spans="1:18" x14ac:dyDescent="0.25">
      <c r="A689" s="169">
        <v>45436</v>
      </c>
      <c r="B689" s="116">
        <v>1328.95</v>
      </c>
      <c r="C689" s="116">
        <v>1277.3499999999999</v>
      </c>
      <c r="D689" s="116">
        <v>1270</v>
      </c>
      <c r="E689" s="116">
        <v>1328.95</v>
      </c>
      <c r="F689" s="116">
        <v>1277.3499999999999</v>
      </c>
      <c r="G689">
        <v>1919</v>
      </c>
      <c r="H689" s="116"/>
      <c r="I689" s="116"/>
      <c r="L689" s="169">
        <v>45436</v>
      </c>
      <c r="M689" s="116">
        <v>1274.95</v>
      </c>
      <c r="N689" s="116">
        <v>1303</v>
      </c>
      <c r="O689" s="116">
        <v>1270</v>
      </c>
      <c r="P689" s="116">
        <v>1298.95</v>
      </c>
      <c r="Q689" s="116">
        <v>1274.95</v>
      </c>
      <c r="R689">
        <v>34830</v>
      </c>
    </row>
    <row r="690" spans="1:18" x14ac:dyDescent="0.25">
      <c r="A690" s="169">
        <v>45439</v>
      </c>
      <c r="B690" s="116">
        <v>1277.3499999999999</v>
      </c>
      <c r="C690" s="116">
        <v>1223.8</v>
      </c>
      <c r="D690" s="116">
        <v>1222</v>
      </c>
      <c r="E690" s="116">
        <v>1260.6500000000001</v>
      </c>
      <c r="F690" s="116">
        <v>1223.8</v>
      </c>
      <c r="G690">
        <v>20091</v>
      </c>
      <c r="H690" s="116"/>
      <c r="I690" s="116"/>
      <c r="L690" s="169">
        <v>45439</v>
      </c>
      <c r="M690" s="116">
        <v>1224.3</v>
      </c>
      <c r="N690" s="116">
        <v>1279.95</v>
      </c>
      <c r="O690" s="116">
        <v>1222</v>
      </c>
      <c r="P690" s="116">
        <v>1279.95</v>
      </c>
      <c r="Q690" s="116">
        <v>1224.3</v>
      </c>
      <c r="R690">
        <v>159272</v>
      </c>
    </row>
    <row r="691" spans="1:18" x14ac:dyDescent="0.25">
      <c r="A691" s="169">
        <v>45440</v>
      </c>
      <c r="B691" s="116">
        <v>1250</v>
      </c>
      <c r="C691" s="116">
        <v>1230.7</v>
      </c>
      <c r="D691" s="116">
        <v>1214.05</v>
      </c>
      <c r="E691" s="116">
        <v>1250</v>
      </c>
      <c r="F691" s="116">
        <v>1230.7</v>
      </c>
      <c r="G691">
        <v>9534</v>
      </c>
      <c r="H691" s="116"/>
      <c r="I691" s="116"/>
      <c r="L691" s="169">
        <v>45440</v>
      </c>
      <c r="M691" s="116">
        <v>1224.05</v>
      </c>
      <c r="N691" s="116">
        <v>1242.5</v>
      </c>
      <c r="O691" s="116">
        <v>1210</v>
      </c>
      <c r="P691" s="116">
        <v>1236.7</v>
      </c>
      <c r="Q691" s="116">
        <v>1224.05</v>
      </c>
      <c r="R691">
        <v>80534</v>
      </c>
    </row>
    <row r="692" spans="1:18" x14ac:dyDescent="0.25">
      <c r="A692" s="169">
        <v>45441</v>
      </c>
      <c r="B692" s="116">
        <v>1248</v>
      </c>
      <c r="C692" s="116">
        <v>1220.9000000000001</v>
      </c>
      <c r="D692" s="116">
        <v>1215.95</v>
      </c>
      <c r="E692" s="116">
        <v>1248</v>
      </c>
      <c r="F692" s="116">
        <v>1220.9000000000001</v>
      </c>
      <c r="G692">
        <v>2629</v>
      </c>
      <c r="H692" s="116"/>
      <c r="I692" s="116"/>
      <c r="L692" s="169">
        <v>45441</v>
      </c>
      <c r="M692" s="116">
        <v>1220.25</v>
      </c>
      <c r="N692" s="116">
        <v>1231.9000000000001</v>
      </c>
      <c r="O692" s="116">
        <v>1215.5</v>
      </c>
      <c r="P692" s="116">
        <v>1224.05</v>
      </c>
      <c r="Q692" s="116">
        <v>1220.25</v>
      </c>
      <c r="R692">
        <v>18852</v>
      </c>
    </row>
    <row r="693" spans="1:18" x14ac:dyDescent="0.25">
      <c r="A693" s="169">
        <v>45442</v>
      </c>
      <c r="B693" s="116">
        <v>1228.4000000000001</v>
      </c>
      <c r="C693" s="116">
        <v>1214.9000000000001</v>
      </c>
      <c r="D693" s="116">
        <v>1212</v>
      </c>
      <c r="E693" s="116">
        <v>1221.5999999999999</v>
      </c>
      <c r="F693" s="116">
        <v>1214.9000000000001</v>
      </c>
      <c r="G693">
        <v>3713</v>
      </c>
      <c r="H693" s="116"/>
      <c r="I693" s="116"/>
      <c r="L693" s="169">
        <v>45442</v>
      </c>
      <c r="M693" s="116">
        <v>1216.3499999999999</v>
      </c>
      <c r="N693" s="116">
        <v>1230.05</v>
      </c>
      <c r="O693" s="116">
        <v>1213</v>
      </c>
      <c r="P693" s="116">
        <v>1220</v>
      </c>
      <c r="Q693" s="116">
        <v>1216.3499999999999</v>
      </c>
      <c r="R693">
        <v>20764</v>
      </c>
    </row>
    <row r="694" spans="1:18" x14ac:dyDescent="0.25">
      <c r="A694" s="169">
        <v>45443</v>
      </c>
      <c r="B694" s="116">
        <v>1229</v>
      </c>
      <c r="C694" s="116">
        <v>1219.95</v>
      </c>
      <c r="D694" s="116">
        <v>1208</v>
      </c>
      <c r="E694" s="116">
        <v>1214.9000000000001</v>
      </c>
      <c r="F694" s="116">
        <v>1219.95</v>
      </c>
      <c r="G694">
        <v>1443</v>
      </c>
      <c r="H694" s="116"/>
      <c r="I694" s="116"/>
      <c r="L694" s="169">
        <v>45443</v>
      </c>
      <c r="M694" s="116">
        <v>1219.7</v>
      </c>
      <c r="N694" s="116">
        <v>1229</v>
      </c>
      <c r="O694" s="116">
        <v>1207</v>
      </c>
      <c r="P694" s="116">
        <v>1217</v>
      </c>
      <c r="Q694" s="116">
        <v>1219.7</v>
      </c>
      <c r="R694">
        <v>24361</v>
      </c>
    </row>
    <row r="695" spans="1:18" x14ac:dyDescent="0.25">
      <c r="A695" s="169">
        <v>45446</v>
      </c>
      <c r="B695" s="116">
        <v>1248.9000000000001</v>
      </c>
      <c r="C695" s="116">
        <v>1208.6500000000001</v>
      </c>
      <c r="D695" s="116">
        <v>1201.3</v>
      </c>
      <c r="E695" s="116">
        <v>1218.4000000000001</v>
      </c>
      <c r="F695" s="116">
        <v>1208.6500000000001</v>
      </c>
      <c r="G695">
        <v>9715</v>
      </c>
      <c r="H695" s="116"/>
      <c r="I695" s="116"/>
      <c r="L695" s="169">
        <v>45446</v>
      </c>
      <c r="M695" s="116">
        <v>1210.2</v>
      </c>
      <c r="N695" s="116">
        <v>1249.9000000000001</v>
      </c>
      <c r="O695" s="116">
        <v>1201</v>
      </c>
      <c r="P695" s="116">
        <v>1249.9000000000001</v>
      </c>
      <c r="Q695" s="116">
        <v>1210.2</v>
      </c>
      <c r="R695">
        <v>52847</v>
      </c>
    </row>
    <row r="696" spans="1:18" x14ac:dyDescent="0.25">
      <c r="A696" s="169">
        <v>45447</v>
      </c>
      <c r="B696" s="116">
        <v>1210.6500000000001</v>
      </c>
      <c r="C696" s="116">
        <v>1150.6500000000001</v>
      </c>
      <c r="D696" s="116">
        <v>1107.45</v>
      </c>
      <c r="E696" s="116">
        <v>1210.6500000000001</v>
      </c>
      <c r="F696" s="116">
        <v>1150.6500000000001</v>
      </c>
      <c r="G696">
        <v>8107</v>
      </c>
      <c r="H696" s="116"/>
      <c r="I696" s="116"/>
      <c r="L696" s="169">
        <v>45447</v>
      </c>
      <c r="M696" s="116">
        <v>1152</v>
      </c>
      <c r="N696" s="116">
        <v>1219.95</v>
      </c>
      <c r="O696" s="116">
        <v>1110.05</v>
      </c>
      <c r="P696" s="116">
        <v>1215</v>
      </c>
      <c r="Q696" s="116">
        <v>1152</v>
      </c>
      <c r="R696">
        <v>90415</v>
      </c>
    </row>
    <row r="697" spans="1:18" x14ac:dyDescent="0.25">
      <c r="A697" s="169">
        <v>45448</v>
      </c>
      <c r="B697" s="116">
        <v>1201.75</v>
      </c>
      <c r="C697" s="116">
        <v>1190.75</v>
      </c>
      <c r="D697" s="116">
        <v>1121.2</v>
      </c>
      <c r="E697" s="116">
        <v>1127.6500000000001</v>
      </c>
      <c r="F697" s="116">
        <v>1190.75</v>
      </c>
      <c r="G697">
        <v>3011</v>
      </c>
      <c r="H697" s="116"/>
      <c r="I697" s="116"/>
      <c r="L697" s="169">
        <v>45448</v>
      </c>
      <c r="M697" s="116">
        <v>1195</v>
      </c>
      <c r="N697" s="116">
        <v>1204.8499999999999</v>
      </c>
      <c r="O697" s="116">
        <v>1119.0999999999999</v>
      </c>
      <c r="P697" s="116">
        <v>1165</v>
      </c>
      <c r="Q697" s="116">
        <v>1195</v>
      </c>
      <c r="R697">
        <v>61778</v>
      </c>
    </row>
    <row r="698" spans="1:18" x14ac:dyDescent="0.25">
      <c r="A698" s="169">
        <v>45449</v>
      </c>
      <c r="B698" s="116">
        <v>1288.7</v>
      </c>
      <c r="C698" s="116">
        <v>1274.8499999999999</v>
      </c>
      <c r="D698" s="116">
        <v>1210.75</v>
      </c>
      <c r="E698" s="116">
        <v>1211.7</v>
      </c>
      <c r="F698" s="116">
        <v>1274.8499999999999</v>
      </c>
      <c r="G698">
        <v>4568</v>
      </c>
      <c r="H698" s="116"/>
      <c r="I698" s="116"/>
      <c r="L698" s="169">
        <v>45449</v>
      </c>
      <c r="M698" s="116">
        <v>1270.3</v>
      </c>
      <c r="N698" s="116">
        <v>1290</v>
      </c>
      <c r="O698" s="116">
        <v>1205</v>
      </c>
      <c r="P698" s="116">
        <v>1215</v>
      </c>
      <c r="Q698" s="116">
        <v>1270.3</v>
      </c>
      <c r="R698">
        <v>84072</v>
      </c>
    </row>
    <row r="699" spans="1:18" x14ac:dyDescent="0.25">
      <c r="A699" s="169">
        <v>45450</v>
      </c>
      <c r="B699" s="116">
        <v>1343.95</v>
      </c>
      <c r="C699" s="116">
        <v>1336.55</v>
      </c>
      <c r="D699" s="116">
        <v>1264.25</v>
      </c>
      <c r="E699" s="116">
        <v>1274.8499999999999</v>
      </c>
      <c r="F699" s="116">
        <v>1336.55</v>
      </c>
      <c r="G699">
        <v>14145</v>
      </c>
      <c r="H699" s="116"/>
      <c r="I699" s="116"/>
      <c r="L699" s="169">
        <v>45450</v>
      </c>
      <c r="M699" s="116">
        <v>1338.45</v>
      </c>
      <c r="N699" s="116">
        <v>1345</v>
      </c>
      <c r="O699" s="116">
        <v>1267.05</v>
      </c>
      <c r="P699" s="116">
        <v>1270.3</v>
      </c>
      <c r="Q699" s="116">
        <v>1338.45</v>
      </c>
      <c r="R699">
        <v>120214</v>
      </c>
    </row>
    <row r="700" spans="1:18" x14ac:dyDescent="0.25">
      <c r="A700" s="169">
        <v>45453</v>
      </c>
      <c r="B700" s="116">
        <v>1370.6</v>
      </c>
      <c r="C700" s="116">
        <v>1328.4</v>
      </c>
      <c r="D700" s="116">
        <v>1309.55</v>
      </c>
      <c r="E700" s="116">
        <v>1341</v>
      </c>
      <c r="F700" s="116">
        <v>1328.4</v>
      </c>
      <c r="G700">
        <v>6765</v>
      </c>
      <c r="H700" s="116"/>
      <c r="I700" s="116"/>
      <c r="L700" s="169">
        <v>45453</v>
      </c>
      <c r="M700" s="116">
        <v>1329.15</v>
      </c>
      <c r="N700" s="116">
        <v>1368.95</v>
      </c>
      <c r="O700" s="116">
        <v>1308.0999999999999</v>
      </c>
      <c r="P700" s="116">
        <v>1339</v>
      </c>
      <c r="Q700" s="116">
        <v>1329.15</v>
      </c>
      <c r="R700">
        <v>78915</v>
      </c>
    </row>
    <row r="701" spans="1:18" x14ac:dyDescent="0.25">
      <c r="A701" s="169">
        <v>45454</v>
      </c>
      <c r="B701" s="116">
        <v>1338.45</v>
      </c>
      <c r="C701" s="116">
        <v>1322.05</v>
      </c>
      <c r="D701" s="116">
        <v>1319.35</v>
      </c>
      <c r="E701" s="116">
        <v>1336.95</v>
      </c>
      <c r="F701" s="116">
        <v>1322.05</v>
      </c>
      <c r="G701">
        <v>3423</v>
      </c>
      <c r="H701" s="116"/>
      <c r="I701" s="116"/>
      <c r="L701" s="169">
        <v>45454</v>
      </c>
      <c r="M701" s="116">
        <v>1322.55</v>
      </c>
      <c r="N701" s="116">
        <v>1339</v>
      </c>
      <c r="O701" s="116">
        <v>1316.9</v>
      </c>
      <c r="P701" s="116">
        <v>1329.15</v>
      </c>
      <c r="Q701" s="116">
        <v>1322.55</v>
      </c>
      <c r="R701">
        <v>37818</v>
      </c>
    </row>
    <row r="702" spans="1:18" x14ac:dyDescent="0.25">
      <c r="A702" s="169">
        <v>45455</v>
      </c>
      <c r="B702" s="116">
        <v>1339</v>
      </c>
      <c r="C702" s="116">
        <v>1303.75</v>
      </c>
      <c r="D702" s="116">
        <v>1298.8</v>
      </c>
      <c r="E702" s="116">
        <v>1325.8</v>
      </c>
      <c r="F702" s="116">
        <v>1303.75</v>
      </c>
      <c r="G702">
        <v>3790</v>
      </c>
      <c r="H702" s="116"/>
      <c r="I702" s="116"/>
      <c r="L702" s="169">
        <v>45455</v>
      </c>
      <c r="M702" s="116">
        <v>1305.9000000000001</v>
      </c>
      <c r="N702" s="116">
        <v>1340.45</v>
      </c>
      <c r="O702" s="116">
        <v>1300.05</v>
      </c>
      <c r="P702" s="116">
        <v>1314.7</v>
      </c>
      <c r="Q702" s="116">
        <v>1305.9000000000001</v>
      </c>
      <c r="R702">
        <v>45562</v>
      </c>
    </row>
    <row r="703" spans="1:18" x14ac:dyDescent="0.25">
      <c r="A703" s="169">
        <v>45456</v>
      </c>
      <c r="B703" s="116">
        <v>1389.6</v>
      </c>
      <c r="C703" s="116">
        <v>1379.25</v>
      </c>
      <c r="D703" s="116">
        <v>1311.45</v>
      </c>
      <c r="E703" s="116">
        <v>1311.45</v>
      </c>
      <c r="F703" s="116">
        <v>1379.25</v>
      </c>
      <c r="G703">
        <v>7651</v>
      </c>
      <c r="H703" s="116"/>
      <c r="I703" s="116"/>
      <c r="L703" s="169">
        <v>45456</v>
      </c>
      <c r="M703" s="116">
        <v>1379.85</v>
      </c>
      <c r="N703" s="116">
        <v>1390</v>
      </c>
      <c r="O703" s="116">
        <v>1299.95</v>
      </c>
      <c r="P703" s="116">
        <v>1300</v>
      </c>
      <c r="Q703" s="116">
        <v>1379.85</v>
      </c>
      <c r="R703">
        <v>170873</v>
      </c>
    </row>
    <row r="704" spans="1:18" x14ac:dyDescent="0.25">
      <c r="A704" s="169">
        <v>45457</v>
      </c>
      <c r="B704" s="116">
        <v>1394</v>
      </c>
      <c r="C704" s="116">
        <v>1332.15</v>
      </c>
      <c r="D704" s="116">
        <v>1326.5</v>
      </c>
      <c r="E704" s="116">
        <v>1394</v>
      </c>
      <c r="F704" s="116">
        <v>1332.15</v>
      </c>
      <c r="G704">
        <v>14603</v>
      </c>
      <c r="H704" s="116"/>
      <c r="I704" s="116"/>
      <c r="L704" s="169">
        <v>45457</v>
      </c>
      <c r="M704" s="116">
        <v>1335.15</v>
      </c>
      <c r="N704" s="116">
        <v>1382.8</v>
      </c>
      <c r="O704" s="116">
        <v>1329.1</v>
      </c>
      <c r="P704" s="116">
        <v>1382.8</v>
      </c>
      <c r="Q704" s="116">
        <v>1335.15</v>
      </c>
      <c r="R704">
        <v>98029</v>
      </c>
    </row>
    <row r="705" spans="1:18" x14ac:dyDescent="0.25">
      <c r="A705" s="169">
        <v>45461</v>
      </c>
      <c r="B705" s="116">
        <v>1360.5</v>
      </c>
      <c r="C705" s="116">
        <v>1346.2</v>
      </c>
      <c r="D705" s="116">
        <v>1314</v>
      </c>
      <c r="E705" s="116">
        <v>1339</v>
      </c>
      <c r="F705" s="116">
        <v>1346.2</v>
      </c>
      <c r="G705">
        <v>4086</v>
      </c>
      <c r="H705" s="116"/>
      <c r="I705" s="116"/>
      <c r="L705" s="169">
        <v>45461</v>
      </c>
      <c r="M705" s="116">
        <v>1348.45</v>
      </c>
      <c r="N705" s="116">
        <v>1362.65</v>
      </c>
      <c r="O705" s="116">
        <v>1312.05</v>
      </c>
      <c r="P705" s="116">
        <v>1337.4</v>
      </c>
      <c r="Q705" s="116">
        <v>1348.45</v>
      </c>
      <c r="R705">
        <v>71009</v>
      </c>
    </row>
    <row r="706" spans="1:18" x14ac:dyDescent="0.25">
      <c r="A706" s="169">
        <v>45462</v>
      </c>
      <c r="B706" s="116">
        <v>1359.9</v>
      </c>
      <c r="C706" s="116">
        <v>1336.3</v>
      </c>
      <c r="D706" s="116">
        <v>1314.3</v>
      </c>
      <c r="E706" s="116">
        <v>1343.95</v>
      </c>
      <c r="F706" s="116">
        <v>1336.3</v>
      </c>
      <c r="G706">
        <v>2628</v>
      </c>
      <c r="H706" s="116"/>
      <c r="I706" s="116"/>
      <c r="L706" s="169">
        <v>45462</v>
      </c>
      <c r="M706" s="116">
        <v>1331.35</v>
      </c>
      <c r="N706" s="116">
        <v>1365</v>
      </c>
      <c r="O706" s="116">
        <v>1312.75</v>
      </c>
      <c r="P706" s="116">
        <v>1345.8</v>
      </c>
      <c r="Q706" s="116">
        <v>1331.35</v>
      </c>
      <c r="R706">
        <v>57874</v>
      </c>
    </row>
    <row r="707" spans="1:18" x14ac:dyDescent="0.25">
      <c r="A707" s="169">
        <v>45463</v>
      </c>
      <c r="B707" s="116">
        <v>1430</v>
      </c>
      <c r="C707" s="116">
        <v>1408.45</v>
      </c>
      <c r="D707" s="116">
        <v>1320.1</v>
      </c>
      <c r="E707" s="116">
        <v>1320.1</v>
      </c>
      <c r="F707" s="116">
        <v>1408.45</v>
      </c>
      <c r="G707">
        <v>25202</v>
      </c>
      <c r="H707" s="116"/>
      <c r="I707" s="116"/>
      <c r="L707" s="169">
        <v>45463</v>
      </c>
      <c r="M707" s="116">
        <v>1409</v>
      </c>
      <c r="N707" s="116">
        <v>1431</v>
      </c>
      <c r="O707" s="116">
        <v>1334.3</v>
      </c>
      <c r="P707" s="116">
        <v>1335.7</v>
      </c>
      <c r="Q707" s="116">
        <v>1409</v>
      </c>
      <c r="R707">
        <v>274730</v>
      </c>
    </row>
    <row r="708" spans="1:18" x14ac:dyDescent="0.25">
      <c r="A708" s="169">
        <v>45464</v>
      </c>
      <c r="B708" s="116">
        <v>1428.95</v>
      </c>
      <c r="C708" s="116">
        <v>1382.7</v>
      </c>
      <c r="D708" s="116">
        <v>1375.9</v>
      </c>
      <c r="E708" s="116">
        <v>1400</v>
      </c>
      <c r="F708" s="116">
        <v>1382.7</v>
      </c>
      <c r="G708">
        <v>5128</v>
      </c>
      <c r="H708" s="116"/>
      <c r="I708" s="116"/>
      <c r="L708" s="169">
        <v>45464</v>
      </c>
      <c r="M708" s="116">
        <v>1385.65</v>
      </c>
      <c r="N708" s="116">
        <v>1436</v>
      </c>
      <c r="O708" s="116">
        <v>1373.15</v>
      </c>
      <c r="P708" s="116">
        <v>1410.05</v>
      </c>
      <c r="Q708" s="116">
        <v>1385.65</v>
      </c>
      <c r="R708">
        <v>82240</v>
      </c>
    </row>
    <row r="709" spans="1:18" x14ac:dyDescent="0.25">
      <c r="A709" s="169">
        <v>45467</v>
      </c>
      <c r="B709" s="116">
        <v>1410.35</v>
      </c>
      <c r="C709" s="116">
        <v>1353.65</v>
      </c>
      <c r="D709" s="116">
        <v>1351.1</v>
      </c>
      <c r="E709" s="116">
        <v>1410.35</v>
      </c>
      <c r="F709" s="116">
        <v>1353.65</v>
      </c>
      <c r="G709">
        <v>4296</v>
      </c>
      <c r="H709" s="116"/>
      <c r="I709" s="116"/>
      <c r="L709" s="169">
        <v>45467</v>
      </c>
      <c r="M709" s="116">
        <v>1353.5</v>
      </c>
      <c r="N709" s="116">
        <v>1399.45</v>
      </c>
      <c r="O709" s="116">
        <v>1350</v>
      </c>
      <c r="P709" s="116">
        <v>1385.65</v>
      </c>
      <c r="Q709" s="116">
        <v>1353.5</v>
      </c>
      <c r="R709">
        <v>64409</v>
      </c>
    </row>
    <row r="710" spans="1:18" x14ac:dyDescent="0.25">
      <c r="A710" s="169">
        <v>45468</v>
      </c>
      <c r="B710" s="116">
        <v>1396.7</v>
      </c>
      <c r="C710" s="116">
        <v>1353.5</v>
      </c>
      <c r="D710" s="116">
        <v>1348.85</v>
      </c>
      <c r="E710" s="116">
        <v>1353.7</v>
      </c>
      <c r="F710" s="116">
        <v>1353.5</v>
      </c>
      <c r="G710">
        <v>6739</v>
      </c>
      <c r="H710" s="116"/>
      <c r="I710" s="116"/>
      <c r="L710" s="169">
        <v>45468</v>
      </c>
      <c r="M710" s="116">
        <v>1354.15</v>
      </c>
      <c r="N710" s="116">
        <v>1398.05</v>
      </c>
      <c r="O710" s="116">
        <v>1345</v>
      </c>
      <c r="P710" s="116">
        <v>1373.75</v>
      </c>
      <c r="Q710" s="116">
        <v>1354.15</v>
      </c>
      <c r="R710">
        <v>46024</v>
      </c>
    </row>
    <row r="711" spans="1:18" x14ac:dyDescent="0.25">
      <c r="A711" s="169">
        <v>45469</v>
      </c>
      <c r="B711" s="116">
        <v>1388.85</v>
      </c>
      <c r="C711" s="116">
        <v>1347.15</v>
      </c>
      <c r="D711" s="116">
        <v>1336.25</v>
      </c>
      <c r="E711" s="116">
        <v>1336.25</v>
      </c>
      <c r="F711" s="116">
        <v>1347.15</v>
      </c>
      <c r="G711">
        <v>2677</v>
      </c>
      <c r="H711" s="116"/>
      <c r="I711" s="116"/>
      <c r="L711" s="169">
        <v>45469</v>
      </c>
      <c r="M711" s="116">
        <v>1350</v>
      </c>
      <c r="N711" s="116">
        <v>1390</v>
      </c>
      <c r="O711" s="116">
        <v>1342.25</v>
      </c>
      <c r="P711" s="116">
        <v>1354.5</v>
      </c>
      <c r="Q711" s="116">
        <v>1350</v>
      </c>
      <c r="R711">
        <v>54735</v>
      </c>
    </row>
    <row r="712" spans="1:18" x14ac:dyDescent="0.25">
      <c r="A712" s="169">
        <v>45470</v>
      </c>
      <c r="B712" s="116">
        <v>1359.55</v>
      </c>
      <c r="C712" s="116">
        <v>1313.95</v>
      </c>
      <c r="D712" s="116">
        <v>1302.05</v>
      </c>
      <c r="E712" s="116">
        <v>1347</v>
      </c>
      <c r="F712" s="116">
        <v>1313.95</v>
      </c>
      <c r="G712">
        <v>4298</v>
      </c>
      <c r="H712" s="116"/>
      <c r="I712" s="116"/>
      <c r="L712" s="169">
        <v>45470</v>
      </c>
      <c r="M712" s="116">
        <v>1314.25</v>
      </c>
      <c r="N712" s="116">
        <v>1359.95</v>
      </c>
      <c r="O712" s="116">
        <v>1301.8499999999999</v>
      </c>
      <c r="P712" s="116">
        <v>1351.5</v>
      </c>
      <c r="Q712" s="116">
        <v>1314.25</v>
      </c>
      <c r="R712">
        <v>77069</v>
      </c>
    </row>
    <row r="713" spans="1:18" x14ac:dyDescent="0.25">
      <c r="A713" s="169">
        <v>45471</v>
      </c>
      <c r="B713" s="116">
        <v>1347.05</v>
      </c>
      <c r="C713" s="116">
        <v>1325.45</v>
      </c>
      <c r="D713" s="116">
        <v>1320.95</v>
      </c>
      <c r="E713" s="116">
        <v>1320.95</v>
      </c>
      <c r="F713" s="116">
        <v>1325.45</v>
      </c>
      <c r="G713">
        <v>2172</v>
      </c>
      <c r="H713" s="116"/>
      <c r="I713" s="116"/>
      <c r="L713" s="169">
        <v>45471</v>
      </c>
      <c r="M713" s="116">
        <v>1324.85</v>
      </c>
      <c r="N713" s="116">
        <v>1347.3</v>
      </c>
      <c r="O713" s="116">
        <v>1317.9</v>
      </c>
      <c r="P713" s="116">
        <v>1317.95</v>
      </c>
      <c r="Q713" s="116">
        <v>1324.85</v>
      </c>
      <c r="R713">
        <v>32280</v>
      </c>
    </row>
    <row r="714" spans="1:18" x14ac:dyDescent="0.25">
      <c r="A714" s="169">
        <v>45474</v>
      </c>
      <c r="B714" s="116">
        <v>1475</v>
      </c>
      <c r="C714" s="116">
        <v>1460.25</v>
      </c>
      <c r="D714" s="116">
        <v>1341</v>
      </c>
      <c r="E714" s="116">
        <v>1341.05</v>
      </c>
      <c r="F714" s="116">
        <v>1460.25</v>
      </c>
      <c r="G714">
        <v>36130</v>
      </c>
      <c r="H714" s="116"/>
      <c r="I714" s="116"/>
      <c r="L714" s="169">
        <v>45474</v>
      </c>
      <c r="M714" s="116">
        <v>1462.95</v>
      </c>
      <c r="N714" s="116">
        <v>1475.95</v>
      </c>
      <c r="O714" s="116">
        <v>1341</v>
      </c>
      <c r="P714" s="116">
        <v>1350</v>
      </c>
      <c r="Q714" s="116">
        <v>1462.95</v>
      </c>
      <c r="R714">
        <v>400255</v>
      </c>
    </row>
    <row r="715" spans="1:18" x14ac:dyDescent="0.25">
      <c r="A715" s="169">
        <v>45475</v>
      </c>
      <c r="B715" s="116">
        <v>1546.6</v>
      </c>
      <c r="C715" s="116">
        <v>1514.75</v>
      </c>
      <c r="D715" s="116">
        <v>1461.4</v>
      </c>
      <c r="E715" s="116">
        <v>1498.55</v>
      </c>
      <c r="F715" s="116">
        <v>1514.75</v>
      </c>
      <c r="G715">
        <v>33423</v>
      </c>
      <c r="H715" s="116"/>
      <c r="I715" s="116"/>
      <c r="L715" s="169">
        <v>45475</v>
      </c>
      <c r="M715" s="116">
        <v>1515.95</v>
      </c>
      <c r="N715" s="116">
        <v>1532</v>
      </c>
      <c r="O715" s="116">
        <v>1470</v>
      </c>
      <c r="P715" s="116">
        <v>1495</v>
      </c>
      <c r="Q715" s="116">
        <v>1515.95</v>
      </c>
      <c r="R715">
        <v>396452</v>
      </c>
    </row>
    <row r="716" spans="1:18" x14ac:dyDescent="0.25">
      <c r="A716" s="169">
        <v>45476</v>
      </c>
      <c r="B716" s="116">
        <v>1582.1</v>
      </c>
      <c r="C716" s="116">
        <v>1559.2</v>
      </c>
      <c r="D716" s="116">
        <v>1526.6</v>
      </c>
      <c r="E716" s="116">
        <v>1535</v>
      </c>
      <c r="F716" s="116">
        <v>1559.2</v>
      </c>
      <c r="G716">
        <v>14239</v>
      </c>
      <c r="H716" s="116"/>
      <c r="I716" s="116"/>
      <c r="L716" s="169">
        <v>45476</v>
      </c>
      <c r="M716" s="116">
        <v>1560.35</v>
      </c>
      <c r="N716" s="116">
        <v>1584</v>
      </c>
      <c r="O716" s="116">
        <v>1525</v>
      </c>
      <c r="P716" s="116">
        <v>1525</v>
      </c>
      <c r="Q716" s="116">
        <v>1560.35</v>
      </c>
      <c r="R716">
        <v>320471</v>
      </c>
    </row>
    <row r="717" spans="1:18" x14ac:dyDescent="0.25">
      <c r="A717" s="169">
        <v>45477</v>
      </c>
      <c r="B717" s="116">
        <v>1576.9</v>
      </c>
      <c r="C717" s="116">
        <v>1550.6</v>
      </c>
      <c r="D717" s="116">
        <v>1507.25</v>
      </c>
      <c r="E717" s="116">
        <v>1560.45</v>
      </c>
      <c r="F717" s="116">
        <v>1550.6</v>
      </c>
      <c r="G717">
        <v>7934</v>
      </c>
      <c r="H717" s="116"/>
      <c r="I717" s="116"/>
      <c r="L717" s="169">
        <v>45477</v>
      </c>
      <c r="M717" s="116">
        <v>1550.55</v>
      </c>
      <c r="N717" s="116">
        <v>1579.25</v>
      </c>
      <c r="O717" s="116">
        <v>1509</v>
      </c>
      <c r="P717" s="116">
        <v>1560.4</v>
      </c>
      <c r="Q717" s="116">
        <v>1550.55</v>
      </c>
      <c r="R717">
        <v>142633</v>
      </c>
    </row>
    <row r="718" spans="1:18" x14ac:dyDescent="0.25">
      <c r="A718" s="169">
        <v>45478</v>
      </c>
      <c r="B718" s="116">
        <v>1569.6</v>
      </c>
      <c r="C718" s="116">
        <v>1532.1</v>
      </c>
      <c r="D718" s="116">
        <v>1522.9</v>
      </c>
      <c r="E718" s="116">
        <v>1569.6</v>
      </c>
      <c r="F718" s="116">
        <v>1532.1</v>
      </c>
      <c r="G718">
        <v>15827</v>
      </c>
      <c r="H718" s="116"/>
      <c r="I718" s="116"/>
      <c r="L718" s="169">
        <v>45478</v>
      </c>
      <c r="M718" s="116">
        <v>1532.05</v>
      </c>
      <c r="N718" s="116">
        <v>1561.45</v>
      </c>
      <c r="O718" s="116">
        <v>1522.3</v>
      </c>
      <c r="P718" s="116">
        <v>1558</v>
      </c>
      <c r="Q718" s="116">
        <v>1532.05</v>
      </c>
      <c r="R718">
        <v>77483</v>
      </c>
    </row>
    <row r="719" spans="1:18" x14ac:dyDescent="0.25">
      <c r="A719" s="169">
        <v>45481</v>
      </c>
      <c r="B719" s="116">
        <v>1547.95</v>
      </c>
      <c r="C719" s="116">
        <v>1521.85</v>
      </c>
      <c r="D719" s="116">
        <v>1496.6</v>
      </c>
      <c r="E719" s="116">
        <v>1533.15</v>
      </c>
      <c r="F719" s="116">
        <v>1521.85</v>
      </c>
      <c r="G719">
        <v>9144</v>
      </c>
      <c r="H719" s="116"/>
      <c r="I719" s="116"/>
      <c r="L719" s="169">
        <v>45481</v>
      </c>
      <c r="M719" s="116">
        <v>1522.35</v>
      </c>
      <c r="N719" s="116">
        <v>1552</v>
      </c>
      <c r="O719" s="116">
        <v>1499</v>
      </c>
      <c r="P719" s="116">
        <v>1542</v>
      </c>
      <c r="Q719" s="116">
        <v>1522.35</v>
      </c>
      <c r="R719">
        <v>68032</v>
      </c>
    </row>
    <row r="720" spans="1:18" x14ac:dyDescent="0.25">
      <c r="A720" s="169">
        <v>45482</v>
      </c>
      <c r="B720" s="116">
        <v>1535</v>
      </c>
      <c r="C720" s="116">
        <v>1501.4</v>
      </c>
      <c r="D720" s="116">
        <v>1489.75</v>
      </c>
      <c r="E720" s="116">
        <v>1534.95</v>
      </c>
      <c r="F720" s="116">
        <v>1501.4</v>
      </c>
      <c r="G720">
        <v>5803</v>
      </c>
      <c r="H720" s="116"/>
      <c r="I720" s="116"/>
      <c r="L720" s="169">
        <v>45482</v>
      </c>
      <c r="M720" s="116">
        <v>1501.4</v>
      </c>
      <c r="N720" s="116">
        <v>1537.5</v>
      </c>
      <c r="O720" s="116">
        <v>1488.55</v>
      </c>
      <c r="P720" s="116">
        <v>1520</v>
      </c>
      <c r="Q720" s="116">
        <v>1501.4</v>
      </c>
      <c r="R720">
        <v>77781</v>
      </c>
    </row>
    <row r="721" spans="1:18" x14ac:dyDescent="0.25">
      <c r="A721" s="169">
        <v>45483</v>
      </c>
      <c r="B721" s="116">
        <v>1530</v>
      </c>
      <c r="C721" s="116">
        <v>1500.8</v>
      </c>
      <c r="D721" s="116">
        <v>1452.75</v>
      </c>
      <c r="E721" s="116">
        <v>1490</v>
      </c>
      <c r="F721" s="116">
        <v>1500.8</v>
      </c>
      <c r="G721">
        <v>14316</v>
      </c>
      <c r="H721" s="116"/>
      <c r="I721" s="116"/>
      <c r="L721" s="169">
        <v>45483</v>
      </c>
      <c r="M721" s="116">
        <v>1500.8</v>
      </c>
      <c r="N721" s="116">
        <v>1530.9</v>
      </c>
      <c r="O721" s="116">
        <v>1451.2</v>
      </c>
      <c r="P721" s="116">
        <v>1490</v>
      </c>
      <c r="Q721" s="116">
        <v>1500.8</v>
      </c>
      <c r="R721">
        <v>77685</v>
      </c>
    </row>
    <row r="722" spans="1:18" x14ac:dyDescent="0.25">
      <c r="A722" s="169">
        <v>45484</v>
      </c>
      <c r="B722" s="116">
        <v>1514.95</v>
      </c>
      <c r="C722" s="116">
        <v>1483.85</v>
      </c>
      <c r="D722" s="116">
        <v>1476</v>
      </c>
      <c r="E722" s="116">
        <v>1500</v>
      </c>
      <c r="F722" s="116">
        <v>1483.85</v>
      </c>
      <c r="G722">
        <v>4356</v>
      </c>
      <c r="H722" s="116"/>
      <c r="I722" s="116"/>
      <c r="L722" s="169">
        <v>45484</v>
      </c>
      <c r="M722" s="116">
        <v>1482.7</v>
      </c>
      <c r="N722" s="116">
        <v>1514.3</v>
      </c>
      <c r="O722" s="116">
        <v>1473</v>
      </c>
      <c r="P722" s="116">
        <v>1501</v>
      </c>
      <c r="Q722" s="116">
        <v>1482.7</v>
      </c>
      <c r="R722">
        <v>43579</v>
      </c>
    </row>
    <row r="723" spans="1:18" x14ac:dyDescent="0.25">
      <c r="A723" s="169">
        <v>45485</v>
      </c>
      <c r="B723" s="116">
        <v>1500.9</v>
      </c>
      <c r="C723" s="116">
        <v>1454.65</v>
      </c>
      <c r="D723" s="116">
        <v>1446.05</v>
      </c>
      <c r="E723" s="116">
        <v>1494.95</v>
      </c>
      <c r="F723" s="116">
        <v>1454.65</v>
      </c>
      <c r="G723">
        <v>11881</v>
      </c>
      <c r="H723" s="116"/>
      <c r="I723" s="116"/>
      <c r="L723" s="169">
        <v>45485</v>
      </c>
      <c r="M723" s="116">
        <v>1458.1</v>
      </c>
      <c r="N723" s="116">
        <v>1503.45</v>
      </c>
      <c r="O723" s="116">
        <v>1451</v>
      </c>
      <c r="P723" s="116">
        <v>1499.9</v>
      </c>
      <c r="Q723" s="116">
        <v>1458.1</v>
      </c>
      <c r="R723">
        <v>40512</v>
      </c>
    </row>
    <row r="724" spans="1:18" x14ac:dyDescent="0.25">
      <c r="A724" s="169">
        <v>45488</v>
      </c>
      <c r="B724" s="116">
        <v>1483.75</v>
      </c>
      <c r="C724" s="116">
        <v>1446.6</v>
      </c>
      <c r="D724" s="116">
        <v>1430.95</v>
      </c>
      <c r="E724" s="116">
        <v>1483.75</v>
      </c>
      <c r="F724" s="116">
        <v>1446.6</v>
      </c>
      <c r="G724">
        <v>6246</v>
      </c>
      <c r="H724" s="116"/>
      <c r="I724" s="116"/>
      <c r="L724" s="169">
        <v>45488</v>
      </c>
      <c r="M724" s="116">
        <v>1447.15</v>
      </c>
      <c r="N724" s="116">
        <v>1485</v>
      </c>
      <c r="O724" s="116">
        <v>1429.15</v>
      </c>
      <c r="P724" s="116">
        <v>1485</v>
      </c>
      <c r="Q724" s="116">
        <v>1447.15</v>
      </c>
      <c r="R724">
        <v>59150</v>
      </c>
    </row>
    <row r="725" spans="1:18" x14ac:dyDescent="0.25">
      <c r="A725" s="169">
        <v>45489</v>
      </c>
      <c r="B725" s="116">
        <v>1469.45</v>
      </c>
      <c r="C725" s="116">
        <v>1443.45</v>
      </c>
      <c r="D725" s="116">
        <v>1440</v>
      </c>
      <c r="E725" s="116">
        <v>1445</v>
      </c>
      <c r="F725" s="116">
        <v>1443.45</v>
      </c>
      <c r="G725">
        <v>2167</v>
      </c>
      <c r="H725" s="116"/>
      <c r="I725" s="116"/>
      <c r="L725" s="169">
        <v>45489</v>
      </c>
      <c r="M725" s="116">
        <v>1442.85</v>
      </c>
      <c r="N725" s="116">
        <v>1472.35</v>
      </c>
      <c r="O725" s="116">
        <v>1436.3</v>
      </c>
      <c r="P725" s="116">
        <v>1444.3</v>
      </c>
      <c r="Q725" s="116">
        <v>1442.85</v>
      </c>
      <c r="R725">
        <v>32342</v>
      </c>
    </row>
    <row r="726" spans="1:18" x14ac:dyDescent="0.25">
      <c r="A726" s="169">
        <v>45491</v>
      </c>
      <c r="B726" s="116">
        <v>1469.95</v>
      </c>
      <c r="C726" s="116">
        <v>1436.45</v>
      </c>
      <c r="D726" s="116">
        <v>1423.15</v>
      </c>
      <c r="E726" s="116">
        <v>1443.45</v>
      </c>
      <c r="F726" s="116">
        <v>1436.45</v>
      </c>
      <c r="G726">
        <v>8302</v>
      </c>
      <c r="H726" s="116"/>
      <c r="I726" s="116"/>
      <c r="L726" s="169">
        <v>45491</v>
      </c>
      <c r="M726" s="116">
        <v>1436.55</v>
      </c>
      <c r="N726" s="116">
        <v>1470</v>
      </c>
      <c r="O726" s="116">
        <v>1422.5</v>
      </c>
      <c r="P726" s="116">
        <v>1433</v>
      </c>
      <c r="Q726" s="116">
        <v>1436.55</v>
      </c>
      <c r="R726">
        <v>58001</v>
      </c>
    </row>
    <row r="727" spans="1:18" x14ac:dyDescent="0.25">
      <c r="A727" s="169">
        <v>45492</v>
      </c>
      <c r="B727" s="116">
        <v>1486.55</v>
      </c>
      <c r="C727" s="116">
        <v>1414.5</v>
      </c>
      <c r="D727" s="116">
        <v>1399.95</v>
      </c>
      <c r="E727" s="116">
        <v>1486.55</v>
      </c>
      <c r="F727" s="116">
        <v>1414.5</v>
      </c>
      <c r="G727">
        <v>4022</v>
      </c>
      <c r="H727" s="116"/>
      <c r="I727" s="116"/>
      <c r="L727" s="169">
        <v>45492</v>
      </c>
      <c r="M727" s="116">
        <v>1414.85</v>
      </c>
      <c r="N727" s="116">
        <v>1458.95</v>
      </c>
      <c r="O727" s="116">
        <v>1399.85</v>
      </c>
      <c r="P727" s="116">
        <v>1439.45</v>
      </c>
      <c r="Q727" s="116">
        <v>1414.85</v>
      </c>
      <c r="R727">
        <v>74627</v>
      </c>
    </row>
    <row r="728" spans="1:18" x14ac:dyDescent="0.25">
      <c r="A728" s="169">
        <v>45495</v>
      </c>
      <c r="B728" s="116">
        <v>1479.3</v>
      </c>
      <c r="C728" s="116">
        <v>1469.55</v>
      </c>
      <c r="D728" s="116">
        <v>1388.85</v>
      </c>
      <c r="E728" s="116">
        <v>1414.4</v>
      </c>
      <c r="F728" s="116">
        <v>1469.55</v>
      </c>
      <c r="G728">
        <v>5237</v>
      </c>
      <c r="H728" s="116"/>
      <c r="I728" s="116"/>
      <c r="L728" s="169">
        <v>45495</v>
      </c>
      <c r="M728" s="116">
        <v>1469.2</v>
      </c>
      <c r="N728" s="116">
        <v>1480</v>
      </c>
      <c r="O728" s="116">
        <v>1386.55</v>
      </c>
      <c r="P728" s="116">
        <v>1391</v>
      </c>
      <c r="Q728" s="116">
        <v>1469.2</v>
      </c>
      <c r="R728">
        <v>88203</v>
      </c>
    </row>
    <row r="729" spans="1:18" x14ac:dyDescent="0.25">
      <c r="A729" s="169">
        <v>45496</v>
      </c>
      <c r="B729" s="116">
        <v>1492.65</v>
      </c>
      <c r="C729" s="116">
        <v>1470.35</v>
      </c>
      <c r="D729" s="116">
        <v>1402</v>
      </c>
      <c r="E729" s="116">
        <v>1469.55</v>
      </c>
      <c r="F729" s="116">
        <v>1470.35</v>
      </c>
      <c r="G729">
        <v>12246</v>
      </c>
      <c r="H729" s="116"/>
      <c r="I729" s="116"/>
      <c r="L729" s="169">
        <v>45496</v>
      </c>
      <c r="M729" s="116">
        <v>1471.65</v>
      </c>
      <c r="N729" s="116">
        <v>1495</v>
      </c>
      <c r="O729" s="116">
        <v>1400</v>
      </c>
      <c r="P729" s="116">
        <v>1483.9</v>
      </c>
      <c r="Q729" s="116">
        <v>1471.65</v>
      </c>
      <c r="R729">
        <v>61186</v>
      </c>
    </row>
    <row r="730" spans="1:18" x14ac:dyDescent="0.25">
      <c r="A730" s="169">
        <v>45497</v>
      </c>
      <c r="B730" s="116">
        <v>1720</v>
      </c>
      <c r="C730" s="116">
        <v>1642.65</v>
      </c>
      <c r="D730" s="116">
        <v>1464.6</v>
      </c>
      <c r="E730" s="116">
        <v>1464.6</v>
      </c>
      <c r="F730" s="116">
        <v>1642.65</v>
      </c>
      <c r="G730">
        <v>65832</v>
      </c>
      <c r="H730" s="116"/>
      <c r="I730" s="116"/>
      <c r="L730" s="169">
        <v>45497</v>
      </c>
      <c r="M730" s="116">
        <v>1660.1</v>
      </c>
      <c r="N730" s="116">
        <v>1724</v>
      </c>
      <c r="O730" s="116">
        <v>1481.1</v>
      </c>
      <c r="P730" s="116">
        <v>1481.95</v>
      </c>
      <c r="Q730" s="116">
        <v>1660.1</v>
      </c>
      <c r="R730">
        <v>1146916</v>
      </c>
    </row>
    <row r="731" spans="1:18" x14ac:dyDescent="0.25">
      <c r="A731" s="169">
        <v>45498</v>
      </c>
      <c r="B731" s="116">
        <v>1775</v>
      </c>
      <c r="C731" s="116">
        <v>1725.9</v>
      </c>
      <c r="D731" s="116">
        <v>1646.55</v>
      </c>
      <c r="E731" s="116">
        <v>1646.55</v>
      </c>
      <c r="F731" s="116">
        <v>1725.9</v>
      </c>
      <c r="G731">
        <v>45411</v>
      </c>
      <c r="H731" s="116"/>
      <c r="I731" s="116"/>
      <c r="L731" s="169">
        <v>45498</v>
      </c>
      <c r="M731" s="116">
        <v>1726.25</v>
      </c>
      <c r="N731" s="116">
        <v>1776.85</v>
      </c>
      <c r="O731" s="116">
        <v>1650</v>
      </c>
      <c r="P731" s="116">
        <v>1660</v>
      </c>
      <c r="Q731" s="116">
        <v>1726.25</v>
      </c>
      <c r="R731">
        <v>794912</v>
      </c>
    </row>
    <row r="732" spans="1:18" x14ac:dyDescent="0.25">
      <c r="A732" s="169">
        <v>45499</v>
      </c>
      <c r="B732" s="116">
        <v>1759.9</v>
      </c>
      <c r="C732" s="116">
        <v>1692.3</v>
      </c>
      <c r="D732" s="116">
        <v>1678.85</v>
      </c>
      <c r="E732" s="116">
        <v>1726.05</v>
      </c>
      <c r="F732" s="116">
        <v>1692.3</v>
      </c>
      <c r="G732">
        <v>17668</v>
      </c>
      <c r="H732" s="116"/>
      <c r="I732" s="116"/>
      <c r="L732" s="169">
        <v>45499</v>
      </c>
      <c r="M732" s="116">
        <v>1687.35</v>
      </c>
      <c r="N732" s="116">
        <v>1763.35</v>
      </c>
      <c r="O732" s="116">
        <v>1676.7</v>
      </c>
      <c r="P732" s="116">
        <v>1728.95</v>
      </c>
      <c r="Q732" s="116">
        <v>1687.35</v>
      </c>
      <c r="R732">
        <v>208008</v>
      </c>
    </row>
    <row r="733" spans="1:18" x14ac:dyDescent="0.25">
      <c r="A733" s="169">
        <v>45502</v>
      </c>
      <c r="B733" s="116">
        <v>1740</v>
      </c>
      <c r="C733" s="116">
        <v>1697.7</v>
      </c>
      <c r="D733" s="116">
        <v>1690</v>
      </c>
      <c r="E733" s="116">
        <v>1692.35</v>
      </c>
      <c r="F733" s="116">
        <v>1697.7</v>
      </c>
      <c r="G733">
        <v>19386</v>
      </c>
      <c r="H733" s="116"/>
      <c r="I733" s="116"/>
      <c r="L733" s="169">
        <v>45502</v>
      </c>
      <c r="M733" s="116">
        <v>1697.9</v>
      </c>
      <c r="N733" s="116">
        <v>1740.55</v>
      </c>
      <c r="O733" s="116">
        <v>1687</v>
      </c>
      <c r="P733" s="116">
        <v>1699.4</v>
      </c>
      <c r="Q733" s="116">
        <v>1697.9</v>
      </c>
      <c r="R733">
        <v>131883</v>
      </c>
    </row>
    <row r="734" spans="1:18" x14ac:dyDescent="0.25">
      <c r="A734" s="169">
        <v>45503</v>
      </c>
      <c r="B734" s="116">
        <v>1772.6</v>
      </c>
      <c r="C734" s="116">
        <v>1752.5</v>
      </c>
      <c r="D734" s="116">
        <v>1680</v>
      </c>
      <c r="E734" s="116">
        <v>1698.65</v>
      </c>
      <c r="F734" s="116">
        <v>1752.5</v>
      </c>
      <c r="G734">
        <v>11314</v>
      </c>
      <c r="H734" s="116"/>
      <c r="I734" s="116"/>
      <c r="L734" s="169">
        <v>45503</v>
      </c>
      <c r="M734" s="116">
        <v>1754.7</v>
      </c>
      <c r="N734" s="116">
        <v>1774</v>
      </c>
      <c r="O734" s="116">
        <v>1679.2</v>
      </c>
      <c r="P734" s="116">
        <v>1693</v>
      </c>
      <c r="Q734" s="116">
        <v>1754.7</v>
      </c>
      <c r="R734">
        <v>194202</v>
      </c>
    </row>
    <row r="735" spans="1:18" x14ac:dyDescent="0.25">
      <c r="A735" s="169">
        <v>45504</v>
      </c>
      <c r="B735" s="116">
        <v>1819.5</v>
      </c>
      <c r="C735" s="116">
        <v>1723.9</v>
      </c>
      <c r="D735" s="116">
        <v>1714.65</v>
      </c>
      <c r="E735" s="116">
        <v>1749.95</v>
      </c>
      <c r="F735" s="116">
        <v>1723.9</v>
      </c>
      <c r="G735">
        <v>10587</v>
      </c>
      <c r="H735" s="116"/>
      <c r="I735" s="116"/>
      <c r="L735" s="169">
        <v>45504</v>
      </c>
      <c r="M735" s="116">
        <v>1725.15</v>
      </c>
      <c r="N735" s="116">
        <v>1817.95</v>
      </c>
      <c r="O735" s="116">
        <v>1711.2</v>
      </c>
      <c r="P735" s="116">
        <v>1711.25</v>
      </c>
      <c r="Q735" s="116">
        <v>1725.15</v>
      </c>
      <c r="R735">
        <v>241603</v>
      </c>
    </row>
    <row r="736" spans="1:18" x14ac:dyDescent="0.25">
      <c r="A736" s="169">
        <v>45505</v>
      </c>
      <c r="B736" s="116">
        <v>1820.2</v>
      </c>
      <c r="C736" s="116">
        <v>1806.25</v>
      </c>
      <c r="D736" s="116">
        <v>1700</v>
      </c>
      <c r="E736" s="116">
        <v>1700</v>
      </c>
      <c r="F736" s="116">
        <v>1806.25</v>
      </c>
      <c r="G736">
        <v>14708</v>
      </c>
      <c r="H736" s="116"/>
      <c r="I736" s="116"/>
      <c r="L736" s="169">
        <v>45505</v>
      </c>
      <c r="M736" s="116">
        <v>1804.1</v>
      </c>
      <c r="N736" s="116">
        <v>1819.95</v>
      </c>
      <c r="O736" s="116">
        <v>1709.05</v>
      </c>
      <c r="P736" s="116">
        <v>1722</v>
      </c>
      <c r="Q736" s="116">
        <v>1804.1</v>
      </c>
      <c r="R736">
        <v>272772</v>
      </c>
    </row>
    <row r="737" spans="1:18" x14ac:dyDescent="0.25">
      <c r="A737" s="169">
        <v>45506</v>
      </c>
      <c r="B737" s="116">
        <v>1836.2</v>
      </c>
      <c r="C737" s="116">
        <v>1827.5</v>
      </c>
      <c r="D737" s="116">
        <v>1753.95</v>
      </c>
      <c r="E737" s="116">
        <v>1785.05</v>
      </c>
      <c r="F737" s="116">
        <v>1827.5</v>
      </c>
      <c r="G737">
        <v>32030</v>
      </c>
      <c r="H737" s="116"/>
      <c r="I737" s="116"/>
      <c r="L737" s="169">
        <v>45506</v>
      </c>
      <c r="M737" s="116">
        <v>1829.55</v>
      </c>
      <c r="N737" s="116">
        <v>1836</v>
      </c>
      <c r="O737" s="116">
        <v>1755.7</v>
      </c>
      <c r="P737" s="116">
        <v>1788</v>
      </c>
      <c r="Q737" s="116">
        <v>1829.55</v>
      </c>
      <c r="R737">
        <v>279674</v>
      </c>
    </row>
    <row r="738" spans="1:18" x14ac:dyDescent="0.25">
      <c r="A738" s="169">
        <v>45509</v>
      </c>
      <c r="B738" s="116">
        <v>1823.95</v>
      </c>
      <c r="C738" s="116">
        <v>1753</v>
      </c>
      <c r="D738" s="116">
        <v>1715</v>
      </c>
      <c r="E738" s="116">
        <v>1823.95</v>
      </c>
      <c r="F738" s="116">
        <v>1753</v>
      </c>
      <c r="G738">
        <v>21851</v>
      </c>
      <c r="H738" s="116"/>
      <c r="I738" s="116"/>
      <c r="L738" s="169">
        <v>45509</v>
      </c>
      <c r="M738" s="116">
        <v>1756.6</v>
      </c>
      <c r="N738" s="116">
        <v>1817.95</v>
      </c>
      <c r="O738" s="116">
        <v>1713.25</v>
      </c>
      <c r="P738" s="116">
        <v>1789</v>
      </c>
      <c r="Q738" s="116">
        <v>1756.6</v>
      </c>
      <c r="R738">
        <v>240253</v>
      </c>
    </row>
    <row r="739" spans="1:18" x14ac:dyDescent="0.25">
      <c r="A739" s="169">
        <v>45510</v>
      </c>
      <c r="B739" s="116">
        <v>1796</v>
      </c>
      <c r="C739" s="116">
        <v>1711.05</v>
      </c>
      <c r="D739" s="116">
        <v>1693.9</v>
      </c>
      <c r="E739" s="116">
        <v>1779.4</v>
      </c>
      <c r="F739" s="116">
        <v>1711.05</v>
      </c>
      <c r="G739">
        <v>10062</v>
      </c>
      <c r="H739" s="116"/>
      <c r="I739" s="116"/>
      <c r="L739" s="169">
        <v>45510</v>
      </c>
      <c r="M739" s="116">
        <v>1711.25</v>
      </c>
      <c r="N739" s="116">
        <v>1795</v>
      </c>
      <c r="O739" s="116">
        <v>1692.4</v>
      </c>
      <c r="P739" s="116">
        <v>1763.85</v>
      </c>
      <c r="Q739" s="116">
        <v>1711.25</v>
      </c>
      <c r="R739">
        <v>131888</v>
      </c>
    </row>
    <row r="740" spans="1:18" x14ac:dyDescent="0.25">
      <c r="A740" s="169">
        <v>45511</v>
      </c>
      <c r="B740" s="116">
        <v>1778.6</v>
      </c>
      <c r="C740" s="116">
        <v>1758</v>
      </c>
      <c r="D740" s="116">
        <v>1713.65</v>
      </c>
      <c r="E740" s="116">
        <v>1737.3</v>
      </c>
      <c r="F740" s="116">
        <v>1758</v>
      </c>
      <c r="G740">
        <v>8559</v>
      </c>
      <c r="H740" s="116"/>
      <c r="I740" s="116"/>
      <c r="L740" s="169">
        <v>45511</v>
      </c>
      <c r="M740" s="116">
        <v>1759.05</v>
      </c>
      <c r="N740" s="116">
        <v>1779</v>
      </c>
      <c r="O740" s="116">
        <v>1710.9</v>
      </c>
      <c r="P740" s="116">
        <v>1738</v>
      </c>
      <c r="Q740" s="116">
        <v>1759.05</v>
      </c>
      <c r="R740">
        <v>95493</v>
      </c>
    </row>
    <row r="741" spans="1:18" x14ac:dyDescent="0.25">
      <c r="A741" s="169">
        <v>45512</v>
      </c>
      <c r="B741" s="116">
        <v>1920</v>
      </c>
      <c r="C741" s="116">
        <v>1911.95</v>
      </c>
      <c r="D741" s="116">
        <v>1739.45</v>
      </c>
      <c r="E741" s="116">
        <v>1783</v>
      </c>
      <c r="F741" s="116">
        <v>1911.95</v>
      </c>
      <c r="G741">
        <v>24388</v>
      </c>
      <c r="H741" s="116"/>
      <c r="I741" s="116"/>
      <c r="L741" s="169">
        <v>45512</v>
      </c>
      <c r="M741" s="116">
        <v>1908.9</v>
      </c>
      <c r="N741" s="116">
        <v>1923.5</v>
      </c>
      <c r="O741" s="116">
        <v>1735.95</v>
      </c>
      <c r="P741" s="116">
        <v>1751</v>
      </c>
      <c r="Q741" s="116">
        <v>1908.9</v>
      </c>
      <c r="R741">
        <v>446042</v>
      </c>
    </row>
    <row r="742" spans="1:18" x14ac:dyDescent="0.25">
      <c r="A742" s="169">
        <v>45513</v>
      </c>
      <c r="B742" s="116">
        <v>1964.45</v>
      </c>
      <c r="C742" s="116">
        <v>1935</v>
      </c>
      <c r="D742" s="116">
        <v>1888.95</v>
      </c>
      <c r="E742" s="116">
        <v>1919.3</v>
      </c>
      <c r="F742" s="116">
        <v>1935</v>
      </c>
      <c r="G742">
        <v>33086</v>
      </c>
      <c r="H742" s="116"/>
      <c r="I742" s="116"/>
      <c r="L742" s="169">
        <v>45513</v>
      </c>
      <c r="M742" s="116">
        <v>1934.95</v>
      </c>
      <c r="N742" s="116">
        <v>1964</v>
      </c>
      <c r="O742" s="116">
        <v>1885.35</v>
      </c>
      <c r="P742" s="116">
        <v>1925</v>
      </c>
      <c r="Q742" s="116">
        <v>1934.95</v>
      </c>
      <c r="R742">
        <v>327088</v>
      </c>
    </row>
    <row r="743" spans="1:18" x14ac:dyDescent="0.25">
      <c r="A743" s="169">
        <v>45516</v>
      </c>
      <c r="B743" s="116">
        <v>2009</v>
      </c>
      <c r="C743" s="116">
        <v>1988.3</v>
      </c>
      <c r="D743" s="116">
        <v>1921</v>
      </c>
      <c r="E743" s="116">
        <v>1921.2</v>
      </c>
      <c r="F743" s="116">
        <v>1988.3</v>
      </c>
      <c r="G743">
        <v>26386</v>
      </c>
      <c r="H743" s="116"/>
      <c r="I743" s="116"/>
      <c r="L743" s="169">
        <v>45516</v>
      </c>
      <c r="M743" s="116">
        <v>1993.3</v>
      </c>
      <c r="N743" s="116">
        <v>2010</v>
      </c>
      <c r="O743" s="116">
        <v>1917.5</v>
      </c>
      <c r="P743" s="116">
        <v>1930</v>
      </c>
      <c r="Q743" s="116">
        <v>1993.3</v>
      </c>
      <c r="R743">
        <v>258815</v>
      </c>
    </row>
    <row r="744" spans="1:18" x14ac:dyDescent="0.25">
      <c r="A744" s="169">
        <v>45517</v>
      </c>
      <c r="B744" s="116">
        <v>2015</v>
      </c>
      <c r="C744" s="116">
        <v>1850.5</v>
      </c>
      <c r="D744" s="116">
        <v>1840.7</v>
      </c>
      <c r="E744" s="116">
        <v>2015</v>
      </c>
      <c r="F744" s="116">
        <v>1850.5</v>
      </c>
      <c r="G744">
        <v>14700</v>
      </c>
      <c r="H744" s="116"/>
      <c r="I744" s="116"/>
      <c r="L744" s="169">
        <v>45517</v>
      </c>
      <c r="M744" s="116">
        <v>1851.8</v>
      </c>
      <c r="N744" s="116">
        <v>2005.95</v>
      </c>
      <c r="O744" s="116">
        <v>1843.5</v>
      </c>
      <c r="P744" s="116">
        <v>1993.95</v>
      </c>
      <c r="Q744" s="116">
        <v>1851.8</v>
      </c>
      <c r="R744">
        <v>169251</v>
      </c>
    </row>
    <row r="745" spans="1:18" x14ac:dyDescent="0.25">
      <c r="A745" s="169">
        <v>45518</v>
      </c>
      <c r="B745" s="116">
        <v>1899.95</v>
      </c>
      <c r="C745" s="116">
        <v>1839.15</v>
      </c>
      <c r="D745" s="116">
        <v>1823.95</v>
      </c>
      <c r="E745" s="116">
        <v>1831.7</v>
      </c>
      <c r="F745" s="116">
        <v>1839.15</v>
      </c>
      <c r="G745">
        <v>5758</v>
      </c>
      <c r="H745" s="116"/>
      <c r="I745" s="116"/>
      <c r="L745" s="169">
        <v>45518</v>
      </c>
      <c r="M745" s="116">
        <v>1844.7</v>
      </c>
      <c r="N745" s="116">
        <v>1901</v>
      </c>
      <c r="O745" s="116">
        <v>1820.05</v>
      </c>
      <c r="P745" s="116">
        <v>1858.55</v>
      </c>
      <c r="Q745" s="116">
        <v>1844.7</v>
      </c>
      <c r="R745">
        <v>151919</v>
      </c>
    </row>
    <row r="746" spans="1:18" x14ac:dyDescent="0.25">
      <c r="A746" s="169">
        <v>45520</v>
      </c>
      <c r="B746" s="116">
        <v>1876.6</v>
      </c>
      <c r="C746" s="116">
        <v>1839.3</v>
      </c>
      <c r="D746" s="116">
        <v>1823.65</v>
      </c>
      <c r="E746" s="116">
        <v>1870.35</v>
      </c>
      <c r="F746" s="116">
        <v>1839.3</v>
      </c>
      <c r="G746">
        <v>4217</v>
      </c>
      <c r="H746" s="116"/>
      <c r="I746" s="116"/>
      <c r="L746" s="169">
        <v>45520</v>
      </c>
      <c r="M746" s="116">
        <v>1835.9</v>
      </c>
      <c r="N746" s="116">
        <v>1885.45</v>
      </c>
      <c r="O746" s="116">
        <v>1821.1</v>
      </c>
      <c r="P746" s="116">
        <v>1850.6</v>
      </c>
      <c r="Q746" s="116">
        <v>1835.9</v>
      </c>
      <c r="R746">
        <v>57126</v>
      </c>
    </row>
    <row r="747" spans="1:18" x14ac:dyDescent="0.25">
      <c r="A747" s="169">
        <v>45523</v>
      </c>
      <c r="B747" s="116">
        <v>1908</v>
      </c>
      <c r="C747" s="116">
        <v>1881.65</v>
      </c>
      <c r="D747" s="116">
        <v>1816.75</v>
      </c>
      <c r="E747" s="116">
        <v>1816.75</v>
      </c>
      <c r="F747" s="116">
        <v>1881.65</v>
      </c>
      <c r="G747">
        <v>10410</v>
      </c>
      <c r="H747" s="116"/>
      <c r="I747" s="116"/>
      <c r="L747" s="169">
        <v>45523</v>
      </c>
      <c r="M747" s="116">
        <v>1883.25</v>
      </c>
      <c r="N747" s="116">
        <v>1909.9</v>
      </c>
      <c r="O747" s="116">
        <v>1820</v>
      </c>
      <c r="P747" s="116">
        <v>1838.85</v>
      </c>
      <c r="Q747" s="116">
        <v>1883.25</v>
      </c>
      <c r="R747">
        <v>84964</v>
      </c>
    </row>
    <row r="748" spans="1:18" x14ac:dyDescent="0.25">
      <c r="A748" s="169">
        <v>45524</v>
      </c>
      <c r="B748" s="116">
        <v>1892</v>
      </c>
      <c r="C748" s="116">
        <v>1859.85</v>
      </c>
      <c r="D748" s="116">
        <v>1845.7</v>
      </c>
      <c r="E748" s="116">
        <v>1892</v>
      </c>
      <c r="F748" s="116">
        <v>1859.85</v>
      </c>
      <c r="G748">
        <v>2976</v>
      </c>
      <c r="H748" s="116"/>
      <c r="I748" s="116"/>
      <c r="L748" s="169">
        <v>45524</v>
      </c>
      <c r="M748" s="116">
        <v>1862.15</v>
      </c>
      <c r="N748" s="116">
        <v>1891.95</v>
      </c>
      <c r="O748" s="116">
        <v>1846.65</v>
      </c>
      <c r="P748" s="116">
        <v>1884.95</v>
      </c>
      <c r="Q748" s="116">
        <v>1862.15</v>
      </c>
      <c r="R748">
        <v>53634</v>
      </c>
    </row>
    <row r="749" spans="1:18" x14ac:dyDescent="0.25">
      <c r="A749" s="169">
        <v>45525</v>
      </c>
      <c r="B749" s="116">
        <v>1950</v>
      </c>
      <c r="C749" s="116">
        <v>1929.1</v>
      </c>
      <c r="D749" s="116">
        <v>1883.95</v>
      </c>
      <c r="E749" s="116">
        <v>1943.5</v>
      </c>
      <c r="F749" s="116">
        <v>1929.1</v>
      </c>
      <c r="G749">
        <v>5258</v>
      </c>
      <c r="H749" s="116"/>
      <c r="I749" s="116"/>
      <c r="L749" s="169">
        <v>45525</v>
      </c>
      <c r="M749" s="116">
        <v>1931</v>
      </c>
      <c r="N749" s="116">
        <v>1949</v>
      </c>
      <c r="O749" s="116">
        <v>1880.05</v>
      </c>
      <c r="P749" s="116">
        <v>1890</v>
      </c>
      <c r="Q749" s="116">
        <v>1931</v>
      </c>
      <c r="R749">
        <v>177253</v>
      </c>
    </row>
    <row r="750" spans="1:18" x14ac:dyDescent="0.25">
      <c r="A750" s="169">
        <v>45526</v>
      </c>
      <c r="B750" s="116">
        <v>2025.9</v>
      </c>
      <c r="C750" s="116">
        <v>2012.4</v>
      </c>
      <c r="D750" s="116">
        <v>1956</v>
      </c>
      <c r="E750" s="116">
        <v>1967.7</v>
      </c>
      <c r="F750" s="116">
        <v>2012.4</v>
      </c>
      <c r="G750">
        <v>12891</v>
      </c>
      <c r="H750" s="116"/>
      <c r="I750" s="116"/>
      <c r="L750" s="169">
        <v>45526</v>
      </c>
      <c r="M750" s="116">
        <v>2007.65</v>
      </c>
      <c r="N750" s="116">
        <v>2026</v>
      </c>
      <c r="O750" s="116">
        <v>1955</v>
      </c>
      <c r="P750" s="116">
        <v>1965.1</v>
      </c>
      <c r="Q750" s="116">
        <v>2007.65</v>
      </c>
      <c r="R750">
        <v>349077</v>
      </c>
    </row>
    <row r="751" spans="1:18" x14ac:dyDescent="0.25">
      <c r="A751" s="169">
        <v>45527</v>
      </c>
      <c r="B751" s="116">
        <v>2019</v>
      </c>
      <c r="C751" s="116">
        <v>1942.55</v>
      </c>
      <c r="D751" s="116">
        <v>1931.25</v>
      </c>
      <c r="E751" s="116">
        <v>2018.15</v>
      </c>
      <c r="F751" s="116">
        <v>1942.55</v>
      </c>
      <c r="G751">
        <v>17268</v>
      </c>
      <c r="H751" s="116"/>
      <c r="I751" s="116"/>
      <c r="L751" s="169">
        <v>45527</v>
      </c>
      <c r="M751" s="116">
        <v>1943.75</v>
      </c>
      <c r="N751" s="116">
        <v>2021.5</v>
      </c>
      <c r="O751" s="116">
        <v>1930</v>
      </c>
      <c r="P751" s="116">
        <v>2014</v>
      </c>
      <c r="Q751" s="116">
        <v>1943.75</v>
      </c>
      <c r="R751">
        <v>126736</v>
      </c>
    </row>
    <row r="752" spans="1:18" x14ac:dyDescent="0.25">
      <c r="A752" s="169">
        <v>45530</v>
      </c>
      <c r="B752" s="116">
        <v>1994.35</v>
      </c>
      <c r="C752" s="116">
        <v>1903.4</v>
      </c>
      <c r="D752" s="116">
        <v>1890</v>
      </c>
      <c r="E752" s="116">
        <v>1981.1</v>
      </c>
      <c r="F752" s="116">
        <v>1903.4</v>
      </c>
      <c r="G752">
        <v>18838</v>
      </c>
      <c r="H752" s="116"/>
      <c r="I752" s="116"/>
      <c r="L752" s="169">
        <v>45530</v>
      </c>
      <c r="M752" s="116">
        <v>1902.6</v>
      </c>
      <c r="N752" s="116">
        <v>1988</v>
      </c>
      <c r="O752" s="116">
        <v>1890.4</v>
      </c>
      <c r="P752" s="116">
        <v>1960</v>
      </c>
      <c r="Q752" s="116">
        <v>1902.6</v>
      </c>
      <c r="R752">
        <v>132970</v>
      </c>
    </row>
    <row r="753" spans="1:18" x14ac:dyDescent="0.25">
      <c r="A753" s="169">
        <v>45531</v>
      </c>
      <c r="B753" s="116">
        <v>1984.95</v>
      </c>
      <c r="C753" s="116">
        <v>1976.2</v>
      </c>
      <c r="D753" s="116">
        <v>1904.15</v>
      </c>
      <c r="E753" s="116">
        <v>1943.15</v>
      </c>
      <c r="F753" s="116">
        <v>1976.2</v>
      </c>
      <c r="G753">
        <v>12406</v>
      </c>
      <c r="H753" s="116"/>
      <c r="I753" s="116"/>
      <c r="L753" s="169">
        <v>45531</v>
      </c>
      <c r="M753" s="116">
        <v>1976.8</v>
      </c>
      <c r="N753" s="116">
        <v>1985</v>
      </c>
      <c r="O753" s="116">
        <v>1902.6</v>
      </c>
      <c r="P753" s="116">
        <v>1902.6</v>
      </c>
      <c r="Q753" s="116">
        <v>1976.8</v>
      </c>
      <c r="R753">
        <v>115386</v>
      </c>
    </row>
    <row r="754" spans="1:18" x14ac:dyDescent="0.25">
      <c r="A754" s="169">
        <v>45532</v>
      </c>
      <c r="B754" s="116">
        <v>1988</v>
      </c>
      <c r="C754" s="116">
        <v>1920.75</v>
      </c>
      <c r="D754" s="116">
        <v>1912.75</v>
      </c>
      <c r="E754" s="116">
        <v>1988</v>
      </c>
      <c r="F754" s="116">
        <v>1920.75</v>
      </c>
      <c r="G754">
        <v>4530</v>
      </c>
      <c r="H754" s="116"/>
      <c r="I754" s="116"/>
      <c r="L754" s="169">
        <v>45532</v>
      </c>
      <c r="M754" s="116">
        <v>1920.85</v>
      </c>
      <c r="N754" s="116">
        <v>1984</v>
      </c>
      <c r="O754" s="116">
        <v>1910</v>
      </c>
      <c r="P754" s="116">
        <v>1984</v>
      </c>
      <c r="Q754" s="116">
        <v>1920.85</v>
      </c>
      <c r="R754">
        <v>59953</v>
      </c>
    </row>
    <row r="755" spans="1:18" x14ac:dyDescent="0.25">
      <c r="A755" s="169">
        <v>45533</v>
      </c>
      <c r="B755" s="116">
        <v>1944.9</v>
      </c>
      <c r="C755" s="116">
        <v>1878.7</v>
      </c>
      <c r="D755" s="116">
        <v>1874.8</v>
      </c>
      <c r="E755" s="116">
        <v>1921</v>
      </c>
      <c r="F755" s="116">
        <v>1878.7</v>
      </c>
      <c r="G755">
        <v>4564</v>
      </c>
      <c r="H755" s="116"/>
      <c r="I755" s="116"/>
      <c r="L755" s="169">
        <v>45533</v>
      </c>
      <c r="M755" s="116">
        <v>1879.65</v>
      </c>
      <c r="N755" s="116">
        <v>1947.9</v>
      </c>
      <c r="O755" s="116">
        <v>1873.35</v>
      </c>
      <c r="P755" s="116">
        <v>1921</v>
      </c>
      <c r="Q755" s="116">
        <v>1879.65</v>
      </c>
      <c r="R755">
        <v>50429</v>
      </c>
    </row>
    <row r="756" spans="1:18" x14ac:dyDescent="0.25">
      <c r="A756" s="169">
        <v>45534</v>
      </c>
      <c r="B756" s="116">
        <v>1916.3</v>
      </c>
      <c r="C756" s="116">
        <v>1857.75</v>
      </c>
      <c r="D756" s="116">
        <v>1851.55</v>
      </c>
      <c r="E756" s="116">
        <v>1916.3</v>
      </c>
      <c r="F756" s="116">
        <v>1857.75</v>
      </c>
      <c r="G756">
        <v>3737</v>
      </c>
      <c r="H756" s="116"/>
      <c r="I756" s="116"/>
      <c r="L756" s="169">
        <v>45534</v>
      </c>
      <c r="M756" s="116">
        <v>1860.55</v>
      </c>
      <c r="N756" s="116">
        <v>1895.75</v>
      </c>
      <c r="O756" s="116">
        <v>1852</v>
      </c>
      <c r="P756" s="116">
        <v>1889.8</v>
      </c>
      <c r="Q756" s="116">
        <v>1860.55</v>
      </c>
      <c r="R756">
        <v>49086</v>
      </c>
    </row>
    <row r="757" spans="1:18" x14ac:dyDescent="0.25">
      <c r="A757" s="169">
        <v>45537</v>
      </c>
      <c r="B757" s="116">
        <v>1894.7</v>
      </c>
      <c r="C757" s="116">
        <v>1846.7</v>
      </c>
      <c r="D757" s="116">
        <v>1829.05</v>
      </c>
      <c r="E757" s="116">
        <v>1894.7</v>
      </c>
      <c r="F757" s="116">
        <v>1846.7</v>
      </c>
      <c r="G757">
        <v>5272</v>
      </c>
      <c r="H757" s="116"/>
      <c r="I757" s="116"/>
      <c r="L757" s="169">
        <v>45537</v>
      </c>
      <c r="M757" s="116">
        <v>1847.35</v>
      </c>
      <c r="N757" s="116">
        <v>1890.05</v>
      </c>
      <c r="O757" s="116">
        <v>1830</v>
      </c>
      <c r="P757" s="116">
        <v>1861</v>
      </c>
      <c r="Q757" s="116">
        <v>1847.35</v>
      </c>
      <c r="R757">
        <v>45457</v>
      </c>
    </row>
    <row r="758" spans="1:18" x14ac:dyDescent="0.25">
      <c r="A758" s="169">
        <v>45538</v>
      </c>
      <c r="B758" s="116">
        <v>1888.15</v>
      </c>
      <c r="C758" s="116">
        <v>1875.2</v>
      </c>
      <c r="D758" s="116">
        <v>1820.15</v>
      </c>
      <c r="E758" s="116">
        <v>1820.15</v>
      </c>
      <c r="F758" s="116">
        <v>1875.2</v>
      </c>
      <c r="G758">
        <v>1917</v>
      </c>
      <c r="H758" s="116"/>
      <c r="I758" s="116"/>
      <c r="L758" s="169">
        <v>45538</v>
      </c>
      <c r="M758" s="116">
        <v>1872.45</v>
      </c>
      <c r="N758" s="116">
        <v>1888.65</v>
      </c>
      <c r="O758" s="116">
        <v>1841.85</v>
      </c>
      <c r="P758" s="116">
        <v>1853</v>
      </c>
      <c r="Q758" s="116">
        <v>1872.45</v>
      </c>
      <c r="R758">
        <v>44221</v>
      </c>
    </row>
    <row r="759" spans="1:18" x14ac:dyDescent="0.25">
      <c r="A759" s="169">
        <v>45539</v>
      </c>
      <c r="B759" s="116">
        <v>1951.3</v>
      </c>
      <c r="C759" s="116">
        <v>1942.45</v>
      </c>
      <c r="D759" s="116">
        <v>1851.2</v>
      </c>
      <c r="E759" s="116">
        <v>1853.3</v>
      </c>
      <c r="F759" s="116">
        <v>1942.45</v>
      </c>
      <c r="G759">
        <v>8567</v>
      </c>
      <c r="H759" s="116"/>
      <c r="I759" s="116"/>
      <c r="L759" s="169">
        <v>45539</v>
      </c>
      <c r="M759" s="116">
        <v>1943.7</v>
      </c>
      <c r="N759" s="116">
        <v>1952.45</v>
      </c>
      <c r="O759" s="116">
        <v>1831.15</v>
      </c>
      <c r="P759" s="116">
        <v>1851</v>
      </c>
      <c r="Q759" s="116">
        <v>1943.7</v>
      </c>
      <c r="R759">
        <v>93386</v>
      </c>
    </row>
    <row r="760" spans="1:18" x14ac:dyDescent="0.25">
      <c r="A760" s="169">
        <v>45540</v>
      </c>
      <c r="B760" s="116">
        <v>1960.1</v>
      </c>
      <c r="C760" s="116">
        <v>1861</v>
      </c>
      <c r="D760" s="116">
        <v>1852.2</v>
      </c>
      <c r="E760" s="116">
        <v>1948</v>
      </c>
      <c r="F760" s="116">
        <v>1861</v>
      </c>
      <c r="G760">
        <v>6164</v>
      </c>
      <c r="H760" s="116"/>
      <c r="I760" s="116"/>
      <c r="L760" s="169">
        <v>45540</v>
      </c>
      <c r="M760" s="116">
        <v>1863.55</v>
      </c>
      <c r="N760" s="116">
        <v>1965</v>
      </c>
      <c r="O760" s="116">
        <v>1851.95</v>
      </c>
      <c r="P760" s="116">
        <v>1953.7</v>
      </c>
      <c r="Q760" s="116">
        <v>1863.55</v>
      </c>
      <c r="R760">
        <v>97336</v>
      </c>
    </row>
    <row r="761" spans="1:18" x14ac:dyDescent="0.25">
      <c r="A761" s="169">
        <v>45541</v>
      </c>
      <c r="B761" s="116">
        <v>1880</v>
      </c>
      <c r="C761" s="116">
        <v>1842.25</v>
      </c>
      <c r="D761" s="116">
        <v>1828.65</v>
      </c>
      <c r="E761" s="116">
        <v>1861.85</v>
      </c>
      <c r="F761" s="116">
        <v>1842.25</v>
      </c>
      <c r="G761">
        <v>3071</v>
      </c>
      <c r="H761" s="116"/>
      <c r="I761" s="116"/>
      <c r="L761" s="169">
        <v>45541</v>
      </c>
      <c r="M761" s="116">
        <v>1842.35</v>
      </c>
      <c r="N761" s="116">
        <v>1884.9</v>
      </c>
      <c r="O761" s="116">
        <v>1825.8</v>
      </c>
      <c r="P761" s="116">
        <v>1868</v>
      </c>
      <c r="Q761" s="116">
        <v>1842.35</v>
      </c>
      <c r="R761">
        <v>57779</v>
      </c>
    </row>
    <row r="762" spans="1:18" x14ac:dyDescent="0.25">
      <c r="A762" s="169">
        <v>45544</v>
      </c>
      <c r="B762" s="116">
        <v>1869.4</v>
      </c>
      <c r="C762" s="116">
        <v>1850.65</v>
      </c>
      <c r="D762" s="116">
        <v>1786.2</v>
      </c>
      <c r="E762" s="116">
        <v>1865</v>
      </c>
      <c r="F762" s="116">
        <v>1850.65</v>
      </c>
      <c r="G762">
        <v>5885</v>
      </c>
      <c r="H762" s="116"/>
      <c r="I762" s="116"/>
      <c r="L762" s="169">
        <v>45544</v>
      </c>
      <c r="M762" s="116">
        <v>1849.7</v>
      </c>
      <c r="N762" s="116">
        <v>1870.45</v>
      </c>
      <c r="O762" s="116">
        <v>1785.2</v>
      </c>
      <c r="P762" s="116">
        <v>1838.15</v>
      </c>
      <c r="Q762" s="116">
        <v>1849.7</v>
      </c>
      <c r="R762">
        <v>57501</v>
      </c>
    </row>
    <row r="763" spans="1:18" x14ac:dyDescent="0.25">
      <c r="A763" s="169">
        <v>45545</v>
      </c>
      <c r="B763" s="116">
        <v>2180</v>
      </c>
      <c r="C763" s="116">
        <v>2141.0500000000002</v>
      </c>
      <c r="D763" s="116">
        <v>1880.9</v>
      </c>
      <c r="E763" s="116">
        <v>1880.9</v>
      </c>
      <c r="F763" s="116">
        <v>2141.0500000000002</v>
      </c>
      <c r="G763">
        <v>60922</v>
      </c>
      <c r="H763" s="116"/>
      <c r="I763" s="116"/>
      <c r="L763" s="169">
        <v>45545</v>
      </c>
      <c r="M763" s="116">
        <v>2142.4499999999998</v>
      </c>
      <c r="N763" s="116">
        <v>2178.65</v>
      </c>
      <c r="O763" s="116">
        <v>1859.7</v>
      </c>
      <c r="P763" s="116">
        <v>1861.3</v>
      </c>
      <c r="Q763" s="116">
        <v>2142.4499999999998</v>
      </c>
      <c r="R763">
        <v>807354</v>
      </c>
    </row>
    <row r="764" spans="1:18" x14ac:dyDescent="0.25">
      <c r="A764" s="169">
        <v>45546</v>
      </c>
      <c r="B764" s="116">
        <v>2166.75</v>
      </c>
      <c r="C764" s="116">
        <v>2063.0500000000002</v>
      </c>
      <c r="D764" s="116">
        <v>2051.85</v>
      </c>
      <c r="E764" s="116">
        <v>2159.9499999999998</v>
      </c>
      <c r="F764" s="116">
        <v>2063.0500000000002</v>
      </c>
      <c r="G764">
        <v>18497</v>
      </c>
      <c r="H764" s="116"/>
      <c r="I764" s="116"/>
      <c r="L764" s="169">
        <v>45546</v>
      </c>
      <c r="M764" s="116">
        <v>2058.3000000000002</v>
      </c>
      <c r="N764" s="116">
        <v>2178.35</v>
      </c>
      <c r="O764" s="116">
        <v>2048.1999999999998</v>
      </c>
      <c r="P764" s="116">
        <v>2156</v>
      </c>
      <c r="Q764" s="116">
        <v>2058.3000000000002</v>
      </c>
      <c r="R764">
        <v>249894</v>
      </c>
    </row>
    <row r="765" spans="1:18" x14ac:dyDescent="0.25">
      <c r="A765" s="169">
        <v>45547</v>
      </c>
      <c r="B765" s="116">
        <v>2143.1999999999998</v>
      </c>
      <c r="C765" s="116">
        <v>2096.9499999999998</v>
      </c>
      <c r="D765" s="116">
        <v>2057.1999999999998</v>
      </c>
      <c r="E765" s="116">
        <v>2090</v>
      </c>
      <c r="F765" s="116">
        <v>2096.9499999999998</v>
      </c>
      <c r="G765">
        <v>14064</v>
      </c>
      <c r="H765" s="116"/>
      <c r="I765" s="116"/>
      <c r="L765" s="169">
        <v>45547</v>
      </c>
      <c r="M765" s="116">
        <v>2095.5500000000002</v>
      </c>
      <c r="N765" s="116">
        <v>2149.9499999999998</v>
      </c>
      <c r="O765" s="116">
        <v>2055</v>
      </c>
      <c r="P765" s="116">
        <v>2058.6999999999998</v>
      </c>
      <c r="Q765" s="116">
        <v>2095.5500000000002</v>
      </c>
      <c r="R765">
        <v>126232</v>
      </c>
    </row>
    <row r="766" spans="1:18" x14ac:dyDescent="0.25">
      <c r="A766" s="169">
        <v>45548</v>
      </c>
      <c r="B766" s="116">
        <v>2111.4499999999998</v>
      </c>
      <c r="C766" s="116">
        <v>2045.35</v>
      </c>
      <c r="D766" s="116">
        <v>2032.65</v>
      </c>
      <c r="E766" s="116">
        <v>2111.4499999999998</v>
      </c>
      <c r="F766" s="116">
        <v>2045.35</v>
      </c>
      <c r="G766">
        <v>11525</v>
      </c>
      <c r="H766" s="116"/>
      <c r="I766" s="116"/>
      <c r="L766" s="169">
        <v>45548</v>
      </c>
      <c r="M766" s="116">
        <v>2047.6</v>
      </c>
      <c r="N766" s="116">
        <v>2105.35</v>
      </c>
      <c r="O766" s="116">
        <v>2036.35</v>
      </c>
      <c r="P766" s="116">
        <v>2085</v>
      </c>
      <c r="Q766" s="116">
        <v>2047.6</v>
      </c>
      <c r="R766">
        <v>60074</v>
      </c>
    </row>
    <row r="767" spans="1:18" x14ac:dyDescent="0.25">
      <c r="A767" s="169">
        <v>45551</v>
      </c>
      <c r="B767" s="116">
        <v>2074.5500000000002</v>
      </c>
      <c r="C767" s="116">
        <v>2010.4</v>
      </c>
      <c r="D767" s="116">
        <v>2005</v>
      </c>
      <c r="E767" s="116">
        <v>2045</v>
      </c>
      <c r="F767" s="116">
        <v>2010.4</v>
      </c>
      <c r="G767">
        <v>4394</v>
      </c>
      <c r="H767" s="116"/>
      <c r="I767" s="116"/>
      <c r="L767" s="169">
        <v>45551</v>
      </c>
      <c r="M767" s="116">
        <v>2010.6</v>
      </c>
      <c r="N767" s="116">
        <v>2073</v>
      </c>
      <c r="O767" s="116">
        <v>2004.05</v>
      </c>
      <c r="P767" s="116">
        <v>2048</v>
      </c>
      <c r="Q767" s="116">
        <v>2010.6</v>
      </c>
      <c r="R767">
        <v>95344</v>
      </c>
    </row>
    <row r="768" spans="1:18" x14ac:dyDescent="0.25">
      <c r="A768" s="169">
        <v>45552</v>
      </c>
      <c r="B768" s="116">
        <v>2026.75</v>
      </c>
      <c r="C768" s="116">
        <v>2000.95</v>
      </c>
      <c r="D768" s="116">
        <v>1948</v>
      </c>
      <c r="E768" s="116">
        <v>2007.6</v>
      </c>
      <c r="F768" s="116">
        <v>2000.95</v>
      </c>
      <c r="G768">
        <v>14046</v>
      </c>
      <c r="H768" s="116"/>
      <c r="I768" s="116"/>
      <c r="L768" s="169">
        <v>45552</v>
      </c>
      <c r="M768" s="116">
        <v>2001.5</v>
      </c>
      <c r="N768" s="116">
        <v>2028.9</v>
      </c>
      <c r="O768" s="116">
        <v>1945.55</v>
      </c>
      <c r="P768" s="116">
        <v>2010</v>
      </c>
      <c r="Q768" s="116">
        <v>2001.5</v>
      </c>
      <c r="R768">
        <v>175854</v>
      </c>
    </row>
    <row r="769" spans="1:18" x14ac:dyDescent="0.25">
      <c r="A769" s="169">
        <v>45553</v>
      </c>
      <c r="B769" s="116">
        <v>2116.4499999999998</v>
      </c>
      <c r="C769" s="116">
        <v>2056.3000000000002</v>
      </c>
      <c r="D769" s="116">
        <v>2011.75</v>
      </c>
      <c r="E769" s="116">
        <v>2040.95</v>
      </c>
      <c r="F769" s="116">
        <v>2056.3000000000002</v>
      </c>
      <c r="G769">
        <v>8706</v>
      </c>
      <c r="H769" s="116"/>
      <c r="I769" s="116"/>
      <c r="L769" s="169">
        <v>45553</v>
      </c>
      <c r="M769" s="116">
        <v>2055.1</v>
      </c>
      <c r="N769" s="116">
        <v>2116.3000000000002</v>
      </c>
      <c r="O769" s="116">
        <v>2001.45</v>
      </c>
      <c r="P769" s="116">
        <v>2001.5</v>
      </c>
      <c r="Q769" s="116">
        <v>2055.1</v>
      </c>
      <c r="R769">
        <v>147053</v>
      </c>
    </row>
    <row r="770" spans="1:18" x14ac:dyDescent="0.25">
      <c r="A770" s="169">
        <v>45554</v>
      </c>
      <c r="B770" s="116">
        <v>2078.5500000000002</v>
      </c>
      <c r="C770" s="116">
        <v>1984.05</v>
      </c>
      <c r="D770" s="116">
        <v>1956.45</v>
      </c>
      <c r="E770" s="116">
        <v>2056.6</v>
      </c>
      <c r="F770" s="116">
        <v>1984.05</v>
      </c>
      <c r="G770">
        <v>12637</v>
      </c>
      <c r="H770" s="116"/>
      <c r="I770" s="116"/>
      <c r="L770" s="169">
        <v>45554</v>
      </c>
      <c r="M770" s="116">
        <v>1983.8</v>
      </c>
      <c r="N770" s="116">
        <v>2082</v>
      </c>
      <c r="O770" s="116">
        <v>1955.05</v>
      </c>
      <c r="P770" s="116">
        <v>2082</v>
      </c>
      <c r="Q770" s="116">
        <v>1983.8</v>
      </c>
      <c r="R770">
        <v>74720</v>
      </c>
    </row>
    <row r="771" spans="1:18" x14ac:dyDescent="0.25">
      <c r="A771" s="169">
        <v>45555</v>
      </c>
      <c r="B771" s="116">
        <v>2036.85</v>
      </c>
      <c r="C771" s="116">
        <v>1991.2</v>
      </c>
      <c r="D771" s="116">
        <v>1963.25</v>
      </c>
      <c r="E771" s="116">
        <v>2008.4</v>
      </c>
      <c r="F771" s="116">
        <v>1991.2</v>
      </c>
      <c r="G771">
        <v>7364</v>
      </c>
      <c r="H771" s="116"/>
      <c r="I771" s="116"/>
      <c r="L771" s="169">
        <v>45555</v>
      </c>
      <c r="M771" s="116">
        <v>1991.7</v>
      </c>
      <c r="N771" s="116">
        <v>2039</v>
      </c>
      <c r="O771" s="116">
        <v>1964.15</v>
      </c>
      <c r="P771" s="116">
        <v>1986.25</v>
      </c>
      <c r="Q771" s="116">
        <v>1991.7</v>
      </c>
      <c r="R771">
        <v>107656</v>
      </c>
    </row>
    <row r="772" spans="1:18" x14ac:dyDescent="0.25">
      <c r="A772" s="169">
        <v>45558</v>
      </c>
      <c r="B772" s="116">
        <v>2100</v>
      </c>
      <c r="C772" s="116">
        <v>2098</v>
      </c>
      <c r="D772" s="116">
        <v>1980.3</v>
      </c>
      <c r="E772" s="116">
        <v>2031.05</v>
      </c>
      <c r="F772" s="116">
        <v>2098</v>
      </c>
      <c r="G772">
        <v>10066</v>
      </c>
      <c r="H772" s="116"/>
      <c r="I772" s="116"/>
      <c r="L772" s="169">
        <v>45558</v>
      </c>
      <c r="M772" s="116">
        <v>2093.15</v>
      </c>
      <c r="N772" s="116">
        <v>2099</v>
      </c>
      <c r="O772" s="116">
        <v>1980.45</v>
      </c>
      <c r="P772" s="116">
        <v>1995.75</v>
      </c>
      <c r="Q772" s="116">
        <v>2093.15</v>
      </c>
      <c r="R772">
        <v>140985</v>
      </c>
    </row>
    <row r="773" spans="1:18" x14ac:dyDescent="0.25">
      <c r="A773" s="169">
        <v>45559</v>
      </c>
      <c r="B773" s="116">
        <v>2368.15</v>
      </c>
      <c r="C773" s="116">
        <v>2293.9499999999998</v>
      </c>
      <c r="D773" s="116">
        <v>2098</v>
      </c>
      <c r="E773" s="116">
        <v>2098</v>
      </c>
      <c r="F773" s="116">
        <v>2293.9499999999998</v>
      </c>
      <c r="G773">
        <v>82669</v>
      </c>
      <c r="H773" s="116"/>
      <c r="I773" s="116"/>
      <c r="L773" s="169">
        <v>45559</v>
      </c>
      <c r="M773" s="116">
        <v>2291.4</v>
      </c>
      <c r="N773" s="116">
        <v>2367</v>
      </c>
      <c r="O773" s="116">
        <v>2098.9499999999998</v>
      </c>
      <c r="P773" s="116">
        <v>2099</v>
      </c>
      <c r="Q773" s="116">
        <v>2291.4</v>
      </c>
      <c r="R773">
        <v>1259101</v>
      </c>
    </row>
    <row r="774" spans="1:18" x14ac:dyDescent="0.25">
      <c r="A774" s="169">
        <v>45560</v>
      </c>
      <c r="B774" s="116">
        <v>2328</v>
      </c>
      <c r="C774" s="116">
        <v>2275</v>
      </c>
      <c r="D774" s="116">
        <v>2252.3000000000002</v>
      </c>
      <c r="E774" s="116">
        <v>2286.6</v>
      </c>
      <c r="F774" s="116">
        <v>2275</v>
      </c>
      <c r="G774">
        <v>15162</v>
      </c>
      <c r="H774" s="116"/>
      <c r="I774" s="116"/>
      <c r="L774" s="169">
        <v>45560</v>
      </c>
      <c r="M774" s="116">
        <v>2276.5</v>
      </c>
      <c r="N774" s="116">
        <v>2332.4499999999998</v>
      </c>
      <c r="O774" s="116">
        <v>2245</v>
      </c>
      <c r="P774" s="116">
        <v>2296</v>
      </c>
      <c r="Q774" s="116">
        <v>2276.5</v>
      </c>
      <c r="R774">
        <v>148888</v>
      </c>
    </row>
    <row r="775" spans="1:18" x14ac:dyDescent="0.25">
      <c r="A775" s="169">
        <v>45561</v>
      </c>
      <c r="B775" s="116">
        <v>2362.1999999999998</v>
      </c>
      <c r="C775" s="116">
        <v>2295.6</v>
      </c>
      <c r="D775" s="116">
        <v>2220.6999999999998</v>
      </c>
      <c r="E775" s="116">
        <v>2231.0500000000002</v>
      </c>
      <c r="F775" s="116">
        <v>2295.6</v>
      </c>
      <c r="G775">
        <v>15891</v>
      </c>
      <c r="H775" s="116"/>
      <c r="I775" s="116"/>
      <c r="L775" s="169">
        <v>45561</v>
      </c>
      <c r="M775" s="116">
        <v>2287.9</v>
      </c>
      <c r="N775" s="116">
        <v>2362</v>
      </c>
      <c r="O775" s="116">
        <v>2222</v>
      </c>
      <c r="P775" s="116">
        <v>2260</v>
      </c>
      <c r="Q775" s="116">
        <v>2287.9</v>
      </c>
      <c r="R775">
        <v>271026</v>
      </c>
    </row>
    <row r="776" spans="1:18" x14ac:dyDescent="0.25">
      <c r="A776" s="169">
        <v>45562</v>
      </c>
      <c r="B776" s="116">
        <v>2292.6</v>
      </c>
      <c r="C776" s="116">
        <v>2226.75</v>
      </c>
      <c r="D776" s="116">
        <v>2212.5500000000002</v>
      </c>
      <c r="E776" s="116">
        <v>2289.75</v>
      </c>
      <c r="F776" s="116">
        <v>2226.75</v>
      </c>
      <c r="G776">
        <v>8725</v>
      </c>
      <c r="H776" s="116"/>
      <c r="I776" s="116"/>
      <c r="L776" s="169">
        <v>45562</v>
      </c>
      <c r="M776" s="116">
        <v>2232.0500000000002</v>
      </c>
      <c r="N776" s="116">
        <v>2296</v>
      </c>
      <c r="O776" s="116">
        <v>2215</v>
      </c>
      <c r="P776" s="116">
        <v>2273.0500000000002</v>
      </c>
      <c r="Q776" s="116">
        <v>2232.0500000000002</v>
      </c>
      <c r="R776">
        <v>56247</v>
      </c>
    </row>
    <row r="777" spans="1:18" x14ac:dyDescent="0.25">
      <c r="A777" s="169">
        <v>45565</v>
      </c>
      <c r="B777" s="116">
        <v>2320.6</v>
      </c>
      <c r="C777" s="116">
        <v>2284.6</v>
      </c>
      <c r="D777" s="116">
        <v>2098</v>
      </c>
      <c r="E777" s="116">
        <v>2098</v>
      </c>
      <c r="F777" s="116">
        <v>2284.6</v>
      </c>
      <c r="G777">
        <v>9659</v>
      </c>
      <c r="H777" s="116"/>
      <c r="I777" s="116"/>
      <c r="L777" s="169">
        <v>45565</v>
      </c>
      <c r="M777" s="116">
        <v>2286.25</v>
      </c>
      <c r="N777" s="116">
        <v>2326.6999999999998</v>
      </c>
      <c r="O777" s="116">
        <v>2216.0500000000002</v>
      </c>
      <c r="P777" s="116">
        <v>2225.1999999999998</v>
      </c>
      <c r="Q777" s="116">
        <v>2286.25</v>
      </c>
      <c r="R777">
        <v>133151</v>
      </c>
    </row>
    <row r="778" spans="1:18" x14ac:dyDescent="0.25">
      <c r="A778" s="169">
        <v>45566</v>
      </c>
      <c r="B778" s="116">
        <v>2332.0500000000002</v>
      </c>
      <c r="C778" s="116">
        <v>2301.3000000000002</v>
      </c>
      <c r="D778" s="116">
        <v>2241.6</v>
      </c>
      <c r="E778" s="116">
        <v>2330</v>
      </c>
      <c r="F778" s="116">
        <v>2301.3000000000002</v>
      </c>
      <c r="G778">
        <v>5119</v>
      </c>
      <c r="H778" s="116"/>
      <c r="I778" s="116"/>
      <c r="L778" s="169">
        <v>45566</v>
      </c>
      <c r="M778" s="116">
        <v>2301</v>
      </c>
      <c r="N778" s="116">
        <v>2336</v>
      </c>
      <c r="O778" s="116">
        <v>2238.75</v>
      </c>
      <c r="P778" s="116">
        <v>2291.5</v>
      </c>
      <c r="Q778" s="116">
        <v>2301</v>
      </c>
      <c r="R778">
        <v>118768</v>
      </c>
    </row>
    <row r="779" spans="1:18" x14ac:dyDescent="0.25">
      <c r="A779" s="169">
        <v>45568</v>
      </c>
      <c r="B779" s="116">
        <v>2408.35</v>
      </c>
      <c r="C779" s="116">
        <v>2278.9499999999998</v>
      </c>
      <c r="D779" s="116">
        <v>2218.15</v>
      </c>
      <c r="E779" s="116">
        <v>2281.25</v>
      </c>
      <c r="F779" s="116">
        <v>2278.9499999999998</v>
      </c>
      <c r="G779">
        <v>18841</v>
      </c>
      <c r="H779" s="116"/>
      <c r="I779" s="116"/>
      <c r="L779" s="169">
        <v>45568</v>
      </c>
      <c r="M779" s="116">
        <v>2292.65</v>
      </c>
      <c r="N779" s="116">
        <v>2406.75</v>
      </c>
      <c r="O779" s="116">
        <v>2215.35</v>
      </c>
      <c r="P779" s="116">
        <v>2269.15</v>
      </c>
      <c r="Q779" s="116">
        <v>2292.65</v>
      </c>
      <c r="R779">
        <v>189328</v>
      </c>
    </row>
    <row r="780" spans="1:18" x14ac:dyDescent="0.25">
      <c r="A780" s="169">
        <v>45569</v>
      </c>
      <c r="B780" s="116">
        <v>2325.9</v>
      </c>
      <c r="C780" s="116">
        <v>2209.15</v>
      </c>
      <c r="D780" s="116">
        <v>2202.85</v>
      </c>
      <c r="E780" s="116">
        <v>2292.65</v>
      </c>
      <c r="F780" s="116">
        <v>2209.15</v>
      </c>
      <c r="G780">
        <v>8291</v>
      </c>
      <c r="H780" s="116"/>
      <c r="I780" s="116"/>
      <c r="L780" s="169">
        <v>45569</v>
      </c>
      <c r="M780" s="116">
        <v>2209.9499999999998</v>
      </c>
      <c r="N780" s="116">
        <v>2370</v>
      </c>
      <c r="O780" s="116">
        <v>2198</v>
      </c>
      <c r="P780" s="116">
        <v>2295</v>
      </c>
      <c r="Q780" s="116">
        <v>2209.9499999999998</v>
      </c>
      <c r="R780">
        <v>120897</v>
      </c>
    </row>
    <row r="781" spans="1:18" x14ac:dyDescent="0.25">
      <c r="A781" s="169">
        <v>45572</v>
      </c>
      <c r="B781" s="116">
        <v>2236.8000000000002</v>
      </c>
      <c r="C781" s="116">
        <v>2038.2</v>
      </c>
      <c r="D781" s="116">
        <v>2001.3</v>
      </c>
      <c r="E781" s="116">
        <v>2155</v>
      </c>
      <c r="F781" s="116">
        <v>2038.2</v>
      </c>
      <c r="G781">
        <v>6855</v>
      </c>
      <c r="H781" s="116"/>
      <c r="I781" s="116"/>
      <c r="L781" s="169">
        <v>45572</v>
      </c>
      <c r="M781" s="116">
        <v>2040.25</v>
      </c>
      <c r="N781" s="116">
        <v>2237.0500000000002</v>
      </c>
      <c r="O781" s="116">
        <v>2020.05</v>
      </c>
      <c r="P781" s="116">
        <v>2209.9499999999998</v>
      </c>
      <c r="Q781" s="116">
        <v>2040.25</v>
      </c>
      <c r="R781">
        <v>156651</v>
      </c>
    </row>
    <row r="782" spans="1:18" x14ac:dyDescent="0.25">
      <c r="A782" s="169">
        <v>45573</v>
      </c>
      <c r="B782" s="116">
        <v>2175</v>
      </c>
      <c r="C782" s="116">
        <v>2169.35</v>
      </c>
      <c r="D782" s="116">
        <v>2031.7</v>
      </c>
      <c r="E782" s="116">
        <v>2060</v>
      </c>
      <c r="F782" s="116">
        <v>2169.35</v>
      </c>
      <c r="G782">
        <v>7377</v>
      </c>
      <c r="H782" s="116"/>
      <c r="I782" s="116"/>
      <c r="L782" s="169">
        <v>45573</v>
      </c>
      <c r="M782" s="116">
        <v>2166.9499999999998</v>
      </c>
      <c r="N782" s="116">
        <v>2175.65</v>
      </c>
      <c r="O782" s="116">
        <v>2022.05</v>
      </c>
      <c r="P782" s="116">
        <v>2038</v>
      </c>
      <c r="Q782" s="116">
        <v>2166.9499999999998</v>
      </c>
      <c r="R782">
        <v>99360</v>
      </c>
    </row>
    <row r="783" spans="1:18" x14ac:dyDescent="0.25">
      <c r="A783" s="169">
        <v>45574</v>
      </c>
      <c r="B783" s="116">
        <v>2210.8000000000002</v>
      </c>
      <c r="C783" s="116">
        <v>2172.65</v>
      </c>
      <c r="D783" s="116">
        <v>2160</v>
      </c>
      <c r="E783" s="116">
        <v>2175</v>
      </c>
      <c r="F783" s="116">
        <v>2172.65</v>
      </c>
      <c r="G783">
        <v>5428</v>
      </c>
      <c r="H783" s="116"/>
      <c r="I783" s="116"/>
      <c r="L783" s="169">
        <v>45574</v>
      </c>
      <c r="M783" s="116">
        <v>2175.8000000000002</v>
      </c>
      <c r="N783" s="116">
        <v>2212.1</v>
      </c>
      <c r="O783" s="116">
        <v>2158.3000000000002</v>
      </c>
      <c r="P783" s="116">
        <v>2180</v>
      </c>
      <c r="Q783" s="116">
        <v>2175.8000000000002</v>
      </c>
      <c r="R783">
        <v>39009</v>
      </c>
    </row>
    <row r="784" spans="1:18" x14ac:dyDescent="0.25">
      <c r="A784" s="169">
        <v>45575</v>
      </c>
      <c r="B784" s="116">
        <v>2275.9499999999998</v>
      </c>
      <c r="C784" s="116">
        <v>2266.5</v>
      </c>
      <c r="D784" s="116">
        <v>2132.3000000000002</v>
      </c>
      <c r="E784" s="116">
        <v>2132.3000000000002</v>
      </c>
      <c r="F784" s="116">
        <v>2266.5</v>
      </c>
      <c r="G784">
        <v>5920</v>
      </c>
      <c r="H784" s="116"/>
      <c r="I784" s="116"/>
      <c r="L784" s="169">
        <v>45575</v>
      </c>
      <c r="M784" s="116">
        <v>2266.4</v>
      </c>
      <c r="N784" s="116">
        <v>2279</v>
      </c>
      <c r="O784" s="116">
        <v>2165.0500000000002</v>
      </c>
      <c r="P784" s="116">
        <v>2167</v>
      </c>
      <c r="Q784" s="116">
        <v>2266.4</v>
      </c>
      <c r="R784">
        <v>86462</v>
      </c>
    </row>
    <row r="785" spans="1:18" x14ac:dyDescent="0.25">
      <c r="A785" s="169">
        <v>45576</v>
      </c>
      <c r="B785" s="116">
        <v>2318</v>
      </c>
      <c r="C785" s="116">
        <v>2232.15</v>
      </c>
      <c r="D785" s="116">
        <v>2220.6999999999998</v>
      </c>
      <c r="E785" s="116">
        <v>2318</v>
      </c>
      <c r="F785" s="116">
        <v>2232.15</v>
      </c>
      <c r="G785">
        <v>8827</v>
      </c>
      <c r="H785" s="116"/>
      <c r="I785" s="116"/>
      <c r="L785" s="169">
        <v>45576</v>
      </c>
      <c r="M785" s="116">
        <v>2227.6999999999998</v>
      </c>
      <c r="N785" s="116">
        <v>2286.9</v>
      </c>
      <c r="O785" s="116">
        <v>2206.15</v>
      </c>
      <c r="P785" s="116">
        <v>2255</v>
      </c>
      <c r="Q785" s="116">
        <v>2227.6999999999998</v>
      </c>
      <c r="R785">
        <v>63723</v>
      </c>
    </row>
    <row r="786" spans="1:18" x14ac:dyDescent="0.25">
      <c r="A786" s="169">
        <v>45579</v>
      </c>
      <c r="B786" s="116">
        <v>2239.1999999999998</v>
      </c>
      <c r="C786" s="116">
        <v>2162.25</v>
      </c>
      <c r="D786" s="116">
        <v>2150</v>
      </c>
      <c r="E786" s="116">
        <v>2232.15</v>
      </c>
      <c r="F786" s="116">
        <v>2162.25</v>
      </c>
      <c r="G786">
        <v>6941</v>
      </c>
      <c r="H786" s="116"/>
      <c r="I786" s="116"/>
      <c r="L786" s="169">
        <v>45579</v>
      </c>
      <c r="M786" s="116">
        <v>2162.15</v>
      </c>
      <c r="N786" s="116">
        <v>2249.85</v>
      </c>
      <c r="O786" s="116">
        <v>2149</v>
      </c>
      <c r="P786" s="116">
        <v>2249.85</v>
      </c>
      <c r="Q786" s="116">
        <v>2162.15</v>
      </c>
      <c r="R786">
        <v>63306</v>
      </c>
    </row>
    <row r="787" spans="1:18" x14ac:dyDescent="0.25">
      <c r="A787" s="169">
        <v>45580</v>
      </c>
      <c r="B787" s="116">
        <v>2358.8000000000002</v>
      </c>
      <c r="C787" s="116">
        <v>2343.35</v>
      </c>
      <c r="D787" s="116">
        <v>2168.8000000000002</v>
      </c>
      <c r="E787" s="116">
        <v>2177</v>
      </c>
      <c r="F787" s="116">
        <v>2343.35</v>
      </c>
      <c r="G787">
        <v>18267</v>
      </c>
      <c r="H787" s="116"/>
      <c r="I787" s="116"/>
      <c r="L787" s="169">
        <v>45580</v>
      </c>
      <c r="M787" s="116">
        <v>2344.35</v>
      </c>
      <c r="N787" s="116">
        <v>2361.9</v>
      </c>
      <c r="O787" s="116">
        <v>2158.5500000000002</v>
      </c>
      <c r="P787" s="116">
        <v>2165.6</v>
      </c>
      <c r="Q787" s="116">
        <v>2344.35</v>
      </c>
      <c r="R787">
        <v>238100</v>
      </c>
    </row>
    <row r="788" spans="1:18" x14ac:dyDescent="0.25">
      <c r="A788" s="169">
        <v>45581</v>
      </c>
      <c r="B788" s="116">
        <v>2345</v>
      </c>
      <c r="C788" s="116">
        <v>2273.5500000000002</v>
      </c>
      <c r="D788" s="116">
        <v>2267</v>
      </c>
      <c r="E788" s="116">
        <v>2342.9499999999998</v>
      </c>
      <c r="F788" s="116">
        <v>2273.5500000000002</v>
      </c>
      <c r="G788">
        <v>6071</v>
      </c>
      <c r="H788" s="116"/>
      <c r="I788" s="116"/>
      <c r="L788" s="169">
        <v>45581</v>
      </c>
      <c r="M788" s="116">
        <v>2273.4</v>
      </c>
      <c r="N788" s="116">
        <v>2359.9499999999998</v>
      </c>
      <c r="O788" s="116">
        <v>2262</v>
      </c>
      <c r="P788" s="116">
        <v>2335.5</v>
      </c>
      <c r="Q788" s="116">
        <v>2273.4</v>
      </c>
      <c r="R788">
        <v>107948</v>
      </c>
    </row>
    <row r="789" spans="1:18" x14ac:dyDescent="0.25">
      <c r="A789" s="169">
        <v>45582</v>
      </c>
      <c r="B789" s="116">
        <v>2317.6999999999998</v>
      </c>
      <c r="C789" s="116">
        <v>2210</v>
      </c>
      <c r="D789" s="116">
        <v>2193.6</v>
      </c>
      <c r="E789" s="116">
        <v>2309</v>
      </c>
      <c r="F789" s="116">
        <v>2210</v>
      </c>
      <c r="G789">
        <v>5139</v>
      </c>
      <c r="H789" s="116"/>
      <c r="I789" s="116"/>
      <c r="L789" s="169">
        <v>45582</v>
      </c>
      <c r="M789" s="116">
        <v>2203.65</v>
      </c>
      <c r="N789" s="116">
        <v>2311.6999999999998</v>
      </c>
      <c r="O789" s="116">
        <v>2181</v>
      </c>
      <c r="P789" s="116">
        <v>2300</v>
      </c>
      <c r="Q789" s="116">
        <v>2203.65</v>
      </c>
      <c r="R789">
        <v>69744</v>
      </c>
    </row>
    <row r="790" spans="1:18" x14ac:dyDescent="0.25">
      <c r="A790" s="169">
        <v>45583</v>
      </c>
      <c r="B790" s="116">
        <v>2233.9</v>
      </c>
      <c r="C790" s="116">
        <v>2214.5</v>
      </c>
      <c r="D790" s="116">
        <v>2126.9499999999998</v>
      </c>
      <c r="E790" s="116">
        <v>2209.9499999999998</v>
      </c>
      <c r="F790" s="116">
        <v>2214.5</v>
      </c>
      <c r="G790">
        <v>6514</v>
      </c>
      <c r="H790" s="116"/>
      <c r="I790" s="116"/>
      <c r="L790" s="169">
        <v>45583</v>
      </c>
      <c r="M790" s="116">
        <v>2214.15</v>
      </c>
      <c r="N790" s="116">
        <v>2233.1</v>
      </c>
      <c r="O790" s="116">
        <v>2125.4499999999998</v>
      </c>
      <c r="P790" s="116">
        <v>2200.0500000000002</v>
      </c>
      <c r="Q790" s="116">
        <v>2214.15</v>
      </c>
      <c r="R790">
        <v>69102</v>
      </c>
    </row>
    <row r="791" spans="1:18" x14ac:dyDescent="0.25">
      <c r="A791" s="169">
        <v>45586</v>
      </c>
      <c r="B791" s="116">
        <v>2214.1</v>
      </c>
      <c r="C791" s="116">
        <v>2121.8000000000002</v>
      </c>
      <c r="D791" s="116">
        <v>2118</v>
      </c>
      <c r="E791" s="116">
        <v>2214.1</v>
      </c>
      <c r="F791" s="116">
        <v>2121.8000000000002</v>
      </c>
      <c r="G791">
        <v>6563</v>
      </c>
      <c r="H791" s="116"/>
      <c r="I791" s="116"/>
      <c r="L791" s="169">
        <v>45586</v>
      </c>
      <c r="M791" s="116">
        <v>2123.1999999999998</v>
      </c>
      <c r="N791" s="116">
        <v>2211.9499999999998</v>
      </c>
      <c r="O791" s="116">
        <v>2119.1</v>
      </c>
      <c r="P791" s="116">
        <v>2209.35</v>
      </c>
      <c r="Q791" s="116">
        <v>2123.1999999999998</v>
      </c>
      <c r="R791">
        <v>54671</v>
      </c>
    </row>
    <row r="792" spans="1:18" x14ac:dyDescent="0.25">
      <c r="A792" s="169">
        <v>45587</v>
      </c>
      <c r="B792" s="116">
        <v>2140</v>
      </c>
      <c r="C792" s="116">
        <v>2018.35</v>
      </c>
      <c r="D792" s="116">
        <v>2004.85</v>
      </c>
      <c r="E792" s="116">
        <v>2139.9499999999998</v>
      </c>
      <c r="F792" s="116">
        <v>2018.35</v>
      </c>
      <c r="G792">
        <v>6926</v>
      </c>
      <c r="H792" s="116"/>
      <c r="I792" s="116"/>
      <c r="L792" s="169">
        <v>45587</v>
      </c>
      <c r="M792" s="116">
        <v>2019.1</v>
      </c>
      <c r="N792" s="116">
        <v>2150.4499999999998</v>
      </c>
      <c r="O792" s="116">
        <v>2011.9</v>
      </c>
      <c r="P792" s="116">
        <v>2132.75</v>
      </c>
      <c r="Q792" s="116">
        <v>2019.1</v>
      </c>
      <c r="R792">
        <v>105112</v>
      </c>
    </row>
    <row r="793" spans="1:18" x14ac:dyDescent="0.25">
      <c r="A793" s="169">
        <v>45588</v>
      </c>
      <c r="B793" s="116">
        <v>2092.5500000000002</v>
      </c>
      <c r="C793" s="116">
        <v>2061.1</v>
      </c>
      <c r="D793" s="116">
        <v>1989.4</v>
      </c>
      <c r="E793" s="116">
        <v>2000.05</v>
      </c>
      <c r="F793" s="116">
        <v>2061.1</v>
      </c>
      <c r="G793">
        <v>5650</v>
      </c>
      <c r="H793" s="116"/>
      <c r="I793" s="116"/>
      <c r="L793" s="169">
        <v>45588</v>
      </c>
      <c r="M793" s="116">
        <v>2061.4</v>
      </c>
      <c r="N793" s="116">
        <v>2094.15</v>
      </c>
      <c r="O793" s="116">
        <v>1990.55</v>
      </c>
      <c r="P793" s="116">
        <v>2013.15</v>
      </c>
      <c r="Q793" s="116">
        <v>2061.4</v>
      </c>
      <c r="R793">
        <v>97705</v>
      </c>
    </row>
    <row r="794" spans="1:18" x14ac:dyDescent="0.25">
      <c r="A794" s="169">
        <v>45589</v>
      </c>
      <c r="B794" s="116">
        <v>2171</v>
      </c>
      <c r="C794" s="116">
        <v>2013.25</v>
      </c>
      <c r="D794" s="116">
        <v>2010.05</v>
      </c>
      <c r="E794" s="116">
        <v>2171</v>
      </c>
      <c r="F794" s="116">
        <v>2013.25</v>
      </c>
      <c r="G794">
        <v>2413</v>
      </c>
      <c r="H794" s="116"/>
      <c r="I794" s="116"/>
      <c r="L794" s="169">
        <v>45589</v>
      </c>
      <c r="M794" s="116">
        <v>2013.9</v>
      </c>
      <c r="N794" s="116">
        <v>2079.9499999999998</v>
      </c>
      <c r="O794" s="116">
        <v>2007.55</v>
      </c>
      <c r="P794" s="116">
        <v>2051</v>
      </c>
      <c r="Q794" s="116">
        <v>2013.9</v>
      </c>
      <c r="R794">
        <v>35822</v>
      </c>
    </row>
    <row r="795" spans="1:18" x14ac:dyDescent="0.25">
      <c r="A795" s="169">
        <v>45590</v>
      </c>
      <c r="B795" s="116">
        <v>2004.3</v>
      </c>
      <c r="C795" s="116">
        <v>1908.6</v>
      </c>
      <c r="D795" s="116">
        <v>1881.1</v>
      </c>
      <c r="E795" s="116">
        <v>2004.3</v>
      </c>
      <c r="F795" s="116">
        <v>1908.6</v>
      </c>
      <c r="G795">
        <v>7233</v>
      </c>
      <c r="H795" s="116"/>
      <c r="I795" s="116"/>
      <c r="L795" s="169">
        <v>45590</v>
      </c>
      <c r="M795" s="116">
        <v>1904.7</v>
      </c>
      <c r="N795" s="116">
        <v>2016.45</v>
      </c>
      <c r="O795" s="116">
        <v>1878.85</v>
      </c>
      <c r="P795" s="116">
        <v>2002</v>
      </c>
      <c r="Q795" s="116">
        <v>1904.7</v>
      </c>
      <c r="R795">
        <v>137431</v>
      </c>
    </row>
    <row r="796" spans="1:18" x14ac:dyDescent="0.25">
      <c r="A796" s="169">
        <v>45593</v>
      </c>
      <c r="B796" s="116">
        <v>2026.55</v>
      </c>
      <c r="C796" s="116">
        <v>1980.8</v>
      </c>
      <c r="D796" s="116">
        <v>1897.2</v>
      </c>
      <c r="E796" s="116">
        <v>1949.95</v>
      </c>
      <c r="F796" s="116">
        <v>1980.8</v>
      </c>
      <c r="G796">
        <v>6322</v>
      </c>
      <c r="H796" s="116"/>
      <c r="I796" s="116"/>
      <c r="L796" s="169">
        <v>45593</v>
      </c>
      <c r="M796" s="116">
        <v>1981.35</v>
      </c>
      <c r="N796" s="116">
        <v>2027.1</v>
      </c>
      <c r="O796" s="116">
        <v>1893.95</v>
      </c>
      <c r="P796" s="116">
        <v>1924.6</v>
      </c>
      <c r="Q796" s="116">
        <v>1981.35</v>
      </c>
      <c r="R796">
        <v>82991</v>
      </c>
    </row>
    <row r="797" spans="1:18" x14ac:dyDescent="0.25">
      <c r="A797" s="169">
        <v>45594</v>
      </c>
      <c r="B797" s="116">
        <v>2013</v>
      </c>
      <c r="C797" s="116">
        <v>2004.6</v>
      </c>
      <c r="D797" s="116">
        <v>1934.25</v>
      </c>
      <c r="E797" s="116">
        <v>1982.05</v>
      </c>
      <c r="F797" s="116">
        <v>2004.6</v>
      </c>
      <c r="G797">
        <v>4794</v>
      </c>
      <c r="H797" s="116"/>
      <c r="I797" s="116"/>
      <c r="L797" s="169">
        <v>45594</v>
      </c>
      <c r="M797" s="116">
        <v>1999.05</v>
      </c>
      <c r="N797" s="116">
        <v>2017.9</v>
      </c>
      <c r="O797" s="116">
        <v>1933.65</v>
      </c>
      <c r="P797" s="116">
        <v>2000</v>
      </c>
      <c r="Q797" s="116">
        <v>1999.05</v>
      </c>
      <c r="R797">
        <v>49023</v>
      </c>
    </row>
    <row r="798" spans="1:18" x14ac:dyDescent="0.25">
      <c r="A798" s="169">
        <v>45595</v>
      </c>
      <c r="B798" s="116">
        <v>2059.65</v>
      </c>
      <c r="C798" s="116">
        <v>2019</v>
      </c>
      <c r="D798" s="116">
        <v>1990</v>
      </c>
      <c r="E798" s="116">
        <v>2000</v>
      </c>
      <c r="F798" s="116">
        <v>2019</v>
      </c>
      <c r="G798">
        <v>3806</v>
      </c>
      <c r="H798" s="116"/>
      <c r="I798" s="116"/>
      <c r="L798" s="169">
        <v>45595</v>
      </c>
      <c r="M798" s="116">
        <v>2021.35</v>
      </c>
      <c r="N798" s="116">
        <v>2060.6</v>
      </c>
      <c r="O798" s="116">
        <v>1975.55</v>
      </c>
      <c r="P798" s="116">
        <v>1990.65</v>
      </c>
      <c r="Q798" s="116">
        <v>2021.35</v>
      </c>
      <c r="R798">
        <v>42793</v>
      </c>
    </row>
    <row r="799" spans="1:18" x14ac:dyDescent="0.25">
      <c r="A799" s="169">
        <v>45596</v>
      </c>
      <c r="B799" s="116">
        <v>2121.9</v>
      </c>
      <c r="C799" s="116">
        <v>2117.6</v>
      </c>
      <c r="D799" s="116">
        <v>2014.05</v>
      </c>
      <c r="E799" s="116">
        <v>2120</v>
      </c>
      <c r="F799" s="116">
        <v>2117.6</v>
      </c>
      <c r="G799">
        <v>2691</v>
      </c>
      <c r="H799" s="116"/>
      <c r="I799" s="116"/>
      <c r="L799" s="169">
        <v>45596</v>
      </c>
      <c r="M799" s="116">
        <v>2117.65</v>
      </c>
      <c r="N799" s="116">
        <v>2123</v>
      </c>
      <c r="O799" s="116">
        <v>2014.05</v>
      </c>
      <c r="P799" s="116">
        <v>2045.2</v>
      </c>
      <c r="Q799" s="116">
        <v>2117.65</v>
      </c>
      <c r="R799">
        <v>72667</v>
      </c>
    </row>
    <row r="800" spans="1:18" x14ac:dyDescent="0.25">
      <c r="A800" s="169">
        <v>45597</v>
      </c>
      <c r="B800" s="116">
        <v>2159.9499999999998</v>
      </c>
      <c r="C800" s="116">
        <v>2139.6999999999998</v>
      </c>
      <c r="D800" s="116">
        <v>2105.3000000000002</v>
      </c>
      <c r="E800" s="116">
        <v>2159.9499999999998</v>
      </c>
      <c r="F800" s="116">
        <v>2139.6999999999998</v>
      </c>
      <c r="G800">
        <v>1864</v>
      </c>
      <c r="H800" s="116"/>
      <c r="I800" s="116"/>
      <c r="L800" s="169">
        <v>45597</v>
      </c>
      <c r="M800" s="116">
        <v>2136.3000000000002</v>
      </c>
      <c r="N800" s="116">
        <v>2155.5</v>
      </c>
      <c r="O800" s="116">
        <v>2100.6</v>
      </c>
      <c r="P800" s="116">
        <v>2118.35</v>
      </c>
      <c r="Q800" s="116">
        <v>2136.3000000000002</v>
      </c>
      <c r="R800">
        <v>24380</v>
      </c>
    </row>
    <row r="801" spans="1:18" x14ac:dyDescent="0.25">
      <c r="A801" s="169">
        <v>45600</v>
      </c>
      <c r="B801" s="116">
        <v>2177.3000000000002</v>
      </c>
      <c r="C801" s="116">
        <v>2093.5500000000002</v>
      </c>
      <c r="D801" s="116">
        <v>2058.0500000000002</v>
      </c>
      <c r="E801" s="116">
        <v>2120</v>
      </c>
      <c r="F801" s="116">
        <v>2093.5500000000002</v>
      </c>
      <c r="G801">
        <v>6014</v>
      </c>
      <c r="H801" s="116"/>
      <c r="I801" s="116"/>
      <c r="L801" s="169">
        <v>45600</v>
      </c>
      <c r="M801" s="116">
        <v>2101.6</v>
      </c>
      <c r="N801" s="116">
        <v>2178.8000000000002</v>
      </c>
      <c r="O801" s="116">
        <v>2054</v>
      </c>
      <c r="P801" s="116">
        <v>2146</v>
      </c>
      <c r="Q801" s="116">
        <v>2101.6</v>
      </c>
      <c r="R801">
        <v>42346</v>
      </c>
    </row>
    <row r="802" spans="1:18" x14ac:dyDescent="0.25">
      <c r="A802" s="169">
        <v>45601</v>
      </c>
      <c r="B802" s="116">
        <v>2155.6</v>
      </c>
      <c r="C802" s="116">
        <v>2141.9499999999998</v>
      </c>
      <c r="D802" s="116">
        <v>2073</v>
      </c>
      <c r="E802" s="116">
        <v>2093.5</v>
      </c>
      <c r="F802" s="116">
        <v>2141.9499999999998</v>
      </c>
      <c r="G802">
        <v>4807</v>
      </c>
      <c r="H802" s="116"/>
      <c r="I802" s="116"/>
      <c r="L802" s="169">
        <v>45601</v>
      </c>
      <c r="M802" s="116">
        <v>2141.5</v>
      </c>
      <c r="N802" s="116">
        <v>2157.9</v>
      </c>
      <c r="O802" s="116">
        <v>2075.65</v>
      </c>
      <c r="P802" s="116">
        <v>2080.6</v>
      </c>
      <c r="Q802" s="116">
        <v>2141.5</v>
      </c>
      <c r="R802">
        <v>50863</v>
      </c>
    </row>
    <row r="803" spans="1:18" x14ac:dyDescent="0.25">
      <c r="A803" s="169">
        <v>45602</v>
      </c>
      <c r="B803" s="116">
        <v>2170</v>
      </c>
      <c r="C803" s="116">
        <v>2160.1999999999998</v>
      </c>
      <c r="D803" s="116">
        <v>2100.0500000000002</v>
      </c>
      <c r="E803" s="116">
        <v>2169</v>
      </c>
      <c r="F803" s="116">
        <v>2160.1999999999998</v>
      </c>
      <c r="G803">
        <v>3328</v>
      </c>
      <c r="H803" s="116"/>
      <c r="I803" s="116"/>
      <c r="L803" s="169">
        <v>45602</v>
      </c>
      <c r="M803" s="116">
        <v>2161.6</v>
      </c>
      <c r="N803" s="116">
        <v>2167.6</v>
      </c>
      <c r="O803" s="116">
        <v>2109.6999999999998</v>
      </c>
      <c r="P803" s="116">
        <v>2141.5</v>
      </c>
      <c r="Q803" s="116">
        <v>2161.6</v>
      </c>
      <c r="R803">
        <v>45240</v>
      </c>
    </row>
    <row r="804" spans="1:18" x14ac:dyDescent="0.25">
      <c r="A804" s="169">
        <v>45603</v>
      </c>
      <c r="B804" s="116">
        <v>2209</v>
      </c>
      <c r="C804" s="116">
        <v>2171.9</v>
      </c>
      <c r="D804" s="116">
        <v>2144</v>
      </c>
      <c r="E804" s="116">
        <v>2144</v>
      </c>
      <c r="F804" s="116">
        <v>2171.9</v>
      </c>
      <c r="G804">
        <v>2373</v>
      </c>
      <c r="H804" s="116"/>
      <c r="I804" s="116"/>
      <c r="L804" s="169">
        <v>45603</v>
      </c>
      <c r="M804" s="116">
        <v>2172.75</v>
      </c>
      <c r="N804" s="116">
        <v>2217.1</v>
      </c>
      <c r="O804" s="116">
        <v>2151.75</v>
      </c>
      <c r="P804" s="116">
        <v>2172</v>
      </c>
      <c r="Q804" s="116">
        <v>2172.75</v>
      </c>
      <c r="R804">
        <v>51194</v>
      </c>
    </row>
    <row r="805" spans="1:18" x14ac:dyDescent="0.25">
      <c r="A805" s="169">
        <v>45604</v>
      </c>
      <c r="B805" s="116">
        <v>2167.6</v>
      </c>
      <c r="C805" s="116">
        <v>2103.3000000000002</v>
      </c>
      <c r="D805" s="116">
        <v>2079.6999999999998</v>
      </c>
      <c r="E805" s="116">
        <v>2167.15</v>
      </c>
      <c r="F805" s="116">
        <v>2103.3000000000002</v>
      </c>
      <c r="G805">
        <v>2563</v>
      </c>
      <c r="H805" s="116"/>
      <c r="I805" s="116"/>
      <c r="L805" s="169">
        <v>45604</v>
      </c>
      <c r="M805" s="116">
        <v>2105.1</v>
      </c>
      <c r="N805" s="116">
        <v>2172.75</v>
      </c>
      <c r="O805" s="116">
        <v>2078.5500000000002</v>
      </c>
      <c r="P805" s="116">
        <v>2172.75</v>
      </c>
      <c r="Q805" s="116">
        <v>2105.1</v>
      </c>
      <c r="R805">
        <v>80494</v>
      </c>
    </row>
    <row r="806" spans="1:18" x14ac:dyDescent="0.25">
      <c r="A806" s="169">
        <v>45607</v>
      </c>
      <c r="B806" s="116">
        <v>2233.35</v>
      </c>
      <c r="C806" s="116">
        <v>2105.6999999999998</v>
      </c>
      <c r="D806" s="116">
        <v>1928.95</v>
      </c>
      <c r="E806" s="116">
        <v>2135</v>
      </c>
      <c r="F806" s="116">
        <v>2105.6999999999998</v>
      </c>
      <c r="G806">
        <v>15622</v>
      </c>
      <c r="H806" s="116"/>
      <c r="I806" s="116"/>
      <c r="L806" s="169">
        <v>45607</v>
      </c>
      <c r="M806" s="116">
        <v>2104.6</v>
      </c>
      <c r="N806" s="116">
        <v>2242.5500000000002</v>
      </c>
      <c r="O806" s="116">
        <v>1925.5</v>
      </c>
      <c r="P806" s="116">
        <v>2150.9499999999998</v>
      </c>
      <c r="Q806" s="116">
        <v>2104.6</v>
      </c>
      <c r="R806">
        <v>380841</v>
      </c>
    </row>
    <row r="807" spans="1:18" x14ac:dyDescent="0.25">
      <c r="A807" s="169">
        <v>45608</v>
      </c>
      <c r="B807" s="116">
        <v>2149.9499999999998</v>
      </c>
      <c r="C807" s="116">
        <v>2013.8</v>
      </c>
      <c r="D807" s="116">
        <v>1990.5</v>
      </c>
      <c r="E807" s="116">
        <v>2119.85</v>
      </c>
      <c r="F807" s="116">
        <v>2013.8</v>
      </c>
      <c r="G807">
        <v>13703</v>
      </c>
      <c r="H807" s="116"/>
      <c r="I807" s="116"/>
      <c r="L807" s="169">
        <v>45608</v>
      </c>
      <c r="M807" s="116">
        <v>2010.35</v>
      </c>
      <c r="N807" s="116">
        <v>2150</v>
      </c>
      <c r="O807" s="116">
        <v>1986.85</v>
      </c>
      <c r="P807" s="116">
        <v>2104.0500000000002</v>
      </c>
      <c r="Q807" s="116">
        <v>2010.35</v>
      </c>
      <c r="R807">
        <v>92097</v>
      </c>
    </row>
    <row r="808" spans="1:18" x14ac:dyDescent="0.25">
      <c r="A808" s="169">
        <v>45609</v>
      </c>
      <c r="B808" s="116">
        <v>2029.3</v>
      </c>
      <c r="C808" s="116">
        <v>1916.3</v>
      </c>
      <c r="D808" s="116">
        <v>1895</v>
      </c>
      <c r="E808" s="116">
        <v>2006.05</v>
      </c>
      <c r="F808" s="116">
        <v>1916.3</v>
      </c>
      <c r="G808">
        <v>15798</v>
      </c>
      <c r="H808" s="116"/>
      <c r="I808" s="116"/>
      <c r="L808" s="169">
        <v>45609</v>
      </c>
      <c r="M808" s="116">
        <v>1911.1</v>
      </c>
      <c r="N808" s="116">
        <v>2030.45</v>
      </c>
      <c r="O808" s="116">
        <v>1892.9</v>
      </c>
      <c r="P808" s="116">
        <v>2030</v>
      </c>
      <c r="Q808" s="116">
        <v>1911.1</v>
      </c>
      <c r="R808">
        <v>134022</v>
      </c>
    </row>
    <row r="809" spans="1:18" x14ac:dyDescent="0.25">
      <c r="A809" s="169">
        <v>45610</v>
      </c>
      <c r="B809" s="116">
        <v>2099.9499999999998</v>
      </c>
      <c r="C809" s="116">
        <v>2067.1999999999998</v>
      </c>
      <c r="D809" s="116">
        <v>1925.45</v>
      </c>
      <c r="E809" s="116">
        <v>1925.45</v>
      </c>
      <c r="F809" s="116">
        <v>2067.1999999999998</v>
      </c>
      <c r="G809">
        <v>18799</v>
      </c>
      <c r="H809" s="116"/>
      <c r="I809" s="116"/>
      <c r="L809" s="169">
        <v>45610</v>
      </c>
      <c r="M809" s="116">
        <v>2057.4499999999998</v>
      </c>
      <c r="N809" s="116">
        <v>2100</v>
      </c>
      <c r="O809" s="116">
        <v>1925</v>
      </c>
      <c r="P809" s="116">
        <v>1939.8</v>
      </c>
      <c r="Q809" s="116">
        <v>2057.4499999999998</v>
      </c>
      <c r="R809">
        <v>304051</v>
      </c>
    </row>
    <row r="810" spans="1:18" x14ac:dyDescent="0.25">
      <c r="A810" s="169">
        <v>45614</v>
      </c>
      <c r="B810" s="116">
        <v>2125.75</v>
      </c>
      <c r="C810" s="116">
        <v>1976</v>
      </c>
      <c r="D810" s="116">
        <v>1965.55</v>
      </c>
      <c r="E810" s="116">
        <v>2108.4</v>
      </c>
      <c r="F810" s="116">
        <v>1976</v>
      </c>
      <c r="G810">
        <v>8585</v>
      </c>
      <c r="H810" s="116"/>
      <c r="I810" s="116"/>
      <c r="L810" s="169">
        <v>45614</v>
      </c>
      <c r="M810" s="116">
        <v>1975.4</v>
      </c>
      <c r="N810" s="116">
        <v>2117.4</v>
      </c>
      <c r="O810" s="116">
        <v>1962.55</v>
      </c>
      <c r="P810" s="116">
        <v>2098</v>
      </c>
      <c r="Q810" s="116">
        <v>1975.4</v>
      </c>
      <c r="R810">
        <v>89675</v>
      </c>
    </row>
    <row r="811" spans="1:18" x14ac:dyDescent="0.25">
      <c r="A811" s="169">
        <v>45615</v>
      </c>
      <c r="B811" s="116">
        <v>2023.4</v>
      </c>
      <c r="C811" s="116">
        <v>1931.45</v>
      </c>
      <c r="D811" s="116">
        <v>1916</v>
      </c>
      <c r="E811" s="116">
        <v>1999</v>
      </c>
      <c r="F811" s="116">
        <v>1931.45</v>
      </c>
      <c r="G811">
        <v>7132</v>
      </c>
      <c r="H811" s="116"/>
      <c r="I811" s="116"/>
      <c r="L811" s="169">
        <v>45615</v>
      </c>
      <c r="M811" s="116">
        <v>1927.8</v>
      </c>
      <c r="N811" s="116">
        <v>2027.95</v>
      </c>
      <c r="O811" s="116">
        <v>1916</v>
      </c>
      <c r="P811" s="116">
        <v>2001</v>
      </c>
      <c r="Q811" s="116">
        <v>1927.8</v>
      </c>
      <c r="R811">
        <v>91306</v>
      </c>
    </row>
    <row r="812" spans="1:18" x14ac:dyDescent="0.25">
      <c r="A812" s="169">
        <v>45617</v>
      </c>
      <c r="B812" s="116">
        <v>1966.4</v>
      </c>
      <c r="C812" s="116">
        <v>1937.9</v>
      </c>
      <c r="D812" s="116">
        <v>1890</v>
      </c>
      <c r="E812" s="116">
        <v>1966.4</v>
      </c>
      <c r="F812" s="116">
        <v>1937.9</v>
      </c>
      <c r="G812">
        <v>11214</v>
      </c>
      <c r="H812" s="116"/>
      <c r="I812" s="116"/>
      <c r="L812" s="169">
        <v>45617</v>
      </c>
      <c r="M812" s="116">
        <v>1929.05</v>
      </c>
      <c r="N812" s="116">
        <v>1942.8</v>
      </c>
      <c r="O812" s="116">
        <v>1890</v>
      </c>
      <c r="P812" s="116">
        <v>1942</v>
      </c>
      <c r="Q812" s="116">
        <v>1929.05</v>
      </c>
      <c r="R812">
        <v>57584</v>
      </c>
    </row>
    <row r="813" spans="1:18" x14ac:dyDescent="0.25">
      <c r="A813" s="169">
        <v>45618</v>
      </c>
      <c r="B813" s="116">
        <v>1955</v>
      </c>
      <c r="C813" s="116">
        <v>1944.45</v>
      </c>
      <c r="D813" s="116">
        <v>1900.05</v>
      </c>
      <c r="E813" s="116">
        <v>1927.3</v>
      </c>
      <c r="F813" s="116">
        <v>1944.45</v>
      </c>
      <c r="G813">
        <v>8510</v>
      </c>
      <c r="H813" s="116"/>
      <c r="I813" s="116"/>
      <c r="L813" s="169">
        <v>45618</v>
      </c>
      <c r="M813" s="116">
        <v>1946.65</v>
      </c>
      <c r="N813" s="116">
        <v>1956.5</v>
      </c>
      <c r="O813" s="116">
        <v>1903.5</v>
      </c>
      <c r="P813" s="116">
        <v>1920</v>
      </c>
      <c r="Q813" s="116">
        <v>1946.65</v>
      </c>
      <c r="R813">
        <v>45466</v>
      </c>
    </row>
    <row r="814" spans="1:18" x14ac:dyDescent="0.25">
      <c r="A814" s="169">
        <v>45621</v>
      </c>
      <c r="B814" s="116">
        <v>2028.95</v>
      </c>
      <c r="C814" s="116">
        <v>1992.45</v>
      </c>
      <c r="D814" s="116">
        <v>1941.05</v>
      </c>
      <c r="E814" s="116">
        <v>2028.95</v>
      </c>
      <c r="F814" s="116">
        <v>1992.45</v>
      </c>
      <c r="G814">
        <v>2961</v>
      </c>
      <c r="H814" s="116"/>
      <c r="I814" s="116"/>
      <c r="L814" s="169">
        <v>45621</v>
      </c>
      <c r="M814" s="116">
        <v>1990.2</v>
      </c>
      <c r="N814" s="116">
        <v>2012.9</v>
      </c>
      <c r="O814" s="116">
        <v>1940.05</v>
      </c>
      <c r="P814" s="116">
        <v>2009</v>
      </c>
      <c r="Q814" s="116">
        <v>1990.2</v>
      </c>
      <c r="R814">
        <v>67445</v>
      </c>
    </row>
    <row r="815" spans="1:18" x14ac:dyDescent="0.25">
      <c r="A815" s="169">
        <v>45622</v>
      </c>
      <c r="B815" s="116">
        <v>2025</v>
      </c>
      <c r="C815" s="116">
        <v>2005.05</v>
      </c>
      <c r="D815" s="116">
        <v>1966.55</v>
      </c>
      <c r="E815" s="116">
        <v>1988.05</v>
      </c>
      <c r="F815" s="116">
        <v>2005.05</v>
      </c>
      <c r="G815">
        <v>3550</v>
      </c>
      <c r="H815" s="116"/>
      <c r="I815" s="116"/>
      <c r="L815" s="169">
        <v>45622</v>
      </c>
      <c r="M815" s="116">
        <v>2006.15</v>
      </c>
      <c r="N815" s="116">
        <v>2027</v>
      </c>
      <c r="O815" s="116">
        <v>1960.15</v>
      </c>
      <c r="P815" s="116">
        <v>2001</v>
      </c>
      <c r="Q815" s="116">
        <v>2006.15</v>
      </c>
      <c r="R815">
        <v>38057</v>
      </c>
    </row>
    <row r="816" spans="1:18" x14ac:dyDescent="0.25">
      <c r="A816" s="169">
        <v>45623</v>
      </c>
      <c r="B816" s="116">
        <v>2004.45</v>
      </c>
      <c r="C816" s="116">
        <v>1993.05</v>
      </c>
      <c r="D816" s="116">
        <v>1974.05</v>
      </c>
      <c r="E816" s="116">
        <v>1997</v>
      </c>
      <c r="F816" s="116">
        <v>1993.05</v>
      </c>
      <c r="G816">
        <v>1885</v>
      </c>
      <c r="H816" s="116"/>
      <c r="I816" s="116"/>
      <c r="L816" s="169">
        <v>45623</v>
      </c>
      <c r="M816" s="116">
        <v>1991.2</v>
      </c>
      <c r="N816" s="116">
        <v>2017.35</v>
      </c>
      <c r="O816" s="116">
        <v>1972.05</v>
      </c>
      <c r="P816" s="116">
        <v>1995</v>
      </c>
      <c r="Q816" s="116">
        <v>1991.2</v>
      </c>
      <c r="R816">
        <v>58333</v>
      </c>
    </row>
    <row r="817" spans="1:18" x14ac:dyDescent="0.25">
      <c r="A817" s="169">
        <v>45624</v>
      </c>
      <c r="B817" s="116">
        <v>2097.1999999999998</v>
      </c>
      <c r="C817" s="116">
        <v>2074.5</v>
      </c>
      <c r="D817" s="116">
        <v>2001.85</v>
      </c>
      <c r="E817" s="116">
        <v>2020</v>
      </c>
      <c r="F817" s="116">
        <v>2074.5</v>
      </c>
      <c r="G817">
        <v>9455</v>
      </c>
      <c r="H817" s="116"/>
      <c r="I817" s="116"/>
      <c r="L817" s="169">
        <v>45624</v>
      </c>
      <c r="M817" s="116">
        <v>2075.1999999999998</v>
      </c>
      <c r="N817" s="116">
        <v>2095.1</v>
      </c>
      <c r="O817" s="116">
        <v>1999.55</v>
      </c>
      <c r="P817" s="116">
        <v>2025</v>
      </c>
      <c r="Q817" s="116">
        <v>2075.1999999999998</v>
      </c>
      <c r="R817">
        <v>85386</v>
      </c>
    </row>
    <row r="818" spans="1:18" x14ac:dyDescent="0.25">
      <c r="A818" s="169">
        <v>45625</v>
      </c>
      <c r="B818" s="116">
        <v>2107.3000000000002</v>
      </c>
      <c r="C818" s="116">
        <v>2076.5500000000002</v>
      </c>
      <c r="D818" s="116">
        <v>2058.35</v>
      </c>
      <c r="E818" s="116">
        <v>2102.9499999999998</v>
      </c>
      <c r="F818" s="116">
        <v>2076.5500000000002</v>
      </c>
      <c r="G818">
        <v>7894</v>
      </c>
      <c r="H818" s="116"/>
      <c r="I818" s="116"/>
      <c r="L818" s="169">
        <v>45625</v>
      </c>
      <c r="M818" s="116">
        <v>2082.35</v>
      </c>
      <c r="N818" s="116">
        <v>2105.3000000000002</v>
      </c>
      <c r="O818" s="116">
        <v>2065</v>
      </c>
      <c r="P818" s="116">
        <v>2095.1999999999998</v>
      </c>
      <c r="Q818" s="116">
        <v>2082.35</v>
      </c>
      <c r="R818">
        <v>41751</v>
      </c>
    </row>
    <row r="819" spans="1:18" x14ac:dyDescent="0.25">
      <c r="A819" s="169">
        <v>45628</v>
      </c>
      <c r="B819" s="116">
        <v>2090</v>
      </c>
      <c r="C819" s="116">
        <v>2064.3000000000002</v>
      </c>
      <c r="D819" s="116">
        <v>2056.1</v>
      </c>
      <c r="E819" s="116">
        <v>2077</v>
      </c>
      <c r="F819" s="116">
        <v>2064.3000000000002</v>
      </c>
      <c r="G819">
        <v>1491</v>
      </c>
      <c r="H819" s="116"/>
      <c r="I819" s="116"/>
      <c r="L819" s="169">
        <v>45628</v>
      </c>
      <c r="M819" s="116">
        <v>2063.15</v>
      </c>
      <c r="N819" s="116">
        <v>2097.4499999999998</v>
      </c>
      <c r="O819" s="116">
        <v>2050</v>
      </c>
      <c r="P819" s="116">
        <v>2065.0500000000002</v>
      </c>
      <c r="Q819" s="116">
        <v>2063.15</v>
      </c>
      <c r="R819">
        <v>43718</v>
      </c>
    </row>
    <row r="820" spans="1:18" x14ac:dyDescent="0.25">
      <c r="A820" s="169">
        <v>45629</v>
      </c>
      <c r="B820" s="116">
        <v>2131.9499999999998</v>
      </c>
      <c r="C820" s="116">
        <v>2095.9</v>
      </c>
      <c r="D820" s="116">
        <v>2066.5</v>
      </c>
      <c r="E820" s="116">
        <v>2073.8000000000002</v>
      </c>
      <c r="F820" s="116">
        <v>2095.9</v>
      </c>
      <c r="G820">
        <v>7689</v>
      </c>
      <c r="H820" s="116"/>
      <c r="I820" s="116"/>
      <c r="L820" s="169">
        <v>45629</v>
      </c>
      <c r="M820" s="116">
        <v>2094.8000000000002</v>
      </c>
      <c r="N820" s="116">
        <v>2132</v>
      </c>
      <c r="O820" s="116">
        <v>2064.1</v>
      </c>
      <c r="P820" s="116">
        <v>2082</v>
      </c>
      <c r="Q820" s="116">
        <v>2094.8000000000002</v>
      </c>
      <c r="R820">
        <v>64385</v>
      </c>
    </row>
    <row r="821" spans="1:18" x14ac:dyDescent="0.25">
      <c r="A821" s="169">
        <v>45630</v>
      </c>
      <c r="B821" s="116">
        <v>2140</v>
      </c>
      <c r="C821" s="116">
        <v>2126.5</v>
      </c>
      <c r="D821" s="116">
        <v>2096.0500000000002</v>
      </c>
      <c r="E821" s="116">
        <v>2140</v>
      </c>
      <c r="F821" s="116">
        <v>2126.5</v>
      </c>
      <c r="G821">
        <v>4013</v>
      </c>
      <c r="H821" s="116"/>
      <c r="I821" s="116"/>
      <c r="L821" s="169">
        <v>45630</v>
      </c>
      <c r="M821" s="116">
        <v>2125.9</v>
      </c>
      <c r="N821" s="116">
        <v>2139</v>
      </c>
      <c r="O821" s="116">
        <v>2095.5500000000002</v>
      </c>
      <c r="P821" s="116">
        <v>2139</v>
      </c>
      <c r="Q821" s="116">
        <v>2125.9</v>
      </c>
      <c r="R821">
        <v>34547</v>
      </c>
    </row>
    <row r="822" spans="1:18" x14ac:dyDescent="0.25">
      <c r="A822" s="169">
        <v>45631</v>
      </c>
      <c r="B822" s="116">
        <v>2156.9</v>
      </c>
      <c r="C822" s="116">
        <v>2126.35</v>
      </c>
      <c r="D822" s="116">
        <v>2113.1999999999998</v>
      </c>
      <c r="E822" s="116">
        <v>2124.9499999999998</v>
      </c>
      <c r="F822" s="116">
        <v>2126.35</v>
      </c>
      <c r="G822">
        <v>5891</v>
      </c>
      <c r="H822" s="116"/>
      <c r="I822" s="116"/>
      <c r="L822" s="169">
        <v>45631</v>
      </c>
      <c r="M822" s="116">
        <v>2125.8000000000002</v>
      </c>
      <c r="N822" s="116">
        <v>2159.75</v>
      </c>
      <c r="O822" s="116">
        <v>2105.9</v>
      </c>
      <c r="P822" s="116">
        <v>2105.9</v>
      </c>
      <c r="Q822" s="116">
        <v>2125.8000000000002</v>
      </c>
      <c r="R822">
        <v>48148</v>
      </c>
    </row>
    <row r="823" spans="1:18" x14ac:dyDescent="0.25">
      <c r="A823" s="169">
        <v>45632</v>
      </c>
      <c r="B823" s="116">
        <v>2149.4</v>
      </c>
      <c r="C823" s="116">
        <v>2090.1999999999998</v>
      </c>
      <c r="D823" s="116">
        <v>2077.6</v>
      </c>
      <c r="E823" s="116">
        <v>2149.4</v>
      </c>
      <c r="F823" s="116">
        <v>2090.1999999999998</v>
      </c>
      <c r="G823">
        <v>5611</v>
      </c>
      <c r="H823" s="116"/>
      <c r="I823" s="116"/>
      <c r="L823" s="169">
        <v>45632</v>
      </c>
      <c r="M823" s="116">
        <v>2084</v>
      </c>
      <c r="N823" s="116">
        <v>2135.9499999999998</v>
      </c>
      <c r="O823" s="116">
        <v>2076</v>
      </c>
      <c r="P823" s="116">
        <v>2121.0500000000002</v>
      </c>
      <c r="Q823" s="116">
        <v>2084</v>
      </c>
      <c r="R823">
        <v>37457</v>
      </c>
    </row>
    <row r="824" spans="1:18" x14ac:dyDescent="0.25">
      <c r="A824" s="169">
        <v>45635</v>
      </c>
      <c r="B824" s="116">
        <v>2172.6</v>
      </c>
      <c r="C824" s="116">
        <v>2118.9499999999998</v>
      </c>
      <c r="D824" s="116">
        <v>2070.35</v>
      </c>
      <c r="E824" s="116">
        <v>2070.35</v>
      </c>
      <c r="F824" s="116">
        <v>2118.9499999999998</v>
      </c>
      <c r="G824">
        <v>9414</v>
      </c>
      <c r="H824" s="116"/>
      <c r="I824" s="116"/>
      <c r="L824" s="169">
        <v>45635</v>
      </c>
      <c r="M824" s="116">
        <v>2117.85</v>
      </c>
      <c r="N824" s="116">
        <v>2172.9</v>
      </c>
      <c r="O824" s="116">
        <v>2084</v>
      </c>
      <c r="P824" s="116">
        <v>2084</v>
      </c>
      <c r="Q824" s="116">
        <v>2117.85</v>
      </c>
      <c r="R824">
        <v>66922</v>
      </c>
    </row>
    <row r="825" spans="1:18" x14ac:dyDescent="0.25">
      <c r="A825" s="169">
        <v>45636</v>
      </c>
      <c r="B825" s="116">
        <v>2178.6</v>
      </c>
      <c r="C825" s="116">
        <v>2153</v>
      </c>
      <c r="D825" s="116">
        <v>2082.5</v>
      </c>
      <c r="E825" s="116">
        <v>2100.1</v>
      </c>
      <c r="F825" s="116">
        <v>2153</v>
      </c>
      <c r="G825">
        <v>5903</v>
      </c>
      <c r="H825" s="116"/>
      <c r="I825" s="116"/>
      <c r="L825" s="169">
        <v>45636</v>
      </c>
      <c r="M825" s="116">
        <v>2158.4499999999998</v>
      </c>
      <c r="N825" s="116">
        <v>2180</v>
      </c>
      <c r="O825" s="116">
        <v>2078.4499999999998</v>
      </c>
      <c r="P825" s="116">
        <v>2117.85</v>
      </c>
      <c r="Q825" s="116">
        <v>2158.4499999999998</v>
      </c>
      <c r="R825">
        <v>71523</v>
      </c>
    </row>
    <row r="826" spans="1:18" x14ac:dyDescent="0.25">
      <c r="A826" s="169">
        <v>45637</v>
      </c>
      <c r="B826" s="116">
        <v>2195.85</v>
      </c>
      <c r="C826" s="116">
        <v>2155.3000000000002</v>
      </c>
      <c r="D826" s="116">
        <v>2121.0500000000002</v>
      </c>
      <c r="E826" s="116">
        <v>2195.85</v>
      </c>
      <c r="F826" s="116">
        <v>2155.3000000000002</v>
      </c>
      <c r="G826">
        <v>3449</v>
      </c>
      <c r="H826" s="116"/>
      <c r="I826" s="116"/>
      <c r="L826" s="169">
        <v>45637</v>
      </c>
      <c r="M826" s="116">
        <v>2155.4</v>
      </c>
      <c r="N826" s="116">
        <v>2180</v>
      </c>
      <c r="O826" s="116">
        <v>2121.0500000000002</v>
      </c>
      <c r="P826" s="116">
        <v>2178.9</v>
      </c>
      <c r="Q826" s="116">
        <v>2155.4</v>
      </c>
      <c r="R826">
        <v>44652</v>
      </c>
    </row>
    <row r="827" spans="1:18" x14ac:dyDescent="0.25">
      <c r="A827" s="169">
        <v>45638</v>
      </c>
      <c r="B827" s="116">
        <v>2194.9499999999998</v>
      </c>
      <c r="C827" s="116">
        <v>2126.3000000000002</v>
      </c>
      <c r="D827" s="116">
        <v>2118.0500000000002</v>
      </c>
      <c r="E827" s="116">
        <v>2194.9499999999998</v>
      </c>
      <c r="F827" s="116">
        <v>2126.3000000000002</v>
      </c>
      <c r="G827">
        <v>1269</v>
      </c>
      <c r="H827" s="116"/>
      <c r="I827" s="116"/>
      <c r="L827" s="169">
        <v>45638</v>
      </c>
      <c r="M827" s="116">
        <v>2124.75</v>
      </c>
      <c r="N827" s="116">
        <v>2159.6</v>
      </c>
      <c r="O827" s="116">
        <v>2115.15</v>
      </c>
      <c r="P827" s="116">
        <v>2158</v>
      </c>
      <c r="Q827" s="116">
        <v>2124.75</v>
      </c>
      <c r="R827">
        <v>21660</v>
      </c>
    </row>
    <row r="828" spans="1:18" x14ac:dyDescent="0.25">
      <c r="A828" s="169">
        <v>45639</v>
      </c>
      <c r="B828" s="116">
        <v>2131.25</v>
      </c>
      <c r="C828" s="116">
        <v>2086</v>
      </c>
      <c r="D828" s="116">
        <v>2042</v>
      </c>
      <c r="E828" s="116">
        <v>2130</v>
      </c>
      <c r="F828" s="116">
        <v>2086</v>
      </c>
      <c r="G828">
        <v>8645</v>
      </c>
      <c r="H828" s="116"/>
      <c r="I828" s="116"/>
      <c r="L828" s="169">
        <v>45639</v>
      </c>
      <c r="M828" s="116">
        <v>2086.15</v>
      </c>
      <c r="N828" s="116">
        <v>2141.9499999999998</v>
      </c>
      <c r="O828" s="116">
        <v>2036.5</v>
      </c>
      <c r="P828" s="116">
        <v>2125</v>
      </c>
      <c r="Q828" s="116">
        <v>2086.15</v>
      </c>
      <c r="R828">
        <v>52565</v>
      </c>
    </row>
    <row r="829" spans="1:18" x14ac:dyDescent="0.25">
      <c r="A829" s="169">
        <v>45642</v>
      </c>
      <c r="B829" s="116">
        <v>2135.65</v>
      </c>
      <c r="C829" s="116">
        <v>2046.2</v>
      </c>
      <c r="D829" s="116">
        <v>2037.2</v>
      </c>
      <c r="E829" s="116">
        <v>2050.35</v>
      </c>
      <c r="F829" s="116">
        <v>2046.2</v>
      </c>
      <c r="G829">
        <v>3024</v>
      </c>
      <c r="H829" s="116"/>
      <c r="I829" s="116"/>
      <c r="L829" s="169">
        <v>45642</v>
      </c>
      <c r="M829" s="116">
        <v>2043.6</v>
      </c>
      <c r="N829" s="116">
        <v>2134.0500000000002</v>
      </c>
      <c r="O829" s="116">
        <v>2037.3</v>
      </c>
      <c r="P829" s="116">
        <v>2095.0500000000002</v>
      </c>
      <c r="Q829" s="116">
        <v>2043.6</v>
      </c>
      <c r="R829">
        <v>52979</v>
      </c>
    </row>
    <row r="830" spans="1:18" x14ac:dyDescent="0.25">
      <c r="A830" s="169">
        <v>45643</v>
      </c>
      <c r="B830" s="116">
        <v>2048.5</v>
      </c>
      <c r="C830" s="116">
        <v>2005.3</v>
      </c>
      <c r="D830" s="116">
        <v>1991.25</v>
      </c>
      <c r="E830" s="116">
        <v>2047.2</v>
      </c>
      <c r="F830" s="116">
        <v>2005.3</v>
      </c>
      <c r="G830">
        <v>4537</v>
      </c>
      <c r="H830" s="116"/>
      <c r="I830" s="116"/>
      <c r="L830" s="169">
        <v>45643</v>
      </c>
      <c r="M830" s="116">
        <v>2002.95</v>
      </c>
      <c r="N830" s="116">
        <v>2053</v>
      </c>
      <c r="O830" s="116">
        <v>1989.95</v>
      </c>
      <c r="P830" s="116">
        <v>2043.6</v>
      </c>
      <c r="Q830" s="116">
        <v>2002.95</v>
      </c>
      <c r="R830">
        <v>45299</v>
      </c>
    </row>
    <row r="831" spans="1:18" x14ac:dyDescent="0.25">
      <c r="A831" s="169">
        <v>45644</v>
      </c>
      <c r="B831" s="116">
        <v>2006</v>
      </c>
      <c r="C831" s="116">
        <v>1968.8</v>
      </c>
      <c r="D831" s="116">
        <v>1920</v>
      </c>
      <c r="E831" s="116">
        <v>2006</v>
      </c>
      <c r="F831" s="116">
        <v>1968.8</v>
      </c>
      <c r="G831">
        <v>7082</v>
      </c>
      <c r="H831" s="116"/>
      <c r="I831" s="116"/>
      <c r="L831" s="169">
        <v>45644</v>
      </c>
      <c r="M831" s="116">
        <v>1971.45</v>
      </c>
      <c r="N831" s="116">
        <v>2000</v>
      </c>
      <c r="O831" s="116">
        <v>1919.35</v>
      </c>
      <c r="P831" s="116">
        <v>1999</v>
      </c>
      <c r="Q831" s="116">
        <v>1971.45</v>
      </c>
      <c r="R831">
        <v>88174</v>
      </c>
    </row>
    <row r="832" spans="1:18" x14ac:dyDescent="0.25">
      <c r="A832" s="169">
        <v>45645</v>
      </c>
      <c r="B832" s="116">
        <v>2075.5500000000002</v>
      </c>
      <c r="C832" s="116">
        <v>2011.6</v>
      </c>
      <c r="D832" s="116">
        <v>1928.25</v>
      </c>
      <c r="E832" s="116">
        <v>1960.75</v>
      </c>
      <c r="F832" s="116">
        <v>2011.6</v>
      </c>
      <c r="G832">
        <v>3168</v>
      </c>
      <c r="H832" s="116"/>
      <c r="I832" s="116"/>
      <c r="L832" s="169">
        <v>45645</v>
      </c>
      <c r="M832" s="116">
        <v>2005.25</v>
      </c>
      <c r="N832" s="116">
        <v>2018.1</v>
      </c>
      <c r="O832" s="116">
        <v>1928.1</v>
      </c>
      <c r="P832" s="116">
        <v>1939</v>
      </c>
      <c r="Q832" s="116">
        <v>2005.25</v>
      </c>
      <c r="R832">
        <v>43973</v>
      </c>
    </row>
    <row r="833" spans="1:18" x14ac:dyDescent="0.25">
      <c r="A833" s="169">
        <v>45646</v>
      </c>
      <c r="B833" s="116">
        <v>2040.1</v>
      </c>
      <c r="C833" s="116">
        <v>1964.1</v>
      </c>
      <c r="D833" s="116">
        <v>1950</v>
      </c>
      <c r="E833" s="116">
        <v>2011.6</v>
      </c>
      <c r="F833" s="116">
        <v>1964.1</v>
      </c>
      <c r="G833">
        <v>4081</v>
      </c>
      <c r="H833" s="116"/>
      <c r="I833" s="116"/>
      <c r="L833" s="169">
        <v>45646</v>
      </c>
      <c r="M833" s="116">
        <v>1966.05</v>
      </c>
      <c r="N833" s="116">
        <v>2040</v>
      </c>
      <c r="O833" s="116">
        <v>1949</v>
      </c>
      <c r="P833" s="116">
        <v>2023.1</v>
      </c>
      <c r="Q833" s="116">
        <v>1966.05</v>
      </c>
      <c r="R833">
        <v>38250</v>
      </c>
    </row>
    <row r="834" spans="1:18" x14ac:dyDescent="0.25">
      <c r="A834" s="169">
        <v>45649</v>
      </c>
      <c r="B834" s="116">
        <v>1964.1</v>
      </c>
      <c r="C834" s="116">
        <v>1914.1</v>
      </c>
      <c r="D834" s="116">
        <v>1897.6</v>
      </c>
      <c r="E834" s="116">
        <v>1964.1</v>
      </c>
      <c r="F834" s="116">
        <v>1914.1</v>
      </c>
      <c r="G834">
        <v>3526</v>
      </c>
      <c r="H834" s="116"/>
      <c r="I834" s="116"/>
      <c r="L834" s="169">
        <v>45649</v>
      </c>
      <c r="M834" s="116">
        <v>1914.4</v>
      </c>
      <c r="N834" s="116">
        <v>1952.95</v>
      </c>
      <c r="O834" s="116">
        <v>1895</v>
      </c>
      <c r="P834" s="116">
        <v>1925.05</v>
      </c>
      <c r="Q834" s="116">
        <v>1914.4</v>
      </c>
      <c r="R834">
        <v>78371</v>
      </c>
    </row>
    <row r="835" spans="1:18" x14ac:dyDescent="0.25">
      <c r="A835" s="169">
        <v>45650</v>
      </c>
      <c r="B835" s="116">
        <v>1914</v>
      </c>
      <c r="C835" s="116">
        <v>1857.45</v>
      </c>
      <c r="D835" s="116">
        <v>1835</v>
      </c>
      <c r="E835" s="116">
        <v>1914</v>
      </c>
      <c r="F835" s="116">
        <v>1857.45</v>
      </c>
      <c r="G835">
        <v>2565</v>
      </c>
      <c r="H835" s="116"/>
      <c r="I835" s="116"/>
      <c r="L835" s="169">
        <v>45650</v>
      </c>
      <c r="M835" s="116">
        <v>1856.35</v>
      </c>
      <c r="N835" s="116">
        <v>1910</v>
      </c>
      <c r="O835" s="116">
        <v>1831.8</v>
      </c>
      <c r="P835" s="116">
        <v>1903.35</v>
      </c>
      <c r="Q835" s="116">
        <v>1856.35</v>
      </c>
      <c r="R835">
        <v>98533</v>
      </c>
    </row>
    <row r="836" spans="1:18" x14ac:dyDescent="0.25">
      <c r="A836" s="169">
        <v>45652</v>
      </c>
      <c r="B836" s="116">
        <v>1869.25</v>
      </c>
      <c r="C836" s="116">
        <v>1854.75</v>
      </c>
      <c r="D836" s="116">
        <v>1812.55</v>
      </c>
      <c r="E836" s="116">
        <v>1860</v>
      </c>
      <c r="F836" s="116">
        <v>1854.75</v>
      </c>
      <c r="G836">
        <v>8609</v>
      </c>
      <c r="H836" s="116"/>
      <c r="I836" s="116"/>
      <c r="L836" s="169">
        <v>45652</v>
      </c>
      <c r="M836" s="116">
        <v>1855.6</v>
      </c>
      <c r="N836" s="116">
        <v>1872.95</v>
      </c>
      <c r="O836" s="116">
        <v>1812.6</v>
      </c>
      <c r="P836" s="116">
        <v>1866.9</v>
      </c>
      <c r="Q836" s="116">
        <v>1855.6</v>
      </c>
      <c r="R836">
        <v>55448</v>
      </c>
    </row>
    <row r="837" spans="1:18" x14ac:dyDescent="0.25">
      <c r="A837" s="169">
        <v>45653</v>
      </c>
      <c r="B837" s="116">
        <v>1923.9</v>
      </c>
      <c r="C837" s="116">
        <v>1886.5</v>
      </c>
      <c r="D837" s="116">
        <v>1860.95</v>
      </c>
      <c r="E837" s="116">
        <v>1860.95</v>
      </c>
      <c r="F837" s="116">
        <v>1886.5</v>
      </c>
      <c r="G837">
        <v>2686</v>
      </c>
      <c r="H837" s="116"/>
      <c r="I837" s="116"/>
      <c r="L837" s="169">
        <v>45653</v>
      </c>
      <c r="M837" s="116">
        <v>1888.55</v>
      </c>
      <c r="N837" s="116">
        <v>1924</v>
      </c>
      <c r="O837" s="116">
        <v>1841</v>
      </c>
      <c r="P837" s="116">
        <v>1841</v>
      </c>
      <c r="Q837" s="116">
        <v>1888.55</v>
      </c>
      <c r="R837">
        <v>68022</v>
      </c>
    </row>
    <row r="838" spans="1:18" x14ac:dyDescent="0.25">
      <c r="A838" s="169">
        <v>45656</v>
      </c>
      <c r="B838" s="116">
        <v>1889.85</v>
      </c>
      <c r="C838" s="116">
        <v>1863.75</v>
      </c>
      <c r="D838" s="116">
        <v>1837.95</v>
      </c>
      <c r="E838" s="116">
        <v>1870.7</v>
      </c>
      <c r="F838" s="116">
        <v>1863.75</v>
      </c>
      <c r="G838">
        <v>2257</v>
      </c>
      <c r="H838" s="116"/>
      <c r="I838" s="116"/>
      <c r="L838" s="169">
        <v>45656</v>
      </c>
      <c r="M838" s="116">
        <v>1866.8</v>
      </c>
      <c r="N838" s="116">
        <v>1897</v>
      </c>
      <c r="O838" s="116">
        <v>1835</v>
      </c>
      <c r="P838" s="116">
        <v>1897</v>
      </c>
      <c r="Q838" s="116">
        <v>1866.8</v>
      </c>
      <c r="R838">
        <v>49128</v>
      </c>
    </row>
    <row r="839" spans="1:18" x14ac:dyDescent="0.25">
      <c r="A839" s="169">
        <v>45657</v>
      </c>
      <c r="B839" s="116">
        <v>1909.75</v>
      </c>
      <c r="C839" s="116">
        <v>1897.1</v>
      </c>
      <c r="D839" s="116">
        <v>1835.5</v>
      </c>
      <c r="E839" s="116">
        <v>1864.1</v>
      </c>
      <c r="F839" s="116">
        <v>1897.1</v>
      </c>
      <c r="G839">
        <v>2203</v>
      </c>
      <c r="H839" s="116"/>
      <c r="I839" s="116"/>
      <c r="L839" s="169">
        <v>45657</v>
      </c>
      <c r="M839" s="116">
        <v>1896.2</v>
      </c>
      <c r="N839" s="116">
        <v>1908.5</v>
      </c>
      <c r="O839" s="116">
        <v>1835.9</v>
      </c>
      <c r="P839" s="116">
        <v>1862</v>
      </c>
      <c r="Q839" s="116">
        <v>1896.2</v>
      </c>
      <c r="R839">
        <v>38226</v>
      </c>
    </row>
    <row r="840" spans="1:18" x14ac:dyDescent="0.25">
      <c r="A840" s="169">
        <v>45658</v>
      </c>
      <c r="B840" s="116">
        <v>1931.35</v>
      </c>
      <c r="C840" s="116">
        <v>1873.5</v>
      </c>
      <c r="D840" s="116">
        <v>1856.95</v>
      </c>
      <c r="E840" s="116">
        <v>1907.05</v>
      </c>
      <c r="F840" s="116">
        <v>1873.5</v>
      </c>
      <c r="G840">
        <v>2735</v>
      </c>
      <c r="H840" s="116"/>
      <c r="I840" s="116"/>
      <c r="L840" s="169">
        <v>45658</v>
      </c>
      <c r="M840" s="116">
        <v>1874.1</v>
      </c>
      <c r="N840" s="116">
        <v>1930</v>
      </c>
      <c r="O840" s="116">
        <v>1853.65</v>
      </c>
      <c r="P840" s="116">
        <v>1888.35</v>
      </c>
      <c r="Q840" s="116">
        <v>1874.1</v>
      </c>
      <c r="R840">
        <v>25087</v>
      </c>
    </row>
    <row r="841" spans="1:18" x14ac:dyDescent="0.25">
      <c r="A841" s="169">
        <v>45659</v>
      </c>
      <c r="B841" s="116">
        <v>1919.95</v>
      </c>
      <c r="C841" s="116">
        <v>1871.7</v>
      </c>
      <c r="D841" s="116">
        <v>1855.8</v>
      </c>
      <c r="E841" s="116">
        <v>1869</v>
      </c>
      <c r="F841" s="116">
        <v>1871.7</v>
      </c>
      <c r="G841">
        <v>1363</v>
      </c>
      <c r="H841" s="116"/>
      <c r="I841" s="116"/>
      <c r="L841" s="169">
        <v>45659</v>
      </c>
      <c r="M841" s="116">
        <v>1871.65</v>
      </c>
      <c r="N841" s="116">
        <v>1922.75</v>
      </c>
      <c r="O841" s="116">
        <v>1850.1</v>
      </c>
      <c r="P841" s="116">
        <v>1859</v>
      </c>
      <c r="Q841" s="116">
        <v>1871.65</v>
      </c>
      <c r="R841">
        <v>39959</v>
      </c>
    </row>
    <row r="842" spans="1:18" x14ac:dyDescent="0.25">
      <c r="A842" s="169">
        <v>45660</v>
      </c>
      <c r="B842" s="116">
        <v>1871.7</v>
      </c>
      <c r="C842" s="116">
        <v>1813.15</v>
      </c>
      <c r="D842" s="116">
        <v>1808.6</v>
      </c>
      <c r="E842" s="116">
        <v>1850.05</v>
      </c>
      <c r="F842" s="116">
        <v>1813.15</v>
      </c>
      <c r="G842">
        <v>5058</v>
      </c>
      <c r="H842" s="116"/>
      <c r="I842" s="116"/>
      <c r="L842" s="169">
        <v>45660</v>
      </c>
      <c r="M842" s="116">
        <v>1813.85</v>
      </c>
      <c r="N842" s="116">
        <v>1900</v>
      </c>
      <c r="O842" s="116">
        <v>1810.05</v>
      </c>
      <c r="P842" s="116">
        <v>1870</v>
      </c>
      <c r="Q842" s="116">
        <v>1813.85</v>
      </c>
      <c r="R842">
        <v>53865</v>
      </c>
    </row>
    <row r="843" spans="1:18" x14ac:dyDescent="0.25">
      <c r="A843" s="169">
        <v>45663</v>
      </c>
      <c r="B843" s="116">
        <v>1847.95</v>
      </c>
      <c r="C843" s="116">
        <v>1746.55</v>
      </c>
      <c r="D843" s="116">
        <v>1730.8</v>
      </c>
      <c r="E843" s="116">
        <v>1847.95</v>
      </c>
      <c r="F843" s="116">
        <v>1746.55</v>
      </c>
      <c r="G843">
        <v>3736</v>
      </c>
      <c r="H843" s="116"/>
      <c r="I843" s="116"/>
      <c r="L843" s="169">
        <v>45663</v>
      </c>
      <c r="M843" s="116">
        <v>1748.6</v>
      </c>
      <c r="N843" s="116">
        <v>1812.75</v>
      </c>
      <c r="O843" s="116">
        <v>1730</v>
      </c>
      <c r="P843" s="116">
        <v>1810.2</v>
      </c>
      <c r="Q843" s="116">
        <v>1748.6</v>
      </c>
      <c r="R843">
        <v>104505</v>
      </c>
    </row>
    <row r="844" spans="1:18" x14ac:dyDescent="0.25">
      <c r="A844" s="169">
        <v>45664</v>
      </c>
      <c r="B844" s="116">
        <v>1848.6</v>
      </c>
      <c r="C844" s="116">
        <v>1844.65</v>
      </c>
      <c r="D844" s="116">
        <v>1740.1</v>
      </c>
      <c r="E844" s="116">
        <v>1783.6</v>
      </c>
      <c r="F844" s="116">
        <v>1844.65</v>
      </c>
      <c r="G844">
        <v>2063</v>
      </c>
      <c r="H844" s="116"/>
      <c r="I844" s="116"/>
      <c r="L844" s="169">
        <v>45664</v>
      </c>
      <c r="M844" s="116">
        <v>1843.9</v>
      </c>
      <c r="N844" s="116">
        <v>1848.3</v>
      </c>
      <c r="O844" s="116">
        <v>1740.05</v>
      </c>
      <c r="P844" s="116">
        <v>1753.6</v>
      </c>
      <c r="Q844" s="116">
        <v>1843.9</v>
      </c>
      <c r="R844">
        <v>97504</v>
      </c>
    </row>
    <row r="845" spans="1:18" x14ac:dyDescent="0.25">
      <c r="A845" s="169">
        <v>45665</v>
      </c>
      <c r="B845" s="116">
        <v>1855.3</v>
      </c>
      <c r="C845" s="116">
        <v>1825.65</v>
      </c>
      <c r="D845" s="116">
        <v>1815.1</v>
      </c>
      <c r="E845" s="116">
        <v>1827.4</v>
      </c>
      <c r="F845" s="116">
        <v>1825.65</v>
      </c>
      <c r="G845">
        <v>2632</v>
      </c>
      <c r="H845" s="116"/>
      <c r="I845" s="116"/>
      <c r="L845" s="169">
        <v>45665</v>
      </c>
      <c r="M845" s="116">
        <v>1828.05</v>
      </c>
      <c r="N845" s="116">
        <v>1853</v>
      </c>
      <c r="O845" s="116">
        <v>1811</v>
      </c>
      <c r="P845" s="116">
        <v>1820</v>
      </c>
      <c r="Q845" s="116">
        <v>1828.05</v>
      </c>
      <c r="R845">
        <v>50693</v>
      </c>
    </row>
    <row r="846" spans="1:18" x14ac:dyDescent="0.25">
      <c r="A846" s="169">
        <v>45666</v>
      </c>
      <c r="B846" s="116">
        <v>1875</v>
      </c>
      <c r="C846" s="116">
        <v>1815.9</v>
      </c>
      <c r="D846" s="116">
        <v>1803.85</v>
      </c>
      <c r="E846" s="116">
        <v>1803.85</v>
      </c>
      <c r="F846" s="116">
        <v>1815.9</v>
      </c>
      <c r="G846">
        <v>2126</v>
      </c>
      <c r="H846" s="116"/>
      <c r="I846" s="116"/>
      <c r="L846" s="169">
        <v>45666</v>
      </c>
      <c r="M846" s="116">
        <v>1816.4</v>
      </c>
      <c r="N846" s="116">
        <v>1878.85</v>
      </c>
      <c r="O846" s="116">
        <v>1808.65</v>
      </c>
      <c r="P846" s="116">
        <v>1825</v>
      </c>
      <c r="Q846" s="116">
        <v>1816.4</v>
      </c>
      <c r="R846">
        <v>56597</v>
      </c>
    </row>
    <row r="847" spans="1:18" x14ac:dyDescent="0.25">
      <c r="A847" s="169">
        <v>45667</v>
      </c>
      <c r="B847" s="116">
        <v>1803.05</v>
      </c>
      <c r="C847" s="116">
        <v>1744</v>
      </c>
      <c r="D847" s="116">
        <v>1732.4</v>
      </c>
      <c r="E847" s="116">
        <v>1803.05</v>
      </c>
      <c r="F847" s="116">
        <v>1744</v>
      </c>
      <c r="G847">
        <v>2981</v>
      </c>
      <c r="H847" s="116"/>
      <c r="I847" s="116"/>
      <c r="L847" s="169">
        <v>45667</v>
      </c>
      <c r="M847" s="116">
        <v>1744.55</v>
      </c>
      <c r="N847" s="116">
        <v>1816.1</v>
      </c>
      <c r="O847" s="116">
        <v>1732.05</v>
      </c>
      <c r="P847" s="116">
        <v>1815</v>
      </c>
      <c r="Q847" s="116">
        <v>1744.55</v>
      </c>
      <c r="R847">
        <v>55938</v>
      </c>
    </row>
    <row r="848" spans="1:18" x14ac:dyDescent="0.25">
      <c r="A848" s="169">
        <v>45670</v>
      </c>
      <c r="B848" s="116">
        <v>1686.95</v>
      </c>
      <c r="C848" s="116">
        <v>1561.4</v>
      </c>
      <c r="D848" s="116">
        <v>1551</v>
      </c>
      <c r="E848" s="116">
        <v>1650</v>
      </c>
      <c r="F848" s="116">
        <v>1561.4</v>
      </c>
      <c r="G848">
        <v>10260</v>
      </c>
      <c r="H848" s="116"/>
      <c r="I848" s="116"/>
      <c r="L848" s="169">
        <v>45670</v>
      </c>
      <c r="M848" s="116">
        <v>1561.55</v>
      </c>
      <c r="N848" s="116">
        <v>1689.25</v>
      </c>
      <c r="O848" s="116">
        <v>1502.35</v>
      </c>
      <c r="P848" s="116">
        <v>1502.35</v>
      </c>
      <c r="Q848" s="116">
        <v>1561.55</v>
      </c>
      <c r="R848">
        <v>230828</v>
      </c>
    </row>
    <row r="849" spans="1:18" x14ac:dyDescent="0.25">
      <c r="A849" s="169">
        <v>45671</v>
      </c>
      <c r="B849" s="116">
        <v>1706.45</v>
      </c>
      <c r="C849" s="116">
        <v>1682.35</v>
      </c>
      <c r="D849" s="116">
        <v>1578.65</v>
      </c>
      <c r="E849" s="116">
        <v>1639.95</v>
      </c>
      <c r="F849" s="116">
        <v>1682.35</v>
      </c>
      <c r="G849">
        <v>10116</v>
      </c>
      <c r="H849" s="116"/>
      <c r="I849" s="116"/>
      <c r="L849" s="169">
        <v>45671</v>
      </c>
      <c r="M849" s="116">
        <v>1690.8</v>
      </c>
      <c r="N849" s="116">
        <v>1709</v>
      </c>
      <c r="O849" s="116">
        <v>1562.65</v>
      </c>
      <c r="P849" s="116">
        <v>1562.65</v>
      </c>
      <c r="Q849" s="116">
        <v>1690.8</v>
      </c>
      <c r="R849">
        <v>143429</v>
      </c>
    </row>
    <row r="850" spans="1:18" x14ac:dyDescent="0.25">
      <c r="A850" s="169">
        <v>45672</v>
      </c>
      <c r="B850" s="116">
        <v>1753.65</v>
      </c>
      <c r="C850" s="116">
        <v>1749.7</v>
      </c>
      <c r="D850" s="116">
        <v>1680</v>
      </c>
      <c r="E850" s="116">
        <v>1680</v>
      </c>
      <c r="F850" s="116">
        <v>1749.7</v>
      </c>
      <c r="G850">
        <v>2398</v>
      </c>
      <c r="H850" s="116"/>
      <c r="I850" s="116"/>
      <c r="L850" s="169">
        <v>45672</v>
      </c>
      <c r="M850" s="116">
        <v>1749.1</v>
      </c>
      <c r="N850" s="116">
        <v>1755.9</v>
      </c>
      <c r="O850" s="116">
        <v>1665.45</v>
      </c>
      <c r="P850" s="116">
        <v>1665.45</v>
      </c>
      <c r="Q850" s="116">
        <v>1749.1</v>
      </c>
      <c r="R850">
        <v>56328</v>
      </c>
    </row>
    <row r="851" spans="1:18" x14ac:dyDescent="0.25">
      <c r="A851" s="169">
        <v>45673</v>
      </c>
      <c r="B851" s="116">
        <v>1784.7</v>
      </c>
      <c r="C851" s="116">
        <v>1740.9</v>
      </c>
      <c r="D851" s="116">
        <v>1731.5</v>
      </c>
      <c r="E851" s="116">
        <v>1784.7</v>
      </c>
      <c r="F851" s="116">
        <v>1740.9</v>
      </c>
      <c r="G851">
        <v>2099</v>
      </c>
      <c r="H851" s="116"/>
      <c r="I851" s="116"/>
      <c r="L851" s="169">
        <v>45673</v>
      </c>
      <c r="M851" s="116">
        <v>1738.55</v>
      </c>
      <c r="N851" s="116">
        <v>1780</v>
      </c>
      <c r="O851" s="116">
        <v>1724</v>
      </c>
      <c r="P851" s="116">
        <v>1750</v>
      </c>
      <c r="Q851" s="116">
        <v>1738.55</v>
      </c>
      <c r="R851">
        <v>25152</v>
      </c>
    </row>
    <row r="852" spans="1:18" x14ac:dyDescent="0.25">
      <c r="A852" s="169">
        <v>45674</v>
      </c>
      <c r="B852" s="116">
        <v>1750.8</v>
      </c>
      <c r="C852" s="116">
        <v>1731.55</v>
      </c>
      <c r="D852" s="116">
        <v>1702.45</v>
      </c>
      <c r="E852" s="116">
        <v>1725</v>
      </c>
      <c r="F852" s="116">
        <v>1731.55</v>
      </c>
      <c r="G852">
        <v>3350</v>
      </c>
      <c r="H852" s="116"/>
      <c r="I852" s="116"/>
      <c r="L852" s="169">
        <v>45674</v>
      </c>
      <c r="M852" s="116">
        <v>1732.7</v>
      </c>
      <c r="N852" s="116">
        <v>1751.95</v>
      </c>
      <c r="O852" s="116">
        <v>1702.2</v>
      </c>
      <c r="P852" s="116">
        <v>1723.7</v>
      </c>
      <c r="Q852" s="116">
        <v>1732.7</v>
      </c>
      <c r="R852">
        <v>36716</v>
      </c>
    </row>
    <row r="853" spans="1:18" x14ac:dyDescent="0.25">
      <c r="A853" s="169">
        <v>45677</v>
      </c>
      <c r="B853" s="116">
        <v>1788</v>
      </c>
      <c r="C853" s="116">
        <v>1762.55</v>
      </c>
      <c r="D853" s="116">
        <v>1708.15</v>
      </c>
      <c r="E853" s="116">
        <v>1730</v>
      </c>
      <c r="F853" s="116">
        <v>1762.55</v>
      </c>
      <c r="G853">
        <v>1999</v>
      </c>
      <c r="H853" s="116"/>
      <c r="I853" s="116"/>
      <c r="L853" s="169">
        <v>45677</v>
      </c>
      <c r="M853" s="116">
        <v>1766.85</v>
      </c>
      <c r="N853" s="116">
        <v>1795.3</v>
      </c>
      <c r="O853" s="116">
        <v>1705.25</v>
      </c>
      <c r="P853" s="116">
        <v>1706.6</v>
      </c>
      <c r="Q853" s="116">
        <v>1766.85</v>
      </c>
      <c r="R853">
        <v>56288</v>
      </c>
    </row>
    <row r="854" spans="1:18" x14ac:dyDescent="0.25">
      <c r="A854" s="169">
        <v>45678</v>
      </c>
      <c r="B854" s="116">
        <v>1795.95</v>
      </c>
      <c r="C854" s="116">
        <v>1718.55</v>
      </c>
      <c r="D854" s="116">
        <v>1709.9</v>
      </c>
      <c r="E854" s="116">
        <v>1781.7</v>
      </c>
      <c r="F854" s="116">
        <v>1718.55</v>
      </c>
      <c r="G854">
        <v>1853</v>
      </c>
      <c r="H854" s="116"/>
      <c r="I854" s="116"/>
      <c r="L854" s="169">
        <v>45678</v>
      </c>
      <c r="M854" s="116">
        <v>1713.25</v>
      </c>
      <c r="N854" s="116">
        <v>1796.25</v>
      </c>
      <c r="O854" s="116">
        <v>1706</v>
      </c>
      <c r="P854" s="116">
        <v>1773</v>
      </c>
      <c r="Q854" s="116">
        <v>1713.25</v>
      </c>
      <c r="R854">
        <v>34609</v>
      </c>
    </row>
    <row r="855" spans="1:18" x14ac:dyDescent="0.25">
      <c r="A855" s="169">
        <v>45679</v>
      </c>
      <c r="B855" s="116">
        <v>1705</v>
      </c>
      <c r="C855" s="116">
        <v>1691.3</v>
      </c>
      <c r="D855" s="116">
        <v>1652</v>
      </c>
      <c r="E855" s="116">
        <v>1703.8</v>
      </c>
      <c r="F855" s="116">
        <v>1691.3</v>
      </c>
      <c r="G855">
        <v>3956</v>
      </c>
      <c r="H855" s="116"/>
      <c r="I855" s="116"/>
      <c r="L855" s="169">
        <v>45679</v>
      </c>
      <c r="M855" s="116">
        <v>1692.15</v>
      </c>
      <c r="N855" s="116">
        <v>1709.1</v>
      </c>
      <c r="O855" s="116">
        <v>1651.05</v>
      </c>
      <c r="P855" s="116">
        <v>1707</v>
      </c>
      <c r="Q855" s="116">
        <v>1692.15</v>
      </c>
      <c r="R855">
        <v>43102</v>
      </c>
    </row>
    <row r="856" spans="1:18" x14ac:dyDescent="0.25">
      <c r="A856" s="169">
        <v>45680</v>
      </c>
      <c r="B856" s="116">
        <v>1716.95</v>
      </c>
      <c r="C856" s="116">
        <v>1703.9</v>
      </c>
      <c r="D856" s="116">
        <v>1684.95</v>
      </c>
      <c r="E856" s="116">
        <v>1687.8</v>
      </c>
      <c r="F856" s="116">
        <v>1703.9</v>
      </c>
      <c r="G856">
        <v>940</v>
      </c>
      <c r="H856" s="116"/>
      <c r="I856" s="116"/>
      <c r="L856" s="169">
        <v>45680</v>
      </c>
      <c r="M856" s="116">
        <v>1703.85</v>
      </c>
      <c r="N856" s="116">
        <v>1720.75</v>
      </c>
      <c r="O856" s="116">
        <v>1670</v>
      </c>
      <c r="P856" s="116">
        <v>1670</v>
      </c>
      <c r="Q856" s="116">
        <v>1703.85</v>
      </c>
      <c r="R856">
        <v>11511</v>
      </c>
    </row>
    <row r="857" spans="1:18" x14ac:dyDescent="0.25">
      <c r="A857" s="169">
        <v>45681</v>
      </c>
      <c r="B857" s="116">
        <v>1715.6</v>
      </c>
      <c r="C857" s="116">
        <v>1686.05</v>
      </c>
      <c r="D857" s="116">
        <v>1662.6</v>
      </c>
      <c r="E857" s="116">
        <v>1703.9</v>
      </c>
      <c r="F857" s="116">
        <v>1686.05</v>
      </c>
      <c r="G857">
        <v>3636</v>
      </c>
      <c r="H857" s="116"/>
      <c r="I857" s="116"/>
      <c r="L857" s="169">
        <v>45681</v>
      </c>
      <c r="M857" s="116">
        <v>1691.6</v>
      </c>
      <c r="N857" s="116">
        <v>1714.8</v>
      </c>
      <c r="O857" s="116">
        <v>1661.1</v>
      </c>
      <c r="P857" s="116">
        <v>1705</v>
      </c>
      <c r="Q857" s="116">
        <v>1691.6</v>
      </c>
      <c r="R857">
        <v>31366</v>
      </c>
    </row>
    <row r="858" spans="1:18" x14ac:dyDescent="0.25">
      <c r="A858" s="169">
        <v>45684</v>
      </c>
      <c r="B858" s="116">
        <v>1846.2</v>
      </c>
      <c r="C858" s="116">
        <v>1788.25</v>
      </c>
      <c r="D858" s="116">
        <v>1637.3</v>
      </c>
      <c r="E858" s="116">
        <v>1657.8</v>
      </c>
      <c r="F858" s="116">
        <v>1788.25</v>
      </c>
      <c r="G858">
        <v>15676</v>
      </c>
      <c r="H858" s="116"/>
      <c r="I858" s="116"/>
      <c r="L858" s="169">
        <v>45684</v>
      </c>
      <c r="M858" s="116">
        <v>1788.2</v>
      </c>
      <c r="N858" s="116">
        <v>1843.95</v>
      </c>
      <c r="O858" s="116">
        <v>1635</v>
      </c>
      <c r="P858" s="116">
        <v>1680</v>
      </c>
      <c r="Q858" s="116">
        <v>1788.2</v>
      </c>
      <c r="R858">
        <v>421595</v>
      </c>
    </row>
    <row r="859" spans="1:18" x14ac:dyDescent="0.25">
      <c r="A859" s="169">
        <v>45685</v>
      </c>
      <c r="B859" s="116">
        <v>1814.2</v>
      </c>
      <c r="C859" s="116">
        <v>1757.45</v>
      </c>
      <c r="D859" s="116">
        <v>1662.05</v>
      </c>
      <c r="E859" s="116">
        <v>1779.65</v>
      </c>
      <c r="F859" s="116">
        <v>1757.45</v>
      </c>
      <c r="G859">
        <v>11647</v>
      </c>
      <c r="H859" s="116"/>
      <c r="I859" s="116"/>
      <c r="L859" s="169">
        <v>45685</v>
      </c>
      <c r="M859" s="116">
        <v>1757.65</v>
      </c>
      <c r="N859" s="116">
        <v>1818</v>
      </c>
      <c r="O859" s="116">
        <v>1660</v>
      </c>
      <c r="P859" s="116">
        <v>1780</v>
      </c>
      <c r="Q859" s="116">
        <v>1757.65</v>
      </c>
      <c r="R859">
        <v>186927</v>
      </c>
    </row>
    <row r="860" spans="1:18" x14ac:dyDescent="0.25">
      <c r="A860" s="169">
        <v>45686</v>
      </c>
      <c r="B860" s="116">
        <v>1850</v>
      </c>
      <c r="C860" s="116">
        <v>1835.05</v>
      </c>
      <c r="D860" s="116">
        <v>1766.1</v>
      </c>
      <c r="E860" s="116">
        <v>1777.9</v>
      </c>
      <c r="F860" s="116">
        <v>1835.05</v>
      </c>
      <c r="G860">
        <v>3584</v>
      </c>
      <c r="H860" s="116"/>
      <c r="I860" s="116"/>
      <c r="L860" s="169">
        <v>45686</v>
      </c>
      <c r="M860" s="116">
        <v>1839.4</v>
      </c>
      <c r="N860" s="116">
        <v>1854.35</v>
      </c>
      <c r="O860" s="116">
        <v>1764.9</v>
      </c>
      <c r="P860" s="116">
        <v>1764.9</v>
      </c>
      <c r="Q860" s="116">
        <v>1839.4</v>
      </c>
      <c r="R860">
        <v>79029</v>
      </c>
    </row>
    <row r="861" spans="1:18" x14ac:dyDescent="0.25">
      <c r="A861" s="169">
        <v>45687</v>
      </c>
      <c r="B861" s="116">
        <v>1861.05</v>
      </c>
      <c r="C861" s="116">
        <v>1811.5</v>
      </c>
      <c r="D861" s="116">
        <v>1800</v>
      </c>
      <c r="E861" s="116">
        <v>1841.05</v>
      </c>
      <c r="F861" s="116">
        <v>1811.5</v>
      </c>
      <c r="G861">
        <v>3748</v>
      </c>
      <c r="H861" s="116"/>
      <c r="I861" s="116"/>
      <c r="L861" s="169">
        <v>45687</v>
      </c>
      <c r="M861" s="116">
        <v>1809.95</v>
      </c>
      <c r="N861" s="116">
        <v>1860</v>
      </c>
      <c r="O861" s="116">
        <v>1780.05</v>
      </c>
      <c r="P861" s="116">
        <v>1857.15</v>
      </c>
      <c r="Q861" s="116">
        <v>1809.95</v>
      </c>
      <c r="R861">
        <v>42476</v>
      </c>
    </row>
    <row r="862" spans="1:18" x14ac:dyDescent="0.25">
      <c r="A862" s="169">
        <v>45688</v>
      </c>
      <c r="B862" s="116">
        <v>1855.95</v>
      </c>
      <c r="C862" s="116">
        <v>1841.9</v>
      </c>
      <c r="D862" s="116">
        <v>1790.9</v>
      </c>
      <c r="E862" s="116">
        <v>1809.95</v>
      </c>
      <c r="F862" s="116">
        <v>1841.9</v>
      </c>
      <c r="G862">
        <v>4750</v>
      </c>
      <c r="H862" s="116"/>
      <c r="I862" s="116"/>
      <c r="L862" s="169">
        <v>45688</v>
      </c>
      <c r="M862" s="116">
        <v>1846.4</v>
      </c>
      <c r="N862" s="116">
        <v>1854</v>
      </c>
      <c r="O862" s="116">
        <v>1785</v>
      </c>
      <c r="P862" s="116">
        <v>1785</v>
      </c>
      <c r="Q862" s="116">
        <v>1846.4</v>
      </c>
      <c r="R862">
        <v>37848</v>
      </c>
    </row>
    <row r="863" spans="1:18" x14ac:dyDescent="0.25">
      <c r="A863" s="169">
        <v>45689</v>
      </c>
      <c r="B863" s="116">
        <v>1843.6</v>
      </c>
      <c r="C863" s="116">
        <v>1800.5</v>
      </c>
      <c r="D863" s="116">
        <v>1784.35</v>
      </c>
      <c r="E863" s="116">
        <v>1831.1</v>
      </c>
      <c r="F863" s="116">
        <v>1800.5</v>
      </c>
      <c r="G863">
        <v>2340</v>
      </c>
      <c r="H863" s="116"/>
      <c r="I863" s="116"/>
      <c r="L863" s="169">
        <v>45689</v>
      </c>
      <c r="M863" s="116">
        <v>1800.25</v>
      </c>
      <c r="N863" s="116">
        <v>1848.65</v>
      </c>
      <c r="O863" s="116">
        <v>1778.55</v>
      </c>
      <c r="P863" s="116">
        <v>1846</v>
      </c>
      <c r="Q863" s="116">
        <v>1800.25</v>
      </c>
      <c r="R863">
        <v>28925</v>
      </c>
    </row>
    <row r="864" spans="1:18" x14ac:dyDescent="0.25">
      <c r="A864" s="169">
        <v>45691</v>
      </c>
      <c r="B864" s="116">
        <v>1846</v>
      </c>
      <c r="C864" s="116">
        <v>1827.55</v>
      </c>
      <c r="D864" s="116">
        <v>1737.6</v>
      </c>
      <c r="E864" s="116">
        <v>1775.65</v>
      </c>
      <c r="F864" s="116">
        <v>1827.55</v>
      </c>
      <c r="G864">
        <v>7143</v>
      </c>
      <c r="H864" s="116"/>
      <c r="I864" s="116"/>
      <c r="L864" s="169">
        <v>45691</v>
      </c>
      <c r="M864" s="116">
        <v>1826.45</v>
      </c>
      <c r="N864" s="116">
        <v>1843.5</v>
      </c>
      <c r="O864" s="116">
        <v>1747.6</v>
      </c>
      <c r="P864" s="116">
        <v>1773.25</v>
      </c>
      <c r="Q864" s="116">
        <v>1826.45</v>
      </c>
      <c r="R864">
        <v>53846</v>
      </c>
    </row>
    <row r="865" spans="1:18" x14ac:dyDescent="0.25">
      <c r="A865" s="169">
        <v>45692</v>
      </c>
      <c r="B865" s="116">
        <v>1909</v>
      </c>
      <c r="C865" s="116">
        <v>1895.85</v>
      </c>
      <c r="D865" s="116">
        <v>1827.55</v>
      </c>
      <c r="E865" s="116">
        <v>1827.55</v>
      </c>
      <c r="F865" s="116">
        <v>1895.85</v>
      </c>
      <c r="G865">
        <v>5905</v>
      </c>
      <c r="H865" s="116"/>
      <c r="I865" s="116"/>
      <c r="L865" s="169">
        <v>45692</v>
      </c>
      <c r="M865" s="116">
        <v>1896.45</v>
      </c>
      <c r="N865" s="116">
        <v>1911</v>
      </c>
      <c r="O865" s="116">
        <v>1849.95</v>
      </c>
      <c r="P865" s="116">
        <v>1850</v>
      </c>
      <c r="Q865" s="116">
        <v>1896.45</v>
      </c>
      <c r="R865">
        <v>51953</v>
      </c>
    </row>
    <row r="866" spans="1:18" x14ac:dyDescent="0.25">
      <c r="A866" s="169">
        <v>45693</v>
      </c>
      <c r="B866" s="116">
        <v>2045</v>
      </c>
      <c r="C866" s="116">
        <v>2026.5</v>
      </c>
      <c r="D866" s="116">
        <v>1872.45</v>
      </c>
      <c r="E866" s="116">
        <v>1921</v>
      </c>
      <c r="F866" s="116">
        <v>2026.5</v>
      </c>
      <c r="G866">
        <v>7653</v>
      </c>
      <c r="H866" s="116"/>
      <c r="I866" s="116"/>
      <c r="L866" s="169">
        <v>45693</v>
      </c>
      <c r="M866" s="116">
        <v>2026.2</v>
      </c>
      <c r="N866" s="116">
        <v>2047.9</v>
      </c>
      <c r="O866" s="116">
        <v>1870.25</v>
      </c>
      <c r="P866" s="116">
        <v>1903.6</v>
      </c>
      <c r="Q866" s="116">
        <v>2026.2</v>
      </c>
      <c r="R866">
        <v>167363</v>
      </c>
    </row>
    <row r="867" spans="1:18" x14ac:dyDescent="0.25">
      <c r="A867" s="169">
        <v>45694</v>
      </c>
      <c r="B867" s="116">
        <v>2064.35</v>
      </c>
      <c r="C867" s="116">
        <v>1943.45</v>
      </c>
      <c r="D867" s="116">
        <v>1927</v>
      </c>
      <c r="E867" s="116">
        <v>2029.95</v>
      </c>
      <c r="F867" s="116">
        <v>1943.45</v>
      </c>
      <c r="G867">
        <v>9705</v>
      </c>
      <c r="H867" s="116"/>
      <c r="I867" s="116"/>
      <c r="L867" s="169">
        <v>45694</v>
      </c>
      <c r="M867" s="116">
        <v>1938.45</v>
      </c>
      <c r="N867" s="116">
        <v>2060</v>
      </c>
      <c r="O867" s="116">
        <v>1925</v>
      </c>
      <c r="P867" s="116">
        <v>2007</v>
      </c>
      <c r="Q867" s="116">
        <v>1938.45</v>
      </c>
      <c r="R867">
        <v>77617</v>
      </c>
    </row>
    <row r="868" spans="1:18" x14ac:dyDescent="0.25">
      <c r="A868" s="169">
        <v>45695</v>
      </c>
      <c r="B868" s="116">
        <v>1972.9</v>
      </c>
      <c r="C868" s="116">
        <v>1951.4</v>
      </c>
      <c r="D868" s="116">
        <v>1892.35</v>
      </c>
      <c r="E868" s="116">
        <v>1943.4</v>
      </c>
      <c r="F868" s="116">
        <v>1951.4</v>
      </c>
      <c r="G868">
        <v>7397</v>
      </c>
      <c r="H868" s="116"/>
      <c r="I868" s="116"/>
      <c r="L868" s="169">
        <v>45695</v>
      </c>
      <c r="M868" s="116">
        <v>1950.65</v>
      </c>
      <c r="N868" s="116">
        <v>1970.05</v>
      </c>
      <c r="O868" s="116">
        <v>1899.55</v>
      </c>
      <c r="P868" s="116">
        <v>1939.75</v>
      </c>
      <c r="Q868" s="116">
        <v>1950.65</v>
      </c>
      <c r="R868">
        <v>52827</v>
      </c>
    </row>
    <row r="869" spans="1:18" x14ac:dyDescent="0.25">
      <c r="A869" s="169">
        <v>45698</v>
      </c>
      <c r="B869" s="116">
        <v>1964.65</v>
      </c>
      <c r="C869" s="116">
        <v>1869.6</v>
      </c>
      <c r="D869" s="116">
        <v>1850</v>
      </c>
      <c r="E869" s="116">
        <v>1945.05</v>
      </c>
      <c r="F869" s="116">
        <v>1869.6</v>
      </c>
      <c r="G869">
        <v>9379</v>
      </c>
      <c r="H869" s="116"/>
      <c r="I869" s="116"/>
      <c r="L869" s="169">
        <v>45698</v>
      </c>
      <c r="M869" s="116">
        <v>1867.05</v>
      </c>
      <c r="N869" s="116">
        <v>1961.45</v>
      </c>
      <c r="O869" s="116">
        <v>1851</v>
      </c>
      <c r="P869" s="116">
        <v>1953.3</v>
      </c>
      <c r="Q869" s="116">
        <v>1867.05</v>
      </c>
      <c r="R869">
        <v>67300</v>
      </c>
    </row>
    <row r="870" spans="1:18" x14ac:dyDescent="0.25">
      <c r="A870" s="169">
        <v>45699</v>
      </c>
      <c r="B870" s="116">
        <v>1874</v>
      </c>
      <c r="C870" s="116">
        <v>1797.6</v>
      </c>
      <c r="D870" s="116">
        <v>1785</v>
      </c>
      <c r="E870" s="116">
        <v>1869.55</v>
      </c>
      <c r="F870" s="116">
        <v>1797.6</v>
      </c>
      <c r="G870">
        <v>9395</v>
      </c>
      <c r="H870" s="116"/>
      <c r="I870" s="116"/>
      <c r="L870" s="169">
        <v>45699</v>
      </c>
      <c r="M870" s="116">
        <v>1792.95</v>
      </c>
      <c r="N870" s="116">
        <v>1871.95</v>
      </c>
      <c r="O870" s="116">
        <v>1775</v>
      </c>
      <c r="P870" s="116">
        <v>1860</v>
      </c>
      <c r="Q870" s="116">
        <v>1792.95</v>
      </c>
      <c r="R870">
        <v>87602</v>
      </c>
    </row>
    <row r="871" spans="1:18" x14ac:dyDescent="0.25">
      <c r="A871" s="169">
        <v>45700</v>
      </c>
      <c r="B871" s="116">
        <v>1858.9</v>
      </c>
      <c r="C871" s="116">
        <v>1822.5</v>
      </c>
      <c r="D871" s="116">
        <v>1733.5</v>
      </c>
      <c r="E871" s="116">
        <v>1787.2</v>
      </c>
      <c r="F871" s="116">
        <v>1822.5</v>
      </c>
      <c r="G871">
        <v>10982</v>
      </c>
      <c r="H871" s="116"/>
      <c r="I871" s="116"/>
      <c r="L871" s="169">
        <v>45700</v>
      </c>
      <c r="M871" s="116">
        <v>1821.45</v>
      </c>
      <c r="N871" s="116">
        <v>1860</v>
      </c>
      <c r="O871" s="116">
        <v>1735</v>
      </c>
      <c r="P871" s="116">
        <v>1775</v>
      </c>
      <c r="Q871" s="116">
        <v>1821.45</v>
      </c>
      <c r="R871">
        <v>116184</v>
      </c>
    </row>
    <row r="872" spans="1:18" x14ac:dyDescent="0.25">
      <c r="A872" s="169">
        <v>45701</v>
      </c>
      <c r="B872" s="116">
        <v>1877.3</v>
      </c>
      <c r="C872" s="116">
        <v>1860.95</v>
      </c>
      <c r="D872" s="116">
        <v>1802.6</v>
      </c>
      <c r="E872" s="116">
        <v>1822.5</v>
      </c>
      <c r="F872" s="116">
        <v>1860.95</v>
      </c>
      <c r="G872">
        <v>6299</v>
      </c>
      <c r="H872" s="116"/>
      <c r="I872" s="116"/>
      <c r="L872" s="169">
        <v>45701</v>
      </c>
      <c r="M872" s="116">
        <v>1861.1</v>
      </c>
      <c r="N872" s="116">
        <v>1879.95</v>
      </c>
      <c r="O872" s="116">
        <v>1802.9</v>
      </c>
      <c r="P872" s="116">
        <v>1821</v>
      </c>
      <c r="Q872" s="116">
        <v>1861.1</v>
      </c>
      <c r="R872">
        <v>55110</v>
      </c>
    </row>
    <row r="873" spans="1:18" x14ac:dyDescent="0.25">
      <c r="A873" s="169">
        <v>45702</v>
      </c>
      <c r="B873" s="116">
        <v>1862.4</v>
      </c>
      <c r="C873" s="116">
        <v>1750.6</v>
      </c>
      <c r="D873" s="116">
        <v>1729.15</v>
      </c>
      <c r="E873" s="116">
        <v>1860</v>
      </c>
      <c r="F873" s="116">
        <v>1750.6</v>
      </c>
      <c r="G873">
        <v>8759</v>
      </c>
      <c r="H873" s="116"/>
      <c r="I873" s="116"/>
      <c r="L873" s="169">
        <v>45702</v>
      </c>
      <c r="M873" s="116">
        <v>1750.6</v>
      </c>
      <c r="N873" s="116">
        <v>1873.75</v>
      </c>
      <c r="O873" s="116">
        <v>1724.45</v>
      </c>
      <c r="P873" s="116">
        <v>1861</v>
      </c>
      <c r="Q873" s="116">
        <v>1750.6</v>
      </c>
      <c r="R873">
        <v>76338</v>
      </c>
    </row>
    <row r="874" spans="1:18" x14ac:dyDescent="0.25">
      <c r="A874" s="169">
        <v>45705</v>
      </c>
      <c r="B874" s="116">
        <v>1823.3</v>
      </c>
      <c r="C874" s="116">
        <v>1810.5</v>
      </c>
      <c r="D874" s="116">
        <v>1690.25</v>
      </c>
      <c r="E874" s="116">
        <v>1725.1</v>
      </c>
      <c r="F874" s="116">
        <v>1810.5</v>
      </c>
      <c r="G874">
        <v>6696</v>
      </c>
      <c r="H874" s="116"/>
      <c r="I874" s="116"/>
      <c r="L874" s="169">
        <v>45705</v>
      </c>
      <c r="M874" s="116">
        <v>1807.35</v>
      </c>
      <c r="N874" s="116">
        <v>1824.9</v>
      </c>
      <c r="O874" s="116">
        <v>1692.1</v>
      </c>
      <c r="P874" s="116">
        <v>1743.55</v>
      </c>
      <c r="Q874" s="116">
        <v>1807.35</v>
      </c>
      <c r="R874">
        <v>47231</v>
      </c>
    </row>
    <row r="875" spans="1:18" x14ac:dyDescent="0.25">
      <c r="A875" s="169">
        <v>45706</v>
      </c>
      <c r="B875" s="116">
        <v>1810.5</v>
      </c>
      <c r="C875" s="116">
        <v>1698.55</v>
      </c>
      <c r="D875" s="116">
        <v>1688.15</v>
      </c>
      <c r="E875" s="116">
        <v>1810.5</v>
      </c>
      <c r="F875" s="116">
        <v>1698.55</v>
      </c>
      <c r="G875">
        <v>7424</v>
      </c>
      <c r="H875" s="116"/>
      <c r="I875" s="116"/>
      <c r="L875" s="169">
        <v>45706</v>
      </c>
      <c r="M875" s="116">
        <v>1703.35</v>
      </c>
      <c r="N875" s="116">
        <v>1822</v>
      </c>
      <c r="O875" s="116">
        <v>1689.8</v>
      </c>
      <c r="P875" s="116">
        <v>1822</v>
      </c>
      <c r="Q875" s="116">
        <v>1703.35</v>
      </c>
      <c r="R875">
        <v>61299</v>
      </c>
    </row>
    <row r="876" spans="1:18" x14ac:dyDescent="0.25">
      <c r="A876" s="169">
        <v>45707</v>
      </c>
      <c r="B876" s="116">
        <v>1789.9</v>
      </c>
      <c r="C876" s="116">
        <v>1772.65</v>
      </c>
      <c r="D876" s="116">
        <v>1689.15</v>
      </c>
      <c r="E876" s="116">
        <v>1689.15</v>
      </c>
      <c r="F876" s="116">
        <v>1772.65</v>
      </c>
      <c r="G876">
        <v>2415</v>
      </c>
      <c r="H876" s="116"/>
      <c r="I876" s="116"/>
      <c r="L876" s="169">
        <v>45707</v>
      </c>
      <c r="M876" s="116">
        <v>1772.8</v>
      </c>
      <c r="N876" s="116">
        <v>1788</v>
      </c>
      <c r="O876" s="116">
        <v>1677.8</v>
      </c>
      <c r="P876" s="116">
        <v>1677.8</v>
      </c>
      <c r="Q876" s="116">
        <v>1772.8</v>
      </c>
      <c r="R876">
        <v>44758</v>
      </c>
    </row>
    <row r="877" spans="1:18" x14ac:dyDescent="0.25">
      <c r="A877" s="169">
        <v>45708</v>
      </c>
      <c r="B877" s="116">
        <v>1804.8</v>
      </c>
      <c r="C877" s="116">
        <v>1794.4</v>
      </c>
      <c r="D877" s="116">
        <v>1751.45</v>
      </c>
      <c r="E877" s="116">
        <v>1761.05</v>
      </c>
      <c r="F877" s="116">
        <v>1794.4</v>
      </c>
      <c r="G877">
        <v>1817</v>
      </c>
      <c r="H877" s="116"/>
      <c r="I877" s="116"/>
      <c r="L877" s="169">
        <v>45708</v>
      </c>
      <c r="M877" s="116">
        <v>1794.6</v>
      </c>
      <c r="N877" s="116">
        <v>1811.9</v>
      </c>
      <c r="O877" s="116">
        <v>1746.15</v>
      </c>
      <c r="P877" s="116">
        <v>1770.05</v>
      </c>
      <c r="Q877" s="116">
        <v>1794.6</v>
      </c>
      <c r="R877">
        <v>21057</v>
      </c>
    </row>
    <row r="878" spans="1:18" x14ac:dyDescent="0.25">
      <c r="A878" s="169">
        <v>45709</v>
      </c>
      <c r="B878" s="116">
        <v>1824.95</v>
      </c>
      <c r="C878" s="116">
        <v>1743.65</v>
      </c>
      <c r="D878" s="116">
        <v>1735</v>
      </c>
      <c r="E878" s="116">
        <v>1800.45</v>
      </c>
      <c r="F878" s="116">
        <v>1743.65</v>
      </c>
      <c r="G878">
        <v>1978</v>
      </c>
      <c r="H878" s="116"/>
      <c r="I878" s="116"/>
      <c r="L878" s="169">
        <v>45709</v>
      </c>
      <c r="M878" s="116">
        <v>1738.1</v>
      </c>
      <c r="N878" s="116">
        <v>1827.5</v>
      </c>
      <c r="O878" s="116">
        <v>1732</v>
      </c>
      <c r="P878" s="116">
        <v>1789.25</v>
      </c>
      <c r="Q878" s="116">
        <v>1738.1</v>
      </c>
      <c r="R878">
        <v>32998</v>
      </c>
    </row>
    <row r="879" spans="1:18" x14ac:dyDescent="0.25">
      <c r="A879" s="169">
        <v>45712</v>
      </c>
      <c r="B879" s="116">
        <v>1740</v>
      </c>
      <c r="C879" s="116">
        <v>1716.45</v>
      </c>
      <c r="D879" s="116">
        <v>1687.65</v>
      </c>
      <c r="E879" s="116">
        <v>1735</v>
      </c>
      <c r="F879" s="116">
        <v>1716.45</v>
      </c>
      <c r="G879">
        <v>4808</v>
      </c>
      <c r="H879" s="116"/>
      <c r="I879" s="116"/>
      <c r="L879" s="169">
        <v>45712</v>
      </c>
      <c r="M879" s="116">
        <v>1709.1</v>
      </c>
      <c r="N879" s="116">
        <v>1740.85</v>
      </c>
      <c r="O879" s="116">
        <v>1688.05</v>
      </c>
      <c r="P879" s="116">
        <v>1720.05</v>
      </c>
      <c r="Q879" s="116">
        <v>1709.1</v>
      </c>
      <c r="R879">
        <v>27501</v>
      </c>
    </row>
    <row r="880" spans="1:18" x14ac:dyDescent="0.25">
      <c r="A880" s="169">
        <v>45713</v>
      </c>
      <c r="B880" s="116">
        <v>1732.9</v>
      </c>
      <c r="C880" s="116">
        <v>1676.7</v>
      </c>
      <c r="D880" s="116">
        <v>1665.05</v>
      </c>
      <c r="E880" s="116">
        <v>1701.05</v>
      </c>
      <c r="F880" s="116">
        <v>1676.7</v>
      </c>
      <c r="G880">
        <v>3905</v>
      </c>
      <c r="H880" s="116"/>
      <c r="I880" s="116"/>
      <c r="L880" s="169">
        <v>45713</v>
      </c>
      <c r="M880" s="116">
        <v>1676.35</v>
      </c>
      <c r="N880" s="116">
        <v>1736.95</v>
      </c>
      <c r="O880" s="116">
        <v>1665</v>
      </c>
      <c r="P880" s="116">
        <v>1726.2</v>
      </c>
      <c r="Q880" s="116">
        <v>1676.35</v>
      </c>
      <c r="R880">
        <v>25697</v>
      </c>
    </row>
    <row r="881" spans="1:18" x14ac:dyDescent="0.25">
      <c r="A881" s="169">
        <v>45715</v>
      </c>
      <c r="B881" s="116">
        <v>1693.5</v>
      </c>
      <c r="C881" s="116">
        <v>1623</v>
      </c>
      <c r="D881" s="116">
        <v>1613.8</v>
      </c>
      <c r="E881" s="116">
        <v>1685</v>
      </c>
      <c r="F881" s="116">
        <v>1623</v>
      </c>
      <c r="G881">
        <v>5332</v>
      </c>
      <c r="H881" s="116"/>
      <c r="I881" s="116"/>
      <c r="L881" s="169">
        <v>45715</v>
      </c>
      <c r="M881" s="116">
        <v>1630.1</v>
      </c>
      <c r="N881" s="116">
        <v>1701.95</v>
      </c>
      <c r="O881" s="116">
        <v>1616.9</v>
      </c>
      <c r="P881" s="116">
        <v>1683</v>
      </c>
      <c r="Q881" s="116">
        <v>1630.1</v>
      </c>
      <c r="R881">
        <v>46727</v>
      </c>
    </row>
    <row r="882" spans="1:18" x14ac:dyDescent="0.25">
      <c r="A882" s="169">
        <v>45716</v>
      </c>
      <c r="B882" s="116">
        <v>1629.35</v>
      </c>
      <c r="C882" s="116">
        <v>1600.9</v>
      </c>
      <c r="D882" s="116">
        <v>1554.7</v>
      </c>
      <c r="E882" s="116">
        <v>1610</v>
      </c>
      <c r="F882" s="116">
        <v>1600.9</v>
      </c>
      <c r="G882">
        <v>3003</v>
      </c>
      <c r="H882" s="116"/>
      <c r="I882" s="116"/>
      <c r="L882" s="169">
        <v>45716</v>
      </c>
      <c r="M882" s="116">
        <v>1613.35</v>
      </c>
      <c r="N882" s="116">
        <v>1630</v>
      </c>
      <c r="O882" s="116">
        <v>1555.5</v>
      </c>
      <c r="P882" s="116">
        <v>1611</v>
      </c>
      <c r="Q882" s="116">
        <v>1613.35</v>
      </c>
      <c r="R882">
        <v>48009</v>
      </c>
    </row>
    <row r="883" spans="1:18" x14ac:dyDescent="0.25">
      <c r="A883" s="169">
        <v>45719</v>
      </c>
      <c r="B883" s="116">
        <v>1602.85</v>
      </c>
      <c r="C883" s="116">
        <v>1561.15</v>
      </c>
      <c r="D883" s="116">
        <v>1506.6</v>
      </c>
      <c r="E883" s="116">
        <v>1586</v>
      </c>
      <c r="F883" s="116">
        <v>1561.15</v>
      </c>
      <c r="G883">
        <v>4297</v>
      </c>
      <c r="H883" s="116"/>
      <c r="I883" s="116"/>
      <c r="L883" s="169">
        <v>45719</v>
      </c>
      <c r="M883" s="116">
        <v>1555.25</v>
      </c>
      <c r="N883" s="116">
        <v>1613.35</v>
      </c>
      <c r="O883" s="116">
        <v>1505.05</v>
      </c>
      <c r="P883" s="116">
        <v>1590.4</v>
      </c>
      <c r="Q883" s="116">
        <v>1555.25</v>
      </c>
      <c r="R883">
        <v>80189</v>
      </c>
    </row>
    <row r="884" spans="1:18" x14ac:dyDescent="0.25">
      <c r="A884" s="169">
        <v>45720</v>
      </c>
      <c r="B884" s="116">
        <v>1725</v>
      </c>
      <c r="C884" s="116">
        <v>1708.15</v>
      </c>
      <c r="D884" s="116">
        <v>1531.8</v>
      </c>
      <c r="E884" s="116">
        <v>1559.95</v>
      </c>
      <c r="F884" s="116">
        <v>1708.15</v>
      </c>
      <c r="G884">
        <v>11740</v>
      </c>
      <c r="H884" s="116"/>
      <c r="I884" s="116"/>
      <c r="L884" s="169">
        <v>45720</v>
      </c>
      <c r="M884" s="116">
        <v>1711</v>
      </c>
      <c r="N884" s="116">
        <v>1726.1</v>
      </c>
      <c r="O884" s="116">
        <v>1529.6</v>
      </c>
      <c r="P884" s="116">
        <v>1555.25</v>
      </c>
      <c r="Q884" s="116">
        <v>1711</v>
      </c>
      <c r="R884">
        <v>126161</v>
      </c>
    </row>
    <row r="885" spans="1:18" x14ac:dyDescent="0.25">
      <c r="A885" s="169">
        <v>45721</v>
      </c>
      <c r="B885" s="116">
        <v>1737.75</v>
      </c>
      <c r="C885" s="116">
        <v>1731.95</v>
      </c>
      <c r="D885" s="116">
        <v>1697.05</v>
      </c>
      <c r="E885" s="116">
        <v>1699.95</v>
      </c>
      <c r="F885" s="116">
        <v>1731.95</v>
      </c>
      <c r="G885">
        <v>2514</v>
      </c>
      <c r="H885" s="116"/>
      <c r="I885" s="116"/>
      <c r="L885" s="169">
        <v>45721</v>
      </c>
      <c r="M885" s="116">
        <v>1730</v>
      </c>
      <c r="N885" s="116">
        <v>1737.45</v>
      </c>
      <c r="O885" s="116">
        <v>1670.05</v>
      </c>
      <c r="P885" s="116">
        <v>1670.05</v>
      </c>
      <c r="Q885" s="116">
        <v>1730</v>
      </c>
      <c r="R885">
        <v>35023</v>
      </c>
    </row>
    <row r="886" spans="1:18" x14ac:dyDescent="0.25">
      <c r="A886" s="169">
        <v>45722</v>
      </c>
      <c r="B886" s="116">
        <v>1797.85</v>
      </c>
      <c r="C886" s="116">
        <v>1763</v>
      </c>
      <c r="D886" s="116">
        <v>1725</v>
      </c>
      <c r="E886" s="116">
        <v>1725</v>
      </c>
      <c r="F886" s="116">
        <v>1763</v>
      </c>
      <c r="G886">
        <v>5113</v>
      </c>
      <c r="H886" s="116"/>
      <c r="I886" s="116"/>
      <c r="L886" s="169">
        <v>45722</v>
      </c>
      <c r="M886" s="116">
        <v>1763.6</v>
      </c>
      <c r="N886" s="116">
        <v>1798</v>
      </c>
      <c r="O886" s="116">
        <v>1735</v>
      </c>
      <c r="P886" s="116">
        <v>1735</v>
      </c>
      <c r="Q886" s="116">
        <v>1763.6</v>
      </c>
      <c r="R886">
        <v>43403</v>
      </c>
    </row>
    <row r="887" spans="1:18" x14ac:dyDescent="0.25">
      <c r="A887" s="169">
        <v>45723</v>
      </c>
      <c r="B887" s="116">
        <v>1880.95</v>
      </c>
      <c r="C887" s="116">
        <v>1865.55</v>
      </c>
      <c r="D887" s="116">
        <v>1756.05</v>
      </c>
      <c r="E887" s="116">
        <v>1756.05</v>
      </c>
      <c r="F887" s="116">
        <v>1865.55</v>
      </c>
      <c r="G887">
        <v>2903</v>
      </c>
      <c r="H887" s="116"/>
      <c r="I887" s="116"/>
      <c r="L887" s="169">
        <v>45723</v>
      </c>
      <c r="M887" s="116">
        <v>1866.9</v>
      </c>
      <c r="N887" s="116">
        <v>1880</v>
      </c>
      <c r="O887" s="116">
        <v>1761.05</v>
      </c>
      <c r="P887" s="116">
        <v>1763.4</v>
      </c>
      <c r="Q887" s="116">
        <v>1866.9</v>
      </c>
      <c r="R887">
        <v>78144</v>
      </c>
    </row>
    <row r="888" spans="1:18" x14ac:dyDescent="0.25">
      <c r="A888" s="169">
        <v>45726</v>
      </c>
      <c r="B888" s="116">
        <v>1926.95</v>
      </c>
      <c r="C888" s="116">
        <v>1774.65</v>
      </c>
      <c r="D888" s="116">
        <v>1766.6</v>
      </c>
      <c r="E888" s="116">
        <v>1926.95</v>
      </c>
      <c r="F888" s="116">
        <v>1774.65</v>
      </c>
      <c r="G888">
        <v>3142</v>
      </c>
      <c r="H888" s="116"/>
      <c r="I888" s="116"/>
      <c r="L888" s="169">
        <v>45726</v>
      </c>
      <c r="M888" s="116">
        <v>1775</v>
      </c>
      <c r="N888" s="116">
        <v>1913.9</v>
      </c>
      <c r="O888" s="116">
        <v>1765</v>
      </c>
      <c r="P888" s="116">
        <v>1872</v>
      </c>
      <c r="Q888" s="116">
        <v>1775</v>
      </c>
      <c r="R888">
        <v>62894</v>
      </c>
    </row>
    <row r="889" spans="1:18" x14ac:dyDescent="0.25">
      <c r="A889" s="169">
        <v>45727</v>
      </c>
      <c r="B889" s="116">
        <v>1825.5</v>
      </c>
      <c r="C889" s="116">
        <v>1809.1</v>
      </c>
      <c r="D889" s="116">
        <v>1751.9</v>
      </c>
      <c r="E889" s="116">
        <v>1751.9</v>
      </c>
      <c r="F889" s="116">
        <v>1809.1</v>
      </c>
      <c r="G889">
        <v>2521</v>
      </c>
      <c r="H889" s="116"/>
      <c r="I889" s="116"/>
      <c r="L889" s="169">
        <v>45727</v>
      </c>
      <c r="M889" s="116">
        <v>1807.5</v>
      </c>
      <c r="N889" s="116">
        <v>1824.1</v>
      </c>
      <c r="O889" s="116">
        <v>1740</v>
      </c>
      <c r="P889" s="116">
        <v>1761.8</v>
      </c>
      <c r="Q889" s="116">
        <v>1807.5</v>
      </c>
      <c r="R889">
        <v>44608</v>
      </c>
    </row>
    <row r="890" spans="1:18" x14ac:dyDescent="0.25">
      <c r="A890" s="169">
        <v>45728</v>
      </c>
      <c r="B890" s="116">
        <v>1839.95</v>
      </c>
      <c r="C890" s="116">
        <v>1790.85</v>
      </c>
      <c r="D890" s="116">
        <v>1780.15</v>
      </c>
      <c r="E890" s="116">
        <v>1839.95</v>
      </c>
      <c r="F890" s="116">
        <v>1790.85</v>
      </c>
      <c r="G890">
        <v>2515</v>
      </c>
      <c r="H890" s="116"/>
      <c r="I890" s="116"/>
      <c r="L890" s="169">
        <v>45728</v>
      </c>
      <c r="M890" s="116">
        <v>1792.6</v>
      </c>
      <c r="N890" s="116">
        <v>1835.9</v>
      </c>
      <c r="O890" s="116">
        <v>1777.85</v>
      </c>
      <c r="P890" s="116">
        <v>1800.35</v>
      </c>
      <c r="Q890" s="116">
        <v>1792.6</v>
      </c>
      <c r="R890">
        <v>22705</v>
      </c>
    </row>
    <row r="891" spans="1:18" x14ac:dyDescent="0.25">
      <c r="A891" s="169">
        <v>45729</v>
      </c>
      <c r="B891" s="116">
        <v>1828.2</v>
      </c>
      <c r="C891" s="116">
        <v>1815.6</v>
      </c>
      <c r="D891" s="116">
        <v>1775.3</v>
      </c>
      <c r="E891" s="116">
        <v>1790.85</v>
      </c>
      <c r="F891" s="116">
        <v>1815.6</v>
      </c>
      <c r="G891">
        <v>1709</v>
      </c>
      <c r="H891" s="116"/>
      <c r="I891" s="116"/>
      <c r="L891" s="169">
        <v>45729</v>
      </c>
      <c r="M891" s="116">
        <v>1813.75</v>
      </c>
      <c r="N891" s="116">
        <v>1827.5</v>
      </c>
      <c r="O891" s="116">
        <v>1768.85</v>
      </c>
      <c r="P891" s="116">
        <v>1810.4</v>
      </c>
      <c r="Q891" s="116">
        <v>1813.75</v>
      </c>
      <c r="R891">
        <v>21647</v>
      </c>
    </row>
    <row r="892" spans="1:18" x14ac:dyDescent="0.25">
      <c r="A892" s="169">
        <v>45733</v>
      </c>
      <c r="B892" s="116">
        <v>1848.05</v>
      </c>
      <c r="C892" s="116">
        <v>1773.5</v>
      </c>
      <c r="D892" s="116">
        <v>1760.25</v>
      </c>
      <c r="E892" s="116">
        <v>1790.15</v>
      </c>
      <c r="F892" s="116">
        <v>1773.5</v>
      </c>
      <c r="G892">
        <v>5851</v>
      </c>
      <c r="H892" s="116"/>
      <c r="I892" s="116"/>
      <c r="L892" s="169">
        <v>45733</v>
      </c>
      <c r="M892" s="116">
        <v>1775.8</v>
      </c>
      <c r="N892" s="116">
        <v>1850.8</v>
      </c>
      <c r="O892" s="116">
        <v>1759.75</v>
      </c>
      <c r="P892" s="116">
        <v>1792</v>
      </c>
      <c r="Q892" s="116">
        <v>1775.8</v>
      </c>
      <c r="R892">
        <v>39128</v>
      </c>
    </row>
    <row r="893" spans="1:18" x14ac:dyDescent="0.25">
      <c r="A893" s="169">
        <v>45734</v>
      </c>
      <c r="B893" s="116">
        <v>1836.95</v>
      </c>
      <c r="C893" s="116">
        <v>1823.35</v>
      </c>
      <c r="D893" s="116">
        <v>1774</v>
      </c>
      <c r="E893" s="116">
        <v>1774</v>
      </c>
      <c r="F893" s="116">
        <v>1823.35</v>
      </c>
      <c r="G893">
        <v>1516</v>
      </c>
      <c r="H893" s="116"/>
      <c r="I893" s="116"/>
      <c r="L893" s="169">
        <v>45734</v>
      </c>
      <c r="M893" s="116">
        <v>1825.05</v>
      </c>
      <c r="N893" s="116">
        <v>1835</v>
      </c>
      <c r="O893" s="116">
        <v>1773.75</v>
      </c>
      <c r="P893" s="116">
        <v>1775.8</v>
      </c>
      <c r="Q893" s="116">
        <v>1825.05</v>
      </c>
      <c r="R893">
        <v>34222</v>
      </c>
    </row>
    <row r="894" spans="1:18" x14ac:dyDescent="0.25">
      <c r="A894" s="169">
        <v>45735</v>
      </c>
      <c r="B894" s="116">
        <v>1898</v>
      </c>
      <c r="C894" s="116">
        <v>1885.1</v>
      </c>
      <c r="D894" s="116">
        <v>1833.8</v>
      </c>
      <c r="E894" s="116">
        <v>1834.15</v>
      </c>
      <c r="F894" s="116">
        <v>1885.1</v>
      </c>
      <c r="G894">
        <v>3031</v>
      </c>
      <c r="H894" s="116"/>
      <c r="I894" s="116"/>
      <c r="L894" s="169">
        <v>45735</v>
      </c>
      <c r="M894" s="116">
        <v>1884.05</v>
      </c>
      <c r="N894" s="116">
        <v>1898.65</v>
      </c>
      <c r="O894" s="116">
        <v>1831.1</v>
      </c>
      <c r="P894" s="116">
        <v>1849.7</v>
      </c>
      <c r="Q894" s="116">
        <v>1884.05</v>
      </c>
      <c r="R894">
        <v>39686</v>
      </c>
    </row>
    <row r="895" spans="1:18" x14ac:dyDescent="0.25">
      <c r="A895" s="169">
        <v>45736</v>
      </c>
      <c r="B895" s="116">
        <v>1917.4</v>
      </c>
      <c r="C895" s="116">
        <v>1904.85</v>
      </c>
      <c r="D895" s="116">
        <v>1875</v>
      </c>
      <c r="E895" s="116">
        <v>1890.05</v>
      </c>
      <c r="F895" s="116">
        <v>1904.85</v>
      </c>
      <c r="G895">
        <v>3138</v>
      </c>
      <c r="H895" s="116"/>
      <c r="I895" s="116"/>
      <c r="L895" s="169">
        <v>45736</v>
      </c>
      <c r="M895" s="116">
        <v>1905.3</v>
      </c>
      <c r="N895" s="116">
        <v>1920</v>
      </c>
      <c r="O895" s="116">
        <v>1873.25</v>
      </c>
      <c r="P895" s="116">
        <v>1905</v>
      </c>
      <c r="Q895" s="116">
        <v>1905.3</v>
      </c>
      <c r="R895">
        <v>35576</v>
      </c>
    </row>
    <row r="896" spans="1:18" x14ac:dyDescent="0.25">
      <c r="A896" s="169">
        <v>45737</v>
      </c>
      <c r="B896" s="116">
        <v>1972.35</v>
      </c>
      <c r="C896" s="116">
        <v>1927.65</v>
      </c>
      <c r="D896" s="116">
        <v>1902.6</v>
      </c>
      <c r="E896" s="116">
        <v>1941.95</v>
      </c>
      <c r="F896" s="116">
        <v>1927.65</v>
      </c>
      <c r="G896">
        <v>1986</v>
      </c>
      <c r="H896" s="116"/>
      <c r="I896" s="116"/>
      <c r="L896" s="169">
        <v>45737</v>
      </c>
      <c r="M896" s="116">
        <v>1923.95</v>
      </c>
      <c r="N896" s="116">
        <v>1974.2</v>
      </c>
      <c r="O896" s="116">
        <v>1902</v>
      </c>
      <c r="P896" s="116">
        <v>1902</v>
      </c>
      <c r="Q896" s="116">
        <v>1923.95</v>
      </c>
      <c r="R896">
        <v>48464</v>
      </c>
    </row>
    <row r="897" spans="1:18" x14ac:dyDescent="0.25">
      <c r="A897" s="169">
        <v>45740</v>
      </c>
      <c r="B897" s="116">
        <v>2022</v>
      </c>
      <c r="C897" s="116">
        <v>1981.6</v>
      </c>
      <c r="D897" s="116">
        <v>1915.25</v>
      </c>
      <c r="E897" s="116">
        <v>1927.65</v>
      </c>
      <c r="F897" s="116">
        <v>1981.6</v>
      </c>
      <c r="G897">
        <v>6748</v>
      </c>
      <c r="H897" s="116"/>
      <c r="I897" s="116"/>
      <c r="L897" s="169">
        <v>45740</v>
      </c>
      <c r="M897" s="116">
        <v>1980.2</v>
      </c>
      <c r="N897" s="116">
        <v>2023.3</v>
      </c>
      <c r="O897" s="116">
        <v>1917.35</v>
      </c>
      <c r="P897" s="116">
        <v>1949.95</v>
      </c>
      <c r="Q897" s="116">
        <v>1980.2</v>
      </c>
      <c r="R897">
        <v>85428</v>
      </c>
    </row>
    <row r="898" spans="1:18" x14ac:dyDescent="0.25">
      <c r="A898" s="169">
        <v>45741</v>
      </c>
      <c r="B898" s="116">
        <v>2008.35</v>
      </c>
      <c r="C898" s="116">
        <v>1892.2</v>
      </c>
      <c r="D898" s="116">
        <v>1880</v>
      </c>
      <c r="E898" s="116">
        <v>1999</v>
      </c>
      <c r="F898" s="116">
        <v>1892.2</v>
      </c>
      <c r="G898">
        <v>6522</v>
      </c>
      <c r="H898" s="116"/>
      <c r="I898" s="116"/>
      <c r="L898" s="169">
        <v>45741</v>
      </c>
      <c r="M898" s="116">
        <v>1891.3</v>
      </c>
      <c r="N898" s="116">
        <v>2001.75</v>
      </c>
      <c r="O898" s="116">
        <v>1880</v>
      </c>
      <c r="P898" s="116">
        <v>1999.5</v>
      </c>
      <c r="Q898" s="116">
        <v>1891.3</v>
      </c>
      <c r="R898">
        <v>46218</v>
      </c>
    </row>
    <row r="899" spans="1:18" x14ac:dyDescent="0.25">
      <c r="A899" s="169">
        <v>45742</v>
      </c>
      <c r="B899" s="116">
        <v>1915</v>
      </c>
      <c r="C899" s="116">
        <v>1894.7</v>
      </c>
      <c r="D899" s="116">
        <v>1855.05</v>
      </c>
      <c r="E899" s="116">
        <v>1855.05</v>
      </c>
      <c r="F899" s="116">
        <v>1894.7</v>
      </c>
      <c r="G899">
        <v>3318</v>
      </c>
      <c r="H899" s="116"/>
      <c r="I899" s="116"/>
      <c r="L899" s="169">
        <v>45742</v>
      </c>
      <c r="M899" s="116">
        <v>1892.6</v>
      </c>
      <c r="N899" s="116">
        <v>1917.45</v>
      </c>
      <c r="O899" s="116">
        <v>1865</v>
      </c>
      <c r="P899" s="116">
        <v>1889.95</v>
      </c>
      <c r="Q899" s="116">
        <v>1892.6</v>
      </c>
      <c r="R899">
        <v>22500</v>
      </c>
    </row>
    <row r="900" spans="1:18" x14ac:dyDescent="0.25">
      <c r="A900" s="169">
        <v>45743</v>
      </c>
      <c r="B900" s="116">
        <v>1944</v>
      </c>
      <c r="C900" s="116">
        <v>1906.55</v>
      </c>
      <c r="D900" s="116">
        <v>1827.05</v>
      </c>
      <c r="E900" s="116">
        <v>1827.05</v>
      </c>
      <c r="F900" s="116">
        <v>1906.55</v>
      </c>
      <c r="G900">
        <v>5524</v>
      </c>
      <c r="H900" s="116"/>
      <c r="I900" s="116"/>
      <c r="L900" s="169">
        <v>45743</v>
      </c>
      <c r="M900" s="116">
        <v>1910.35</v>
      </c>
      <c r="N900" s="116">
        <v>1947.45</v>
      </c>
      <c r="O900" s="116">
        <v>1852.6</v>
      </c>
      <c r="P900" s="116">
        <v>1860</v>
      </c>
      <c r="Q900" s="116">
        <v>1910.35</v>
      </c>
      <c r="R900">
        <v>34055</v>
      </c>
    </row>
    <row r="901" spans="1:18" x14ac:dyDescent="0.25">
      <c r="A901" s="169">
        <v>45744</v>
      </c>
      <c r="B901" s="116">
        <v>1949</v>
      </c>
      <c r="C901" s="116">
        <v>1898.8</v>
      </c>
      <c r="D901" s="116">
        <v>1880.55</v>
      </c>
      <c r="E901" s="116">
        <v>1919</v>
      </c>
      <c r="F901" s="116">
        <v>1898.8</v>
      </c>
      <c r="G901">
        <v>870</v>
      </c>
      <c r="H901" s="116"/>
      <c r="I901" s="116"/>
      <c r="L901" s="169">
        <v>45744</v>
      </c>
      <c r="M901" s="116">
        <v>1904.1</v>
      </c>
      <c r="N901" s="116">
        <v>1950</v>
      </c>
      <c r="O901" s="116">
        <v>1877.35</v>
      </c>
      <c r="P901" s="116">
        <v>1939</v>
      </c>
      <c r="Q901" s="116">
        <v>1904.1</v>
      </c>
      <c r="R901">
        <v>26078</v>
      </c>
    </row>
    <row r="902" spans="1:18" x14ac:dyDescent="0.25">
      <c r="A902" s="169">
        <v>45748</v>
      </c>
      <c r="B902" s="116">
        <v>1917.55</v>
      </c>
      <c r="C902" s="116">
        <v>1899.2</v>
      </c>
      <c r="D902" s="116">
        <v>1881.4</v>
      </c>
      <c r="E902" s="116">
        <v>1897.8</v>
      </c>
      <c r="F902" s="116">
        <v>1899.2</v>
      </c>
      <c r="G902">
        <v>1680</v>
      </c>
      <c r="H902" s="116"/>
      <c r="I902" s="116"/>
      <c r="L902" s="169">
        <v>45748</v>
      </c>
      <c r="M902" s="116">
        <v>1897.9</v>
      </c>
      <c r="N902" s="116">
        <v>1920.85</v>
      </c>
      <c r="O902" s="116">
        <v>1875.55</v>
      </c>
      <c r="P902" s="116">
        <v>1875.55</v>
      </c>
      <c r="Q902" s="116">
        <v>1897.9</v>
      </c>
      <c r="R902">
        <v>37105</v>
      </c>
    </row>
    <row r="903" spans="1:18" x14ac:dyDescent="0.25">
      <c r="A903" s="169">
        <v>45749</v>
      </c>
      <c r="B903" s="116">
        <v>1962.15</v>
      </c>
      <c r="C903" s="116">
        <v>1942.2</v>
      </c>
      <c r="D903" s="116">
        <v>1879</v>
      </c>
      <c r="E903" s="116">
        <v>1888</v>
      </c>
      <c r="F903" s="116">
        <v>1942.2</v>
      </c>
      <c r="G903">
        <v>7816</v>
      </c>
      <c r="H903" s="116"/>
      <c r="I903" s="116"/>
      <c r="L903" s="169">
        <v>45749</v>
      </c>
      <c r="M903" s="116">
        <v>1946.9</v>
      </c>
      <c r="N903" s="116">
        <v>1965.3</v>
      </c>
      <c r="O903" s="116">
        <v>1877.15</v>
      </c>
      <c r="P903" s="116">
        <v>1900</v>
      </c>
      <c r="Q903" s="116">
        <v>1946.9</v>
      </c>
      <c r="R903">
        <v>44724</v>
      </c>
    </row>
    <row r="904" spans="1:18" x14ac:dyDescent="0.25">
      <c r="A904" s="169">
        <v>45750</v>
      </c>
      <c r="B904" s="116">
        <v>1963.65</v>
      </c>
      <c r="C904" s="116">
        <v>1951.1</v>
      </c>
      <c r="D904" s="116">
        <v>1912.5</v>
      </c>
      <c r="E904" s="116">
        <v>1934</v>
      </c>
      <c r="F904" s="116">
        <v>1951.1</v>
      </c>
      <c r="G904">
        <v>839</v>
      </c>
      <c r="H904" s="116"/>
      <c r="I904" s="116"/>
      <c r="L904" s="169">
        <v>45750</v>
      </c>
      <c r="M904" s="116">
        <v>1942.8</v>
      </c>
      <c r="N904" s="116">
        <v>1980</v>
      </c>
      <c r="O904" s="116">
        <v>1911.95</v>
      </c>
      <c r="P904" s="116">
        <v>1946.9</v>
      </c>
      <c r="Q904" s="116">
        <v>1942.8</v>
      </c>
      <c r="R904">
        <v>33589</v>
      </c>
    </row>
    <row r="905" spans="1:18" x14ac:dyDescent="0.25">
      <c r="A905" s="169">
        <v>45751</v>
      </c>
      <c r="B905" s="116">
        <v>1961.4</v>
      </c>
      <c r="C905" s="116">
        <v>1762.05</v>
      </c>
      <c r="D905" s="116">
        <v>1735.9</v>
      </c>
      <c r="E905" s="116">
        <v>1951.1</v>
      </c>
      <c r="F905" s="116">
        <v>1762.05</v>
      </c>
      <c r="G905">
        <v>15184</v>
      </c>
      <c r="H905" s="116"/>
      <c r="I905" s="116"/>
      <c r="L905" s="169">
        <v>45751</v>
      </c>
      <c r="M905" s="116">
        <v>1765</v>
      </c>
      <c r="N905" s="116">
        <v>1965</v>
      </c>
      <c r="O905" s="116">
        <v>1732.85</v>
      </c>
      <c r="P905" s="116">
        <v>1965</v>
      </c>
      <c r="Q905" s="116">
        <v>1765</v>
      </c>
      <c r="R905">
        <v>84316</v>
      </c>
    </row>
    <row r="906" spans="1:18" x14ac:dyDescent="0.25">
      <c r="A906" s="169">
        <v>45754</v>
      </c>
      <c r="B906" s="116">
        <v>1698.9</v>
      </c>
      <c r="C906" s="116">
        <v>1672.45</v>
      </c>
      <c r="D906" s="116">
        <v>1533.1</v>
      </c>
      <c r="E906" s="116">
        <v>1533.1</v>
      </c>
      <c r="F906" s="116">
        <v>1672.45</v>
      </c>
      <c r="G906">
        <v>3249</v>
      </c>
      <c r="H906" s="116"/>
      <c r="I906" s="116"/>
      <c r="L906" s="169">
        <v>45754</v>
      </c>
      <c r="M906" s="116">
        <v>1671.75</v>
      </c>
      <c r="N906" s="116">
        <v>1700.85</v>
      </c>
      <c r="O906" s="116">
        <v>1557</v>
      </c>
      <c r="P906" s="116">
        <v>1557</v>
      </c>
      <c r="Q906" s="116">
        <v>1671.75</v>
      </c>
      <c r="R906">
        <v>80042</v>
      </c>
    </row>
    <row r="907" spans="1:18" x14ac:dyDescent="0.25">
      <c r="A907" s="169">
        <v>45755</v>
      </c>
      <c r="B907" s="116">
        <v>1752.8</v>
      </c>
      <c r="C907" s="116">
        <v>1720.25</v>
      </c>
      <c r="D907" s="116">
        <v>1685</v>
      </c>
      <c r="E907" s="116">
        <v>1724.95</v>
      </c>
      <c r="F907" s="116">
        <v>1720.25</v>
      </c>
      <c r="G907">
        <v>1755</v>
      </c>
      <c r="H907" s="116"/>
      <c r="I907" s="116"/>
      <c r="L907" s="169">
        <v>45755</v>
      </c>
      <c r="M907" s="116">
        <v>1717</v>
      </c>
      <c r="N907" s="116">
        <v>1754.95</v>
      </c>
      <c r="O907" s="116">
        <v>1675</v>
      </c>
      <c r="P907" s="116">
        <v>1675</v>
      </c>
      <c r="Q907" s="116">
        <v>1717</v>
      </c>
      <c r="R907">
        <v>33761</v>
      </c>
    </row>
    <row r="908" spans="1:18" x14ac:dyDescent="0.25">
      <c r="A908" s="169">
        <v>45756</v>
      </c>
      <c r="B908" s="116">
        <v>1732</v>
      </c>
      <c r="C908" s="116">
        <v>1679</v>
      </c>
      <c r="D908" s="116">
        <v>1650.7</v>
      </c>
      <c r="E908" s="116">
        <v>1701.5</v>
      </c>
      <c r="F908" s="116">
        <v>1679</v>
      </c>
      <c r="G908">
        <v>2824</v>
      </c>
      <c r="H908" s="116"/>
      <c r="I908" s="116"/>
      <c r="L908" s="169">
        <v>45756</v>
      </c>
      <c r="M908" s="116">
        <v>1679.15</v>
      </c>
      <c r="N908" s="116">
        <v>1744.8</v>
      </c>
      <c r="O908" s="116">
        <v>1651.9</v>
      </c>
      <c r="P908" s="116">
        <v>1744.8</v>
      </c>
      <c r="Q908" s="116">
        <v>1679.15</v>
      </c>
      <c r="R908">
        <v>25120</v>
      </c>
    </row>
    <row r="909" spans="1:18" x14ac:dyDescent="0.25">
      <c r="A909" s="169">
        <v>45758</v>
      </c>
      <c r="B909" s="116">
        <v>1794</v>
      </c>
      <c r="C909" s="116">
        <v>1779.85</v>
      </c>
      <c r="D909" s="116">
        <v>1703.95</v>
      </c>
      <c r="E909" s="116">
        <v>1734</v>
      </c>
      <c r="F909" s="116">
        <v>1779.85</v>
      </c>
      <c r="G909">
        <v>3584</v>
      </c>
      <c r="H909" s="116"/>
      <c r="I909" s="116"/>
      <c r="L909" s="169">
        <v>45758</v>
      </c>
      <c r="M909" s="116">
        <v>1784.65</v>
      </c>
      <c r="N909" s="116">
        <v>1795</v>
      </c>
      <c r="O909" s="116">
        <v>1692</v>
      </c>
      <c r="P909" s="116">
        <v>1692</v>
      </c>
      <c r="Q909" s="116">
        <v>1784.65</v>
      </c>
      <c r="R909">
        <v>70587</v>
      </c>
    </row>
    <row r="910" spans="1:18" x14ac:dyDescent="0.25">
      <c r="A910" s="169">
        <v>45762</v>
      </c>
      <c r="B910" s="116">
        <v>1899.95</v>
      </c>
      <c r="C910" s="116">
        <v>1836.3</v>
      </c>
      <c r="D910" s="116">
        <v>1828.2</v>
      </c>
      <c r="E910" s="116">
        <v>1899.95</v>
      </c>
      <c r="F910" s="116">
        <v>1836.3</v>
      </c>
      <c r="G910">
        <v>867</v>
      </c>
      <c r="H910" s="116"/>
      <c r="I910" s="116"/>
      <c r="L910" s="169">
        <v>45762</v>
      </c>
      <c r="M910" s="116">
        <v>1835.7</v>
      </c>
      <c r="N910" s="116">
        <v>1861.3</v>
      </c>
      <c r="O910" s="116">
        <v>1824.9</v>
      </c>
      <c r="P910" s="116">
        <v>1824.9</v>
      </c>
      <c r="Q910" s="116">
        <v>1835.7</v>
      </c>
      <c r="R910">
        <v>42025</v>
      </c>
    </row>
    <row r="911" spans="1:18" x14ac:dyDescent="0.25">
      <c r="A911" s="169">
        <v>45763</v>
      </c>
      <c r="B911" s="116">
        <v>1914.9</v>
      </c>
      <c r="C911" s="116">
        <v>1878.85</v>
      </c>
      <c r="D911" s="116">
        <v>1851.25</v>
      </c>
      <c r="E911" s="116">
        <v>1875.7</v>
      </c>
      <c r="F911" s="116">
        <v>1878.85</v>
      </c>
      <c r="G911">
        <v>5985</v>
      </c>
      <c r="H911" s="116"/>
      <c r="I911" s="116"/>
      <c r="L911" s="169">
        <v>45763</v>
      </c>
      <c r="M911" s="116">
        <v>1876.9</v>
      </c>
      <c r="N911" s="116">
        <v>1918</v>
      </c>
      <c r="O911" s="116">
        <v>1853.1</v>
      </c>
      <c r="P911" s="116">
        <v>1878</v>
      </c>
      <c r="Q911" s="116">
        <v>1876.9</v>
      </c>
      <c r="R911">
        <v>124631</v>
      </c>
    </row>
    <row r="912" spans="1:18" x14ac:dyDescent="0.25">
      <c r="A912" s="169">
        <v>45764</v>
      </c>
      <c r="B912" s="116">
        <v>1899.4</v>
      </c>
      <c r="C912" s="116">
        <v>1878.15</v>
      </c>
      <c r="D912" s="116">
        <v>1857.7</v>
      </c>
      <c r="E912" s="116">
        <v>1874.95</v>
      </c>
      <c r="F912" s="116">
        <v>1878.15</v>
      </c>
      <c r="G912">
        <v>2186</v>
      </c>
      <c r="H912" s="116"/>
      <c r="I912" s="116"/>
      <c r="L912" s="169">
        <v>45764</v>
      </c>
      <c r="M912" s="116">
        <v>1878.3</v>
      </c>
      <c r="N912" s="116">
        <v>1904.9</v>
      </c>
      <c r="O912" s="116">
        <v>1858.2</v>
      </c>
      <c r="P912" s="116">
        <v>1883.2</v>
      </c>
      <c r="Q912" s="116">
        <v>1878.3</v>
      </c>
      <c r="R912">
        <v>21298</v>
      </c>
    </row>
    <row r="913" spans="1:18" x14ac:dyDescent="0.25">
      <c r="A913" s="169">
        <v>45768</v>
      </c>
      <c r="B913" s="116">
        <v>1905.55</v>
      </c>
      <c r="C913" s="116">
        <v>1895.65</v>
      </c>
      <c r="D913" s="116">
        <v>1867.05</v>
      </c>
      <c r="E913" s="116">
        <v>1878</v>
      </c>
      <c r="F913" s="116">
        <v>1895.65</v>
      </c>
      <c r="G913">
        <v>1993</v>
      </c>
      <c r="H913" s="116"/>
      <c r="I913" s="116"/>
      <c r="L913" s="169">
        <v>45768</v>
      </c>
      <c r="M913" s="116">
        <v>1897.4</v>
      </c>
      <c r="N913" s="116">
        <v>1906.5</v>
      </c>
      <c r="O913" s="116">
        <v>1866.6</v>
      </c>
      <c r="P913" s="116">
        <v>1878.3</v>
      </c>
      <c r="Q913" s="116">
        <v>1897.4</v>
      </c>
      <c r="R913">
        <v>66655</v>
      </c>
    </row>
    <row r="914" spans="1:18" x14ac:dyDescent="0.25">
      <c r="A914" s="169">
        <v>45769</v>
      </c>
      <c r="B914" s="116">
        <v>1966.55</v>
      </c>
      <c r="C914" s="116">
        <v>1948.5</v>
      </c>
      <c r="D914" s="116">
        <v>1900</v>
      </c>
      <c r="E914" s="116">
        <v>1906.7</v>
      </c>
      <c r="F914" s="116">
        <v>1948.5</v>
      </c>
      <c r="G914">
        <v>1593</v>
      </c>
      <c r="H914" s="116"/>
      <c r="I914" s="116"/>
      <c r="L914" s="169">
        <v>45769</v>
      </c>
      <c r="M914" s="116">
        <v>1950.3</v>
      </c>
      <c r="N914" s="116">
        <v>1966</v>
      </c>
      <c r="O914" s="116">
        <v>1891.3</v>
      </c>
      <c r="P914" s="116">
        <v>1916.6</v>
      </c>
      <c r="Q914" s="116">
        <v>1950.3</v>
      </c>
      <c r="R914">
        <v>55386</v>
      </c>
    </row>
    <row r="915" spans="1:18" x14ac:dyDescent="0.25">
      <c r="A915" s="169">
        <v>45770</v>
      </c>
      <c r="B915" s="116">
        <v>1979</v>
      </c>
      <c r="C915" s="116">
        <v>1890.25</v>
      </c>
      <c r="D915" s="116">
        <v>1868.9</v>
      </c>
      <c r="E915" s="116">
        <v>1960</v>
      </c>
      <c r="F915" s="116">
        <v>1890.25</v>
      </c>
      <c r="G915">
        <v>2590</v>
      </c>
      <c r="H915" s="116"/>
      <c r="I915" s="116"/>
      <c r="L915" s="169">
        <v>45770</v>
      </c>
      <c r="M915" s="116">
        <v>1889.5</v>
      </c>
      <c r="N915" s="116">
        <v>1971.9</v>
      </c>
      <c r="O915" s="116">
        <v>1867.2</v>
      </c>
      <c r="P915" s="116">
        <v>1952.1</v>
      </c>
      <c r="Q915" s="116">
        <v>1889.5</v>
      </c>
      <c r="R915">
        <v>45265</v>
      </c>
    </row>
    <row r="916" spans="1:18" x14ac:dyDescent="0.25">
      <c r="A916" s="169">
        <v>45771</v>
      </c>
      <c r="B916" s="116">
        <v>1936.9</v>
      </c>
      <c r="C916" s="116">
        <v>1913.6</v>
      </c>
      <c r="D916" s="116">
        <v>1890.25</v>
      </c>
      <c r="E916" s="116">
        <v>1890.25</v>
      </c>
      <c r="F916" s="116">
        <v>1913.6</v>
      </c>
      <c r="G916">
        <v>3439</v>
      </c>
      <c r="H916" s="116"/>
      <c r="I916" s="116"/>
      <c r="L916" s="169">
        <v>45771</v>
      </c>
      <c r="M916" s="116">
        <v>1913.2</v>
      </c>
      <c r="N916" s="116">
        <v>1938</v>
      </c>
      <c r="O916" s="116">
        <v>1895</v>
      </c>
      <c r="P916" s="116">
        <v>1908.4</v>
      </c>
      <c r="Q916" s="116">
        <v>1913.2</v>
      </c>
      <c r="R916">
        <v>34304</v>
      </c>
    </row>
    <row r="917" spans="1:18" x14ac:dyDescent="0.25">
      <c r="A917" s="169">
        <v>45772</v>
      </c>
      <c r="B917" s="116">
        <v>1913.6</v>
      </c>
      <c r="C917" s="116">
        <v>1836.05</v>
      </c>
      <c r="D917" s="116">
        <v>1817.65</v>
      </c>
      <c r="E917" s="116">
        <v>1899.95</v>
      </c>
      <c r="F917" s="116">
        <v>1836.05</v>
      </c>
      <c r="G917">
        <v>5484</v>
      </c>
      <c r="H917" s="116"/>
      <c r="I917" s="116"/>
      <c r="L917" s="169">
        <v>45772</v>
      </c>
      <c r="M917" s="116">
        <v>1839.2</v>
      </c>
      <c r="N917" s="116">
        <v>1918.9</v>
      </c>
      <c r="O917" s="116">
        <v>1816.3</v>
      </c>
      <c r="P917" s="116">
        <v>1881</v>
      </c>
      <c r="Q917" s="116">
        <v>1839.2</v>
      </c>
      <c r="R917">
        <v>45706</v>
      </c>
    </row>
    <row r="918" spans="1:18" x14ac:dyDescent="0.25">
      <c r="A918" s="169">
        <v>45775</v>
      </c>
      <c r="B918" s="116">
        <v>1887.95</v>
      </c>
      <c r="C918" s="116">
        <v>1856.85</v>
      </c>
      <c r="D918" s="116">
        <v>1803.4</v>
      </c>
      <c r="E918" s="116">
        <v>1803.4</v>
      </c>
      <c r="F918" s="116">
        <v>1856.85</v>
      </c>
      <c r="G918">
        <v>2496</v>
      </c>
      <c r="H918" s="116"/>
      <c r="I918" s="116"/>
      <c r="L918" s="169">
        <v>45775</v>
      </c>
      <c r="M918" s="116">
        <v>1855</v>
      </c>
      <c r="N918" s="116">
        <v>1887.2</v>
      </c>
      <c r="O918" s="116">
        <v>1805.3</v>
      </c>
      <c r="P918" s="116">
        <v>1820</v>
      </c>
      <c r="Q918" s="116">
        <v>1855</v>
      </c>
      <c r="R918">
        <v>30471</v>
      </c>
    </row>
    <row r="919" spans="1:18" x14ac:dyDescent="0.25">
      <c r="A919" s="169">
        <v>45776</v>
      </c>
      <c r="B919" s="116">
        <v>1873.5</v>
      </c>
      <c r="C919" s="116">
        <v>1821.35</v>
      </c>
      <c r="D919" s="116">
        <v>1813.6</v>
      </c>
      <c r="E919" s="116">
        <v>1856.85</v>
      </c>
      <c r="F919" s="116">
        <v>1821.35</v>
      </c>
      <c r="G919">
        <v>2763</v>
      </c>
      <c r="H919" s="116"/>
      <c r="I919" s="116"/>
      <c r="L919" s="169">
        <v>45776</v>
      </c>
      <c r="M919" s="116">
        <v>1822.8</v>
      </c>
      <c r="N919" s="116">
        <v>1876.2</v>
      </c>
      <c r="O919" s="116">
        <v>1815</v>
      </c>
      <c r="P919" s="116">
        <v>1860.2</v>
      </c>
      <c r="Q919" s="116">
        <v>1822.8</v>
      </c>
      <c r="R919">
        <v>24835</v>
      </c>
    </row>
    <row r="920" spans="1:18" x14ac:dyDescent="0.25">
      <c r="A920" s="169">
        <v>45777</v>
      </c>
      <c r="B920" s="116">
        <v>1813.9</v>
      </c>
      <c r="C920" s="116">
        <v>1744.15</v>
      </c>
      <c r="D920" s="116">
        <v>1725.85</v>
      </c>
      <c r="E920" s="116">
        <v>1806.05</v>
      </c>
      <c r="F920" s="116">
        <v>1744.15</v>
      </c>
      <c r="G920">
        <v>4620</v>
      </c>
      <c r="H920" s="116"/>
      <c r="I920" s="116"/>
      <c r="L920" s="169">
        <v>45777</v>
      </c>
      <c r="M920" s="116">
        <v>1735.2</v>
      </c>
      <c r="N920" s="116">
        <v>1817.6</v>
      </c>
      <c r="O920" s="116">
        <v>1725</v>
      </c>
      <c r="P920" s="116">
        <v>1810</v>
      </c>
      <c r="Q920" s="116">
        <v>1735.2</v>
      </c>
      <c r="R920">
        <v>54760</v>
      </c>
    </row>
    <row r="921" spans="1:18" x14ac:dyDescent="0.25">
      <c r="A921" s="169">
        <v>45779</v>
      </c>
      <c r="B921" s="116">
        <v>1778.05</v>
      </c>
      <c r="C921" s="116">
        <v>1764.25</v>
      </c>
      <c r="D921" s="116">
        <v>1703</v>
      </c>
      <c r="E921" s="116">
        <v>1744.15</v>
      </c>
      <c r="F921" s="116">
        <v>1764.25</v>
      </c>
      <c r="G921">
        <v>2814</v>
      </c>
      <c r="H921" s="116"/>
      <c r="I921" s="116"/>
      <c r="L921" s="169">
        <v>45779</v>
      </c>
      <c r="M921" s="116">
        <v>1762.9</v>
      </c>
      <c r="N921" s="116">
        <v>1778.2</v>
      </c>
      <c r="O921" s="116">
        <v>1701.9</v>
      </c>
      <c r="P921" s="116">
        <v>1745</v>
      </c>
      <c r="Q921" s="116">
        <v>1762.9</v>
      </c>
      <c r="R921">
        <v>28197</v>
      </c>
    </row>
    <row r="922" spans="1:18" x14ac:dyDescent="0.25">
      <c r="A922" s="169">
        <v>45782</v>
      </c>
      <c r="B922" s="116">
        <v>1924</v>
      </c>
      <c r="C922" s="116">
        <v>1778.15</v>
      </c>
      <c r="D922" s="116">
        <v>1742.55</v>
      </c>
      <c r="E922" s="116">
        <v>1799</v>
      </c>
      <c r="F922" s="116">
        <v>1778.15</v>
      </c>
      <c r="G922">
        <v>29554</v>
      </c>
      <c r="H922" s="116"/>
      <c r="I922" s="116"/>
      <c r="L922" s="169">
        <v>45782</v>
      </c>
      <c r="M922" s="116">
        <v>1779.6</v>
      </c>
      <c r="N922" s="116">
        <v>1924</v>
      </c>
      <c r="O922" s="116">
        <v>1741.4</v>
      </c>
      <c r="P922" s="116">
        <v>1810</v>
      </c>
      <c r="Q922" s="116">
        <v>1779.6</v>
      </c>
      <c r="R922">
        <v>411529</v>
      </c>
    </row>
    <row r="923" spans="1:18" x14ac:dyDescent="0.25">
      <c r="A923" s="169">
        <v>45783</v>
      </c>
      <c r="B923" s="116">
        <v>1823.9</v>
      </c>
      <c r="C923" s="116">
        <v>1767.35</v>
      </c>
      <c r="D923" s="116">
        <v>1729.05</v>
      </c>
      <c r="E923" s="116">
        <v>1765.25</v>
      </c>
      <c r="F923" s="116">
        <v>1767.35</v>
      </c>
      <c r="G923">
        <v>5967</v>
      </c>
      <c r="H923" s="116"/>
      <c r="I923" s="116"/>
      <c r="L923" s="169">
        <v>45783</v>
      </c>
      <c r="M923" s="116">
        <v>1772</v>
      </c>
      <c r="N923" s="116">
        <v>1823.9</v>
      </c>
      <c r="O923" s="116">
        <v>1730.1</v>
      </c>
      <c r="P923" s="116">
        <v>1779.6</v>
      </c>
      <c r="Q923" s="116">
        <v>1772</v>
      </c>
      <c r="R923">
        <v>134040</v>
      </c>
    </row>
    <row r="924" spans="1:18" x14ac:dyDescent="0.25">
      <c r="A924" s="169">
        <v>45784</v>
      </c>
      <c r="B924" s="116">
        <v>1802.75</v>
      </c>
      <c r="C924" s="116">
        <v>1794.6</v>
      </c>
      <c r="D924" s="116">
        <v>1650.05</v>
      </c>
      <c r="E924" s="116">
        <v>1650.05</v>
      </c>
      <c r="F924" s="116">
        <v>1794.6</v>
      </c>
      <c r="G924">
        <v>1780</v>
      </c>
      <c r="H924" s="116"/>
      <c r="I924" s="116"/>
      <c r="L924" s="169">
        <v>45784</v>
      </c>
      <c r="M924" s="116">
        <v>1795.2</v>
      </c>
      <c r="N924" s="116">
        <v>1803</v>
      </c>
      <c r="O924" s="116">
        <v>1736.6</v>
      </c>
      <c r="P924" s="116">
        <v>1736.6</v>
      </c>
      <c r="Q924" s="116">
        <v>1795.2</v>
      </c>
      <c r="R924">
        <v>46475</v>
      </c>
    </row>
    <row r="925" spans="1:18" x14ac:dyDescent="0.25">
      <c r="A925" s="169">
        <v>45785</v>
      </c>
      <c r="B925" s="116">
        <v>1865.6</v>
      </c>
      <c r="C925" s="116">
        <v>1762.85</v>
      </c>
      <c r="D925" s="116">
        <v>1758.35</v>
      </c>
      <c r="E925" s="116">
        <v>1808.9</v>
      </c>
      <c r="F925" s="116">
        <v>1762.85</v>
      </c>
      <c r="G925">
        <v>1536</v>
      </c>
      <c r="H925" s="116"/>
      <c r="I925" s="116"/>
      <c r="L925" s="169">
        <v>45785</v>
      </c>
      <c r="M925" s="116">
        <v>1762.9</v>
      </c>
      <c r="N925" s="116">
        <v>1868.8</v>
      </c>
      <c r="O925" s="116">
        <v>1747.6</v>
      </c>
      <c r="P925" s="116">
        <v>1786</v>
      </c>
      <c r="Q925" s="116">
        <v>1762.9</v>
      </c>
      <c r="R925">
        <v>46929</v>
      </c>
    </row>
    <row r="926" spans="1:18" x14ac:dyDescent="0.25">
      <c r="A926" s="169">
        <v>45786</v>
      </c>
      <c r="B926" s="116">
        <v>1760.45</v>
      </c>
      <c r="C926" s="116">
        <v>1751.95</v>
      </c>
      <c r="D926" s="116">
        <v>1709.9</v>
      </c>
      <c r="E926" s="116">
        <v>1745.1</v>
      </c>
      <c r="F926" s="116">
        <v>1751.95</v>
      </c>
      <c r="G926">
        <v>1416</v>
      </c>
      <c r="H926" s="116"/>
      <c r="I926" s="116"/>
      <c r="L926" s="169">
        <v>45786</v>
      </c>
      <c r="M926" s="116">
        <v>1751.9</v>
      </c>
      <c r="N926" s="116">
        <v>1768</v>
      </c>
      <c r="O926" s="116">
        <v>1708</v>
      </c>
      <c r="P926" s="116">
        <v>1730.1</v>
      </c>
      <c r="Q926" s="116">
        <v>1751.9</v>
      </c>
      <c r="R926">
        <v>37226</v>
      </c>
    </row>
    <row r="927" spans="1:18" x14ac:dyDescent="0.25">
      <c r="A927" s="169">
        <v>45789</v>
      </c>
      <c r="B927" s="116">
        <v>1875.7</v>
      </c>
      <c r="C927" s="116">
        <v>1843.05</v>
      </c>
      <c r="D927" s="116">
        <v>1765.65</v>
      </c>
      <c r="E927" s="116">
        <v>1765.65</v>
      </c>
      <c r="F927" s="116">
        <v>1843.05</v>
      </c>
      <c r="G927">
        <v>5526</v>
      </c>
      <c r="H927" s="116"/>
      <c r="I927" s="116"/>
      <c r="L927" s="169">
        <v>45789</v>
      </c>
      <c r="M927" s="116">
        <v>1841</v>
      </c>
      <c r="N927" s="116">
        <v>1907.3</v>
      </c>
      <c r="O927" s="116">
        <v>1800</v>
      </c>
      <c r="P927" s="116">
        <v>1800</v>
      </c>
      <c r="Q927" s="116">
        <v>1841</v>
      </c>
      <c r="R927">
        <v>51914</v>
      </c>
    </row>
    <row r="928" spans="1:18" x14ac:dyDescent="0.25">
      <c r="A928" s="169">
        <v>45790</v>
      </c>
      <c r="B928" s="116">
        <v>1872.15</v>
      </c>
      <c r="C928" s="116">
        <v>1847</v>
      </c>
      <c r="D928" s="116">
        <v>1801</v>
      </c>
      <c r="E928" s="116">
        <v>1828</v>
      </c>
      <c r="F928" s="116">
        <v>1847</v>
      </c>
      <c r="G928">
        <v>5185</v>
      </c>
      <c r="H928" s="116"/>
      <c r="I928" s="116"/>
      <c r="L928" s="169">
        <v>45790</v>
      </c>
      <c r="M928" s="116">
        <v>1848.7</v>
      </c>
      <c r="N928" s="116">
        <v>1871.9</v>
      </c>
      <c r="O928" s="116">
        <v>1801.5</v>
      </c>
      <c r="P928" s="116">
        <v>1841</v>
      </c>
      <c r="Q928" s="116">
        <v>1848.7</v>
      </c>
      <c r="R928">
        <v>35351</v>
      </c>
    </row>
    <row r="929" spans="1:18" x14ac:dyDescent="0.25">
      <c r="A929" s="169">
        <v>45791</v>
      </c>
      <c r="B929" s="116">
        <v>1867</v>
      </c>
      <c r="C929" s="116">
        <v>1826.1</v>
      </c>
      <c r="D929" s="116">
        <v>1809.25</v>
      </c>
      <c r="E929" s="116">
        <v>1867</v>
      </c>
      <c r="F929" s="116">
        <v>1826.1</v>
      </c>
      <c r="G929">
        <v>1049</v>
      </c>
      <c r="H929" s="116"/>
      <c r="I929" s="116"/>
      <c r="L929" s="169">
        <v>45791</v>
      </c>
      <c r="M929" s="116">
        <v>1820</v>
      </c>
      <c r="N929" s="116">
        <v>1870</v>
      </c>
      <c r="O929" s="116">
        <v>1803.6</v>
      </c>
      <c r="P929" s="116">
        <v>1870</v>
      </c>
      <c r="Q929" s="116">
        <v>1820</v>
      </c>
      <c r="R929">
        <v>47248</v>
      </c>
    </row>
    <row r="930" spans="1:18" x14ac:dyDescent="0.25">
      <c r="A930" s="169">
        <v>45792</v>
      </c>
      <c r="B930" s="116">
        <v>1875</v>
      </c>
      <c r="C930" s="116">
        <v>1852.65</v>
      </c>
      <c r="D930" s="116">
        <v>1826.05</v>
      </c>
      <c r="E930" s="116">
        <v>1826.1</v>
      </c>
      <c r="F930" s="116">
        <v>1852.65</v>
      </c>
      <c r="G930">
        <v>3537</v>
      </c>
      <c r="H930" s="116"/>
      <c r="I930" s="116"/>
      <c r="L930" s="169">
        <v>45792</v>
      </c>
      <c r="M930" s="116">
        <v>1856.7</v>
      </c>
      <c r="N930" s="116">
        <v>1875.3</v>
      </c>
      <c r="O930" s="116">
        <v>1826.8</v>
      </c>
      <c r="P930" s="116">
        <v>1832.2</v>
      </c>
      <c r="Q930" s="116">
        <v>1856.7</v>
      </c>
      <c r="R930">
        <v>38739</v>
      </c>
    </row>
    <row r="931" spans="1:18" x14ac:dyDescent="0.25">
      <c r="A931" s="169">
        <v>45793</v>
      </c>
      <c r="B931" s="116">
        <v>1852.5</v>
      </c>
      <c r="C931" s="116">
        <v>1836.15</v>
      </c>
      <c r="D931" s="116">
        <v>1821.05</v>
      </c>
      <c r="E931" s="116">
        <v>1821.05</v>
      </c>
      <c r="F931" s="116">
        <v>1836.15</v>
      </c>
      <c r="G931">
        <v>1142</v>
      </c>
      <c r="H931" s="116"/>
      <c r="I931" s="116"/>
      <c r="L931" s="169">
        <v>45793</v>
      </c>
      <c r="M931" s="116">
        <v>1836.5</v>
      </c>
      <c r="N931" s="116">
        <v>1864.4</v>
      </c>
      <c r="O931" s="116">
        <v>1824</v>
      </c>
      <c r="P931" s="116">
        <v>1859.8</v>
      </c>
      <c r="Q931" s="116">
        <v>1836.5</v>
      </c>
      <c r="R931">
        <v>28198</v>
      </c>
    </row>
    <row r="932" spans="1:18" x14ac:dyDescent="0.25">
      <c r="A932" s="169">
        <v>45796</v>
      </c>
      <c r="B932" s="116">
        <v>1958</v>
      </c>
      <c r="C932" s="116">
        <v>1953.65</v>
      </c>
      <c r="D932" s="116">
        <v>1850</v>
      </c>
      <c r="E932" s="116">
        <v>1850</v>
      </c>
      <c r="F932" s="116">
        <v>1953.65</v>
      </c>
      <c r="G932">
        <v>6567</v>
      </c>
      <c r="H932" s="116"/>
      <c r="I932" s="116"/>
      <c r="L932" s="169">
        <v>45796</v>
      </c>
      <c r="M932" s="116">
        <v>1954</v>
      </c>
      <c r="N932" s="116">
        <v>1957.5</v>
      </c>
      <c r="O932" s="116">
        <v>1849</v>
      </c>
      <c r="P932" s="116">
        <v>1849</v>
      </c>
      <c r="Q932" s="116">
        <v>1954</v>
      </c>
      <c r="R932">
        <v>98267</v>
      </c>
    </row>
    <row r="933" spans="1:18" x14ac:dyDescent="0.25">
      <c r="A933" s="169">
        <v>45797</v>
      </c>
      <c r="B933" s="116">
        <v>1972</v>
      </c>
      <c r="C933" s="116">
        <v>1890</v>
      </c>
      <c r="D933" s="116">
        <v>1881.1</v>
      </c>
      <c r="E933" s="116">
        <v>1969</v>
      </c>
      <c r="F933" s="116">
        <v>1890</v>
      </c>
      <c r="G933">
        <v>3050</v>
      </c>
      <c r="H933" s="116"/>
      <c r="I933" s="116"/>
      <c r="L933" s="169">
        <v>45797</v>
      </c>
      <c r="M933" s="116">
        <v>1888.3</v>
      </c>
      <c r="N933" s="116">
        <v>1990</v>
      </c>
      <c r="O933" s="116">
        <v>1880</v>
      </c>
      <c r="P933" s="116">
        <v>1975</v>
      </c>
      <c r="Q933" s="116">
        <v>1888.3</v>
      </c>
      <c r="R933">
        <v>52555</v>
      </c>
    </row>
    <row r="934" spans="1:18" x14ac:dyDescent="0.25">
      <c r="A934" s="169">
        <v>45798</v>
      </c>
      <c r="B934" s="116">
        <v>1922.85</v>
      </c>
      <c r="C934" s="116">
        <v>1886.25</v>
      </c>
      <c r="D934" s="116">
        <v>1871</v>
      </c>
      <c r="E934" s="116">
        <v>1885.05</v>
      </c>
      <c r="F934" s="116">
        <v>1886.25</v>
      </c>
      <c r="G934">
        <v>3767</v>
      </c>
      <c r="H934" s="116"/>
      <c r="I934" s="116"/>
      <c r="L934" s="169">
        <v>45798</v>
      </c>
      <c r="M934" s="116">
        <v>1886</v>
      </c>
      <c r="N934" s="116">
        <v>1937.7</v>
      </c>
      <c r="O934" s="116">
        <v>1870.1</v>
      </c>
      <c r="P934" s="116">
        <v>1900</v>
      </c>
      <c r="Q934" s="116">
        <v>1886</v>
      </c>
      <c r="R934">
        <v>35300</v>
      </c>
    </row>
    <row r="935" spans="1:18" x14ac:dyDescent="0.25">
      <c r="A935" s="169">
        <v>45799</v>
      </c>
      <c r="B935" s="116">
        <v>1902.5</v>
      </c>
      <c r="C935" s="116">
        <v>1871.5</v>
      </c>
      <c r="D935" s="116">
        <v>1851.6</v>
      </c>
      <c r="E935" s="116">
        <v>1886.25</v>
      </c>
      <c r="F935" s="116">
        <v>1871.5</v>
      </c>
      <c r="G935">
        <v>4841</v>
      </c>
      <c r="H935" s="116"/>
      <c r="I935" s="116"/>
      <c r="L935" s="169">
        <v>45799</v>
      </c>
      <c r="M935" s="116">
        <v>1871</v>
      </c>
      <c r="N935" s="116">
        <v>1907.2</v>
      </c>
      <c r="O935" s="116">
        <v>1852</v>
      </c>
      <c r="P935" s="116">
        <v>1893.4</v>
      </c>
      <c r="Q935" s="116">
        <v>1871</v>
      </c>
      <c r="R935">
        <v>20039</v>
      </c>
    </row>
    <row r="936" spans="1:18" x14ac:dyDescent="0.25">
      <c r="A936" s="169">
        <v>45800</v>
      </c>
      <c r="B936" s="116">
        <v>1871.95</v>
      </c>
      <c r="C936" s="116">
        <v>1854.65</v>
      </c>
      <c r="D936" s="116">
        <v>1837.55</v>
      </c>
      <c r="E936" s="116">
        <v>1869</v>
      </c>
      <c r="F936" s="116">
        <v>1854.65</v>
      </c>
      <c r="G936">
        <v>2105</v>
      </c>
      <c r="H936" s="116"/>
      <c r="I936" s="116"/>
      <c r="L936" s="169">
        <v>45800</v>
      </c>
      <c r="M936" s="116">
        <v>1858.8</v>
      </c>
      <c r="N936" s="116">
        <v>1877.5</v>
      </c>
      <c r="O936" s="116">
        <v>1840.1</v>
      </c>
      <c r="P936" s="116">
        <v>1876</v>
      </c>
      <c r="Q936" s="116">
        <v>1858.8</v>
      </c>
      <c r="R936">
        <v>10750</v>
      </c>
    </row>
    <row r="937" spans="1:18" x14ac:dyDescent="0.25">
      <c r="A937" s="169">
        <v>45803</v>
      </c>
      <c r="B937" s="116">
        <v>1900</v>
      </c>
      <c r="C937" s="116">
        <v>1878.55</v>
      </c>
      <c r="D937" s="116">
        <v>1854.65</v>
      </c>
      <c r="E937" s="116">
        <v>1854.65</v>
      </c>
      <c r="F937" s="116">
        <v>1878.55</v>
      </c>
      <c r="G937">
        <v>821</v>
      </c>
      <c r="H937" s="116"/>
      <c r="I937" s="116"/>
      <c r="L937" s="169">
        <v>45803</v>
      </c>
      <c r="M937" s="116">
        <v>1880.8</v>
      </c>
      <c r="N937" s="116">
        <v>1901.6</v>
      </c>
      <c r="O937" s="116">
        <v>1845</v>
      </c>
      <c r="P937" s="116">
        <v>1845</v>
      </c>
      <c r="Q937" s="116">
        <v>1880.8</v>
      </c>
      <c r="R937">
        <v>21446</v>
      </c>
    </row>
    <row r="938" spans="1:18" x14ac:dyDescent="0.25">
      <c r="A938" s="169">
        <v>45804</v>
      </c>
      <c r="B938" s="116">
        <v>1897.45</v>
      </c>
      <c r="C938" s="116">
        <v>1864.95</v>
      </c>
      <c r="D938" s="116">
        <v>1850</v>
      </c>
      <c r="E938" s="116">
        <v>1893.1</v>
      </c>
      <c r="F938" s="116">
        <v>1864.95</v>
      </c>
      <c r="G938">
        <v>1579</v>
      </c>
      <c r="H938" s="116"/>
      <c r="I938" s="116"/>
      <c r="L938" s="169">
        <v>45804</v>
      </c>
      <c r="M938" s="116">
        <v>1870.6</v>
      </c>
      <c r="N938" s="116">
        <v>1899.9</v>
      </c>
      <c r="O938" s="116">
        <v>1845</v>
      </c>
      <c r="P938" s="116">
        <v>1899</v>
      </c>
      <c r="Q938" s="116">
        <v>1870.6</v>
      </c>
      <c r="R938">
        <v>24489</v>
      </c>
    </row>
    <row r="939" spans="1:18" x14ac:dyDescent="0.25">
      <c r="A939" s="169">
        <v>45805</v>
      </c>
      <c r="B939" s="116">
        <v>1880</v>
      </c>
      <c r="C939" s="116">
        <v>1819.4</v>
      </c>
      <c r="D939" s="116">
        <v>1805.9</v>
      </c>
      <c r="E939" s="116">
        <v>1872.55</v>
      </c>
      <c r="F939" s="116">
        <v>1819.4</v>
      </c>
      <c r="G939">
        <v>1042</v>
      </c>
      <c r="H939" s="116"/>
      <c r="I939" s="116"/>
      <c r="L939" s="169">
        <v>45805</v>
      </c>
      <c r="M939" s="116">
        <v>1818.7</v>
      </c>
      <c r="N939" s="116">
        <v>1897</v>
      </c>
      <c r="O939" s="116">
        <v>1805</v>
      </c>
      <c r="P939" s="116">
        <v>1897</v>
      </c>
      <c r="Q939" s="116">
        <v>1818.7</v>
      </c>
      <c r="R939">
        <v>48136</v>
      </c>
    </row>
    <row r="940" spans="1:18" x14ac:dyDescent="0.25">
      <c r="A940" s="169">
        <v>45806</v>
      </c>
      <c r="B940" s="116">
        <v>1830.4</v>
      </c>
      <c r="C940" s="116">
        <v>1786.15</v>
      </c>
      <c r="D940" s="116">
        <v>1780.15</v>
      </c>
      <c r="E940" s="116">
        <v>1815</v>
      </c>
      <c r="F940" s="116">
        <v>1786.15</v>
      </c>
      <c r="G940">
        <v>4062</v>
      </c>
      <c r="H940" s="116"/>
      <c r="I940" s="116"/>
      <c r="L940" s="169">
        <v>45806</v>
      </c>
      <c r="M940" s="116">
        <v>1786.6</v>
      </c>
      <c r="N940" s="116">
        <v>1834.5</v>
      </c>
      <c r="O940" s="116">
        <v>1780</v>
      </c>
      <c r="P940" s="116">
        <v>1830</v>
      </c>
      <c r="Q940" s="116">
        <v>1786.6</v>
      </c>
      <c r="R940">
        <v>56094</v>
      </c>
    </row>
    <row r="941" spans="1:18" x14ac:dyDescent="0.25">
      <c r="A941" s="169">
        <v>45807</v>
      </c>
      <c r="B941" s="116">
        <v>1810.25</v>
      </c>
      <c r="C941" s="116">
        <v>1781.25</v>
      </c>
      <c r="D941" s="116">
        <v>1755.05</v>
      </c>
      <c r="E941" s="116">
        <v>1755.05</v>
      </c>
      <c r="F941" s="116">
        <v>1781.25</v>
      </c>
      <c r="G941">
        <v>925</v>
      </c>
      <c r="H941" s="116"/>
      <c r="I941" s="116"/>
      <c r="L941" s="169">
        <v>45807</v>
      </c>
      <c r="M941" s="116">
        <v>1780.1</v>
      </c>
      <c r="N941" s="116">
        <v>1817.7</v>
      </c>
      <c r="O941" s="116">
        <v>1761.2</v>
      </c>
      <c r="P941" s="116">
        <v>1786</v>
      </c>
      <c r="Q941" s="116">
        <v>1780.1</v>
      </c>
      <c r="R941">
        <v>36708</v>
      </c>
    </row>
    <row r="942" spans="1:18" x14ac:dyDescent="0.25">
      <c r="A942" s="169">
        <v>45810</v>
      </c>
      <c r="B942" s="116">
        <v>1813.95</v>
      </c>
      <c r="C942" s="116">
        <v>1778.65</v>
      </c>
      <c r="D942" s="116">
        <v>1757.25</v>
      </c>
      <c r="E942" s="116">
        <v>1813.95</v>
      </c>
      <c r="F942" s="116">
        <v>1778.65</v>
      </c>
      <c r="G942">
        <v>2432</v>
      </c>
      <c r="H942" s="116"/>
      <c r="I942" s="116"/>
      <c r="L942" s="169">
        <v>45810</v>
      </c>
      <c r="M942" s="116">
        <v>1778.2</v>
      </c>
      <c r="N942" s="116">
        <v>1797.9</v>
      </c>
      <c r="O942" s="116">
        <v>1750.7</v>
      </c>
      <c r="P942" s="116">
        <v>1797.9</v>
      </c>
      <c r="Q942" s="116">
        <v>1778.2</v>
      </c>
      <c r="R942">
        <v>31454</v>
      </c>
    </row>
    <row r="943" spans="1:18" x14ac:dyDescent="0.25">
      <c r="A943" s="169">
        <v>45811</v>
      </c>
      <c r="B943" s="116">
        <v>1828.55</v>
      </c>
      <c r="C943" s="116">
        <v>1783.65</v>
      </c>
      <c r="D943" s="116">
        <v>1756.05</v>
      </c>
      <c r="E943" s="116">
        <v>1756.05</v>
      </c>
      <c r="F943" s="116">
        <v>1783.65</v>
      </c>
      <c r="G943">
        <v>3635</v>
      </c>
      <c r="H943" s="116"/>
      <c r="I943" s="116"/>
      <c r="L943" s="169">
        <v>45811</v>
      </c>
      <c r="M943" s="116">
        <v>1784</v>
      </c>
      <c r="N943" s="116">
        <v>1830</v>
      </c>
      <c r="O943" s="116">
        <v>1778.6</v>
      </c>
      <c r="P943" s="116">
        <v>1779.9</v>
      </c>
      <c r="Q943" s="116">
        <v>1784</v>
      </c>
      <c r="R943">
        <v>25037</v>
      </c>
    </row>
    <row r="944" spans="1:18" x14ac:dyDescent="0.25">
      <c r="A944" s="169">
        <v>45812</v>
      </c>
      <c r="B944" s="116">
        <v>1795</v>
      </c>
      <c r="C944" s="116">
        <v>1774.4</v>
      </c>
      <c r="D944" s="116">
        <v>1771</v>
      </c>
      <c r="E944" s="116">
        <v>1780.05</v>
      </c>
      <c r="F944" s="116">
        <v>1774.4</v>
      </c>
      <c r="G944">
        <v>1213</v>
      </c>
      <c r="H944" s="116"/>
      <c r="I944" s="116"/>
      <c r="L944" s="169">
        <v>45812</v>
      </c>
      <c r="M944" s="116">
        <v>1775.1</v>
      </c>
      <c r="N944" s="116">
        <v>1797.1</v>
      </c>
      <c r="O944" s="116">
        <v>1764.9</v>
      </c>
      <c r="P944" s="116">
        <v>1797.1</v>
      </c>
      <c r="Q944" s="116">
        <v>1775.1</v>
      </c>
      <c r="R944">
        <v>19606</v>
      </c>
    </row>
    <row r="945" spans="1:18" x14ac:dyDescent="0.25">
      <c r="A945" s="169">
        <v>45813</v>
      </c>
      <c r="B945" s="116">
        <v>1825</v>
      </c>
      <c r="C945" s="116">
        <v>1794.65</v>
      </c>
      <c r="D945" s="116">
        <v>1776.25</v>
      </c>
      <c r="E945" s="116">
        <v>1776.25</v>
      </c>
      <c r="F945" s="116">
        <v>1794.65</v>
      </c>
      <c r="G945">
        <v>1579</v>
      </c>
      <c r="H945" s="116"/>
      <c r="I945" s="116"/>
      <c r="L945" s="169">
        <v>45813</v>
      </c>
      <c r="M945" s="116">
        <v>1796.1</v>
      </c>
      <c r="N945" s="116">
        <v>1826</v>
      </c>
      <c r="O945" s="116">
        <v>1777</v>
      </c>
      <c r="P945" s="116">
        <v>1777.9</v>
      </c>
      <c r="Q945" s="116">
        <v>1796.1</v>
      </c>
      <c r="R945">
        <v>31156</v>
      </c>
    </row>
    <row r="946" spans="1:18" x14ac:dyDescent="0.25">
      <c r="A946" s="169">
        <v>45814</v>
      </c>
      <c r="B946" s="116">
        <v>1813.9</v>
      </c>
      <c r="C946" s="116">
        <v>1779.85</v>
      </c>
      <c r="D946" s="116">
        <v>1771.15</v>
      </c>
      <c r="E946" s="116">
        <v>1788.05</v>
      </c>
      <c r="F946" s="116">
        <v>1779.85</v>
      </c>
      <c r="G946">
        <v>1159</v>
      </c>
      <c r="H946" s="116"/>
      <c r="I946" s="116"/>
      <c r="L946" s="169">
        <v>45814</v>
      </c>
      <c r="M946" s="116">
        <v>1781.2</v>
      </c>
      <c r="N946" s="116">
        <v>1816.4</v>
      </c>
      <c r="O946" s="116">
        <v>1773.1</v>
      </c>
      <c r="P946" s="116">
        <v>1796</v>
      </c>
      <c r="Q946" s="116">
        <v>1781.2</v>
      </c>
      <c r="R946">
        <v>27680</v>
      </c>
    </row>
    <row r="947" spans="1:18" x14ac:dyDescent="0.25">
      <c r="A947" s="169">
        <v>45817</v>
      </c>
      <c r="B947" s="116">
        <v>1845</v>
      </c>
      <c r="C947" s="116">
        <v>1834.5</v>
      </c>
      <c r="D947" s="116">
        <v>1794.1</v>
      </c>
      <c r="E947" s="116">
        <v>1794.1</v>
      </c>
      <c r="F947" s="116">
        <v>1834.5</v>
      </c>
      <c r="G947">
        <v>1678</v>
      </c>
      <c r="H947" s="116"/>
      <c r="I947" s="116"/>
      <c r="L947" s="169">
        <v>45817</v>
      </c>
      <c r="M947" s="116">
        <v>1836.4</v>
      </c>
      <c r="N947" s="116">
        <v>1849</v>
      </c>
      <c r="O947" s="116">
        <v>1786</v>
      </c>
      <c r="P947" s="116">
        <v>1786</v>
      </c>
      <c r="Q947" s="116">
        <v>1836.4</v>
      </c>
      <c r="R947">
        <v>38283</v>
      </c>
    </row>
    <row r="948" spans="1:18" x14ac:dyDescent="0.25">
      <c r="A948" s="169">
        <v>45818</v>
      </c>
      <c r="B948" s="116">
        <v>1849.1</v>
      </c>
      <c r="C948" s="116">
        <v>1813.1</v>
      </c>
      <c r="D948" s="116">
        <v>1804.2</v>
      </c>
      <c r="E948" s="116">
        <v>1830.85</v>
      </c>
      <c r="F948" s="116">
        <v>1813.1</v>
      </c>
      <c r="G948">
        <v>911</v>
      </c>
      <c r="H948" s="116"/>
      <c r="I948" s="116"/>
      <c r="L948" s="169">
        <v>45818</v>
      </c>
      <c r="M948" s="116">
        <v>1816</v>
      </c>
      <c r="N948" s="116">
        <v>1852.7</v>
      </c>
      <c r="O948" s="116">
        <v>1802.1</v>
      </c>
      <c r="P948" s="116">
        <v>1840.7</v>
      </c>
      <c r="Q948" s="116">
        <v>1816</v>
      </c>
      <c r="R948">
        <v>25572</v>
      </c>
    </row>
    <row r="949" spans="1:18" x14ac:dyDescent="0.25">
      <c r="A949" s="169">
        <v>45819</v>
      </c>
      <c r="B949" s="116">
        <v>1885.8</v>
      </c>
      <c r="C949" s="116">
        <v>1825.75</v>
      </c>
      <c r="D949" s="116">
        <v>1803.75</v>
      </c>
      <c r="E949" s="116">
        <v>1813.45</v>
      </c>
      <c r="F949" s="116">
        <v>1825.75</v>
      </c>
      <c r="G949">
        <v>2163</v>
      </c>
      <c r="H949" s="116"/>
      <c r="I949" s="116"/>
      <c r="L949" s="169">
        <v>45819</v>
      </c>
      <c r="M949" s="116">
        <v>1828.1</v>
      </c>
      <c r="N949" s="116">
        <v>1888.9</v>
      </c>
      <c r="O949" s="116">
        <v>1805</v>
      </c>
      <c r="P949" s="116">
        <v>1826</v>
      </c>
      <c r="Q949" s="116">
        <v>1828.1</v>
      </c>
      <c r="R949">
        <v>49560</v>
      </c>
    </row>
    <row r="950" spans="1:18" x14ac:dyDescent="0.25">
      <c r="A950" s="169">
        <v>45820</v>
      </c>
      <c r="B950" s="116">
        <v>1849</v>
      </c>
      <c r="C950" s="116">
        <v>1811.55</v>
      </c>
      <c r="D950" s="116">
        <v>1810.6</v>
      </c>
      <c r="E950" s="116">
        <v>1837.55</v>
      </c>
      <c r="F950" s="116">
        <v>1811.55</v>
      </c>
      <c r="G950">
        <v>861</v>
      </c>
      <c r="H950" s="116"/>
      <c r="I950" s="116"/>
      <c r="L950" s="169">
        <v>45820</v>
      </c>
      <c r="M950" s="116">
        <v>1817</v>
      </c>
      <c r="N950" s="116">
        <v>1860</v>
      </c>
      <c r="O950" s="116">
        <v>1807.7</v>
      </c>
      <c r="P950" s="116">
        <v>1828.1</v>
      </c>
      <c r="Q950" s="116">
        <v>1817</v>
      </c>
      <c r="R950">
        <v>33331</v>
      </c>
    </row>
    <row r="951" spans="1:18" x14ac:dyDescent="0.25">
      <c r="A951" s="169">
        <v>45821</v>
      </c>
      <c r="B951" s="116">
        <v>1848</v>
      </c>
      <c r="C951" s="116">
        <v>1818.6</v>
      </c>
      <c r="D951" s="116">
        <v>1756.8</v>
      </c>
      <c r="E951" s="116">
        <v>1774.25</v>
      </c>
      <c r="F951" s="116">
        <v>1818.6</v>
      </c>
      <c r="G951">
        <v>805</v>
      </c>
      <c r="H951" s="116"/>
      <c r="I951" s="116"/>
      <c r="L951" s="169">
        <v>45821</v>
      </c>
      <c r="M951" s="116">
        <v>1819.4</v>
      </c>
      <c r="N951" s="116">
        <v>1846</v>
      </c>
      <c r="O951" s="116">
        <v>1760</v>
      </c>
      <c r="P951" s="116">
        <v>1781</v>
      </c>
      <c r="Q951" s="116">
        <v>1819.4</v>
      </c>
      <c r="R951">
        <v>43622</v>
      </c>
    </row>
    <row r="952" spans="1:18" x14ac:dyDescent="0.25">
      <c r="A952" s="169">
        <v>45824</v>
      </c>
      <c r="B952" s="116">
        <v>1834.75</v>
      </c>
      <c r="C952" s="116">
        <v>1819.15</v>
      </c>
      <c r="D952" s="116">
        <v>1780.85</v>
      </c>
      <c r="E952" s="116">
        <v>1815.8</v>
      </c>
      <c r="F952" s="116">
        <v>1819.15</v>
      </c>
      <c r="G952">
        <v>1290</v>
      </c>
      <c r="H952" s="116"/>
      <c r="I952" s="116"/>
      <c r="L952" s="169">
        <v>45824</v>
      </c>
      <c r="M952" s="116">
        <v>1815.9</v>
      </c>
      <c r="N952" s="116">
        <v>1838.9</v>
      </c>
      <c r="O952" s="116">
        <v>1780.1</v>
      </c>
      <c r="P952" s="116">
        <v>1815</v>
      </c>
      <c r="Q952" s="116">
        <v>1815.9</v>
      </c>
      <c r="R952">
        <v>31914</v>
      </c>
    </row>
    <row r="953" spans="1:18" x14ac:dyDescent="0.25">
      <c r="A953" s="169">
        <v>45825</v>
      </c>
      <c r="B953" s="116">
        <v>1839.5</v>
      </c>
      <c r="C953" s="116">
        <v>1794.55</v>
      </c>
      <c r="D953" s="116">
        <v>1786.05</v>
      </c>
      <c r="E953" s="116">
        <v>1800.15</v>
      </c>
      <c r="F953" s="116">
        <v>1794.55</v>
      </c>
      <c r="G953">
        <v>2155</v>
      </c>
      <c r="H953" s="116"/>
      <c r="I953" s="116"/>
      <c r="L953" s="169">
        <v>45825</v>
      </c>
      <c r="M953" s="116">
        <v>1794.4</v>
      </c>
      <c r="N953" s="116">
        <v>1839</v>
      </c>
      <c r="O953" s="116">
        <v>1785</v>
      </c>
      <c r="P953" s="116">
        <v>1825</v>
      </c>
      <c r="Q953" s="116">
        <v>1794.4</v>
      </c>
      <c r="R953">
        <v>25869</v>
      </c>
    </row>
    <row r="954" spans="1:18" x14ac:dyDescent="0.25">
      <c r="A954" s="169">
        <v>45826</v>
      </c>
      <c r="B954" s="116">
        <v>1821</v>
      </c>
      <c r="C954" s="116">
        <v>1782.65</v>
      </c>
      <c r="D954" s="116">
        <v>1771.25</v>
      </c>
      <c r="E954" s="116">
        <v>1781.05</v>
      </c>
      <c r="F954" s="116">
        <v>1782.65</v>
      </c>
      <c r="G954">
        <v>2166</v>
      </c>
      <c r="H954" s="116"/>
      <c r="I954" s="116"/>
      <c r="L954" s="169">
        <v>45826</v>
      </c>
      <c r="M954" s="116">
        <v>1781.8</v>
      </c>
      <c r="N954" s="116">
        <v>1823.3</v>
      </c>
      <c r="O954" s="116">
        <v>1768.4</v>
      </c>
      <c r="P954" s="116">
        <v>1794.4</v>
      </c>
      <c r="Q954" s="116">
        <v>1781.8</v>
      </c>
      <c r="R954">
        <v>30914</v>
      </c>
    </row>
    <row r="955" spans="1:18" x14ac:dyDescent="0.25">
      <c r="A955" s="169">
        <v>45827</v>
      </c>
      <c r="B955" s="116">
        <v>1791.5</v>
      </c>
      <c r="C955" s="116">
        <v>1714.55</v>
      </c>
      <c r="D955" s="116">
        <v>1701</v>
      </c>
      <c r="E955" s="116">
        <v>1791.5</v>
      </c>
      <c r="F955" s="116">
        <v>1714.55</v>
      </c>
      <c r="G955">
        <v>5955</v>
      </c>
      <c r="H955" s="116"/>
      <c r="I955" s="116"/>
      <c r="L955" s="169">
        <v>45827</v>
      </c>
      <c r="M955" s="116">
        <v>1715.3</v>
      </c>
      <c r="N955" s="116">
        <v>1802.4</v>
      </c>
      <c r="O955" s="116">
        <v>1700.4</v>
      </c>
      <c r="P955" s="116">
        <v>1799.6</v>
      </c>
      <c r="Q955" s="116">
        <v>1715.3</v>
      </c>
      <c r="R955">
        <v>68500</v>
      </c>
    </row>
    <row r="956" spans="1:18" x14ac:dyDescent="0.25">
      <c r="A956" s="169">
        <v>45828</v>
      </c>
      <c r="B956" s="116">
        <v>1740</v>
      </c>
      <c r="C956" s="116">
        <v>1735.1</v>
      </c>
      <c r="D956" s="116">
        <v>1704</v>
      </c>
      <c r="E956" s="116">
        <v>1713.95</v>
      </c>
      <c r="F956" s="116">
        <v>1735.1</v>
      </c>
      <c r="G956">
        <v>2226</v>
      </c>
      <c r="H956" s="116"/>
      <c r="I956" s="116"/>
      <c r="L956" s="169">
        <v>45828</v>
      </c>
      <c r="M956" s="116">
        <v>1731.4</v>
      </c>
      <c r="N956" s="116">
        <v>1742.3</v>
      </c>
      <c r="O956" s="116">
        <v>1703</v>
      </c>
      <c r="P956" s="116">
        <v>1704</v>
      </c>
      <c r="Q956" s="116">
        <v>1731.4</v>
      </c>
      <c r="R956">
        <v>33332</v>
      </c>
    </row>
    <row r="957" spans="1:18" x14ac:dyDescent="0.25">
      <c r="A957" s="169">
        <v>45831</v>
      </c>
      <c r="B957" s="116">
        <v>1744.75</v>
      </c>
      <c r="C957" s="116">
        <v>1738.3</v>
      </c>
      <c r="D957" s="116">
        <v>1716.15</v>
      </c>
      <c r="E957" s="116">
        <v>1716.15</v>
      </c>
      <c r="F957" s="116">
        <v>1738.3</v>
      </c>
      <c r="G957">
        <v>2200</v>
      </c>
      <c r="H957" s="116"/>
      <c r="I957" s="116"/>
      <c r="L957" s="169">
        <v>45831</v>
      </c>
      <c r="M957" s="116">
        <v>1738.1</v>
      </c>
      <c r="N957" s="116">
        <v>1748.9</v>
      </c>
      <c r="O957" s="116">
        <v>1720.9</v>
      </c>
      <c r="P957" s="116">
        <v>1740</v>
      </c>
      <c r="Q957" s="116">
        <v>1738.1</v>
      </c>
      <c r="R957">
        <v>21062</v>
      </c>
    </row>
    <row r="958" spans="1:18" x14ac:dyDescent="0.25">
      <c r="A958" s="169">
        <v>45832</v>
      </c>
      <c r="B958" s="116">
        <v>1780</v>
      </c>
      <c r="C958" s="116">
        <v>1757.8</v>
      </c>
      <c r="D958" s="116">
        <v>1738.55</v>
      </c>
      <c r="E958" s="116">
        <v>1738.55</v>
      </c>
      <c r="F958" s="116">
        <v>1757.8</v>
      </c>
      <c r="G958">
        <v>2974</v>
      </c>
      <c r="H958" s="116"/>
      <c r="I958" s="116"/>
      <c r="L958" s="169">
        <v>45832</v>
      </c>
      <c r="M958" s="116">
        <v>1753.8</v>
      </c>
      <c r="N958" s="116">
        <v>1782.4</v>
      </c>
      <c r="O958" s="116">
        <v>1745.2</v>
      </c>
      <c r="P958" s="116">
        <v>1754.9</v>
      </c>
      <c r="Q958" s="116">
        <v>1753.8</v>
      </c>
      <c r="R958">
        <v>35236</v>
      </c>
    </row>
    <row r="959" spans="1:18" x14ac:dyDescent="0.25">
      <c r="A959" s="169">
        <v>45833</v>
      </c>
      <c r="B959" s="116">
        <v>1854.25</v>
      </c>
      <c r="C959" s="116">
        <v>1816.65</v>
      </c>
      <c r="D959" s="116">
        <v>1765.9</v>
      </c>
      <c r="E959" s="116">
        <v>1778.95</v>
      </c>
      <c r="F959" s="116">
        <v>1816.65</v>
      </c>
      <c r="G959">
        <v>5367</v>
      </c>
      <c r="H959" s="116"/>
      <c r="I959" s="116"/>
      <c r="L959" s="169">
        <v>45833</v>
      </c>
      <c r="M959" s="116">
        <v>1817.2</v>
      </c>
      <c r="N959" s="116">
        <v>1852.7</v>
      </c>
      <c r="O959" s="116">
        <v>1763</v>
      </c>
      <c r="P959" s="116">
        <v>1771.3</v>
      </c>
      <c r="Q959" s="116">
        <v>1817.2</v>
      </c>
      <c r="R959">
        <v>59845</v>
      </c>
    </row>
    <row r="960" spans="1:18" x14ac:dyDescent="0.25">
      <c r="A960" s="169">
        <v>45834</v>
      </c>
      <c r="B960" s="116">
        <v>1844.55</v>
      </c>
      <c r="C960" s="116">
        <v>1811.25</v>
      </c>
      <c r="D960" s="116">
        <v>1786.05</v>
      </c>
      <c r="E960" s="116">
        <v>1786.05</v>
      </c>
      <c r="F960" s="116">
        <v>1811.25</v>
      </c>
      <c r="G960">
        <v>582</v>
      </c>
      <c r="H960" s="116"/>
      <c r="I960" s="116"/>
      <c r="L960" s="169">
        <v>45834</v>
      </c>
      <c r="M960" s="116">
        <v>1809.4</v>
      </c>
      <c r="N960" s="116">
        <v>1842.8</v>
      </c>
      <c r="O960" s="116">
        <v>1795.4</v>
      </c>
      <c r="P960" s="116">
        <v>1801</v>
      </c>
      <c r="Q960" s="116">
        <v>1809.4</v>
      </c>
      <c r="R960">
        <v>27132</v>
      </c>
    </row>
    <row r="961" spans="1:18" x14ac:dyDescent="0.25">
      <c r="A961" s="169">
        <v>45835</v>
      </c>
      <c r="B961" s="116">
        <v>1825</v>
      </c>
      <c r="C961" s="116">
        <v>1800.45</v>
      </c>
      <c r="D961" s="116">
        <v>1790.05</v>
      </c>
      <c r="E961" s="116">
        <v>1790.05</v>
      </c>
      <c r="F961" s="116">
        <v>1800.45</v>
      </c>
      <c r="G961">
        <v>3305</v>
      </c>
      <c r="H961" s="116"/>
      <c r="I961" s="116"/>
      <c r="L961" s="169">
        <v>45835</v>
      </c>
      <c r="M961" s="116">
        <v>1800.2</v>
      </c>
      <c r="N961" s="116">
        <v>1827</v>
      </c>
      <c r="O961" s="116">
        <v>1794.9</v>
      </c>
      <c r="P961" s="116">
        <v>1825</v>
      </c>
      <c r="Q961" s="116">
        <v>1800.2</v>
      </c>
      <c r="R961">
        <v>32201</v>
      </c>
    </row>
    <row r="962" spans="1:18" x14ac:dyDescent="0.25">
      <c r="A962" s="169">
        <v>45838</v>
      </c>
      <c r="B962" s="116">
        <v>1831.7</v>
      </c>
      <c r="C962" s="116">
        <v>1808.65</v>
      </c>
      <c r="D962" s="116">
        <v>1787.65</v>
      </c>
      <c r="E962" s="116">
        <v>1811.25</v>
      </c>
      <c r="F962" s="116">
        <v>1808.65</v>
      </c>
      <c r="G962">
        <v>3286</v>
      </c>
      <c r="H962" s="116"/>
      <c r="I962" s="116"/>
      <c r="L962" s="169">
        <v>45838</v>
      </c>
      <c r="M962" s="116">
        <v>1808.2</v>
      </c>
      <c r="N962" s="116">
        <v>1834.9</v>
      </c>
      <c r="O962" s="116">
        <v>1789</v>
      </c>
      <c r="P962" s="116">
        <v>1815</v>
      </c>
      <c r="Q962" s="116">
        <v>1808.2</v>
      </c>
      <c r="R962">
        <v>46478</v>
      </c>
    </row>
    <row r="963" spans="1:18" x14ac:dyDescent="0.25">
      <c r="A963" s="169">
        <v>45839</v>
      </c>
      <c r="B963" s="116">
        <v>1846.35</v>
      </c>
      <c r="C963" s="116">
        <v>1833.55</v>
      </c>
      <c r="D963" s="116">
        <v>1800.25</v>
      </c>
      <c r="E963" s="116">
        <v>1800.25</v>
      </c>
      <c r="F963" s="116">
        <v>1833.55</v>
      </c>
      <c r="G963">
        <v>3588</v>
      </c>
      <c r="H963" s="116"/>
      <c r="I963" s="116"/>
      <c r="L963" s="169">
        <v>45839</v>
      </c>
      <c r="M963" s="116">
        <v>1834.8</v>
      </c>
      <c r="N963" s="116">
        <v>1847.8</v>
      </c>
      <c r="O963" s="116">
        <v>1800.3</v>
      </c>
      <c r="P963" s="116">
        <v>1814.9</v>
      </c>
      <c r="Q963" s="116">
        <v>1834.8</v>
      </c>
      <c r="R963">
        <v>41350</v>
      </c>
    </row>
    <row r="964" spans="1:18" x14ac:dyDescent="0.25">
      <c r="A964" s="169">
        <v>45840</v>
      </c>
      <c r="B964" s="116">
        <v>1865.15</v>
      </c>
      <c r="C964" s="116">
        <v>1825.55</v>
      </c>
      <c r="D964" s="116">
        <v>1815</v>
      </c>
      <c r="E964" s="116">
        <v>1865</v>
      </c>
      <c r="F964" s="116">
        <v>1825.55</v>
      </c>
      <c r="G964">
        <v>1427</v>
      </c>
      <c r="H964" s="116"/>
      <c r="I964" s="116"/>
      <c r="L964" s="169">
        <v>45840</v>
      </c>
      <c r="M964" s="116">
        <v>1826.7</v>
      </c>
      <c r="N964" s="116">
        <v>1866</v>
      </c>
      <c r="O964" s="116">
        <v>1812.3</v>
      </c>
      <c r="P964" s="116">
        <v>1845</v>
      </c>
      <c r="Q964" s="116">
        <v>1826.7</v>
      </c>
      <c r="R964">
        <v>30099</v>
      </c>
    </row>
    <row r="965" spans="1:18" x14ac:dyDescent="0.25">
      <c r="A965" s="169">
        <v>45841</v>
      </c>
      <c r="B965" s="116">
        <v>1833.5</v>
      </c>
      <c r="C965" s="116">
        <v>1821.25</v>
      </c>
      <c r="D965" s="116">
        <v>1815.55</v>
      </c>
      <c r="E965" s="116">
        <v>1820</v>
      </c>
      <c r="F965" s="116">
        <v>1821.25</v>
      </c>
      <c r="G965">
        <v>1066</v>
      </c>
      <c r="H965" s="116"/>
      <c r="I965" s="116"/>
      <c r="L965" s="169">
        <v>45841</v>
      </c>
      <c r="M965" s="116">
        <v>1822.4</v>
      </c>
      <c r="N965" s="116">
        <v>1836.2</v>
      </c>
      <c r="O965" s="116">
        <v>1814.1</v>
      </c>
      <c r="P965" s="116">
        <v>1830</v>
      </c>
      <c r="Q965" s="116">
        <v>1822.4</v>
      </c>
      <c r="R965">
        <v>18097</v>
      </c>
    </row>
    <row r="966" spans="1:18" x14ac:dyDescent="0.25">
      <c r="A966" s="169">
        <v>45842</v>
      </c>
      <c r="B966" s="116">
        <v>1839</v>
      </c>
      <c r="C966" s="116">
        <v>1813.9</v>
      </c>
      <c r="D966" s="116">
        <v>1793</v>
      </c>
      <c r="E966" s="116">
        <v>1825.15</v>
      </c>
      <c r="F966" s="116">
        <v>1813.9</v>
      </c>
      <c r="G966">
        <v>754</v>
      </c>
      <c r="H966" s="116"/>
      <c r="I966" s="116"/>
      <c r="L966" s="169">
        <v>45842</v>
      </c>
      <c r="M966" s="116">
        <v>1816.6</v>
      </c>
      <c r="N966" s="116">
        <v>1845</v>
      </c>
      <c r="O966" s="116">
        <v>1791</v>
      </c>
      <c r="P966" s="116">
        <v>1825</v>
      </c>
      <c r="Q966" s="116">
        <v>1816.6</v>
      </c>
      <c r="R966">
        <v>26060</v>
      </c>
    </row>
    <row r="967" spans="1:18" x14ac:dyDescent="0.25">
      <c r="A967" s="169">
        <v>45845</v>
      </c>
      <c r="B967" s="116">
        <v>1815.2</v>
      </c>
      <c r="C967" s="116">
        <v>1783.25</v>
      </c>
      <c r="D967" s="116">
        <v>1774.2</v>
      </c>
      <c r="E967" s="116">
        <v>1813.9</v>
      </c>
      <c r="F967" s="116">
        <v>1783.25</v>
      </c>
      <c r="G967">
        <v>1059</v>
      </c>
      <c r="H967" s="116"/>
      <c r="I967" s="116"/>
      <c r="L967" s="169">
        <v>45845</v>
      </c>
      <c r="M967" s="116">
        <v>1785</v>
      </c>
      <c r="N967" s="116">
        <v>1820.6</v>
      </c>
      <c r="O967" s="116">
        <v>1777.2</v>
      </c>
      <c r="P967" s="116">
        <v>1812.1</v>
      </c>
      <c r="Q967" s="116">
        <v>1785</v>
      </c>
      <c r="R967">
        <v>27149</v>
      </c>
    </row>
    <row r="968" spans="1:18" x14ac:dyDescent="0.25">
      <c r="A968" s="169">
        <v>45846</v>
      </c>
      <c r="B968" s="116">
        <v>1806.9</v>
      </c>
      <c r="C968" s="116">
        <v>1778.15</v>
      </c>
      <c r="D968" s="116">
        <v>1762.9</v>
      </c>
      <c r="E968" s="116">
        <v>1780.05</v>
      </c>
      <c r="F968" s="116">
        <v>1778.15</v>
      </c>
      <c r="G968">
        <v>891</v>
      </c>
      <c r="H968" s="116"/>
      <c r="I968" s="116"/>
      <c r="L968" s="169">
        <v>45846</v>
      </c>
      <c r="M968" s="116">
        <v>1777.9</v>
      </c>
      <c r="N968" s="116">
        <v>1810.9</v>
      </c>
      <c r="O968" s="116">
        <v>1761</v>
      </c>
      <c r="P968" s="116">
        <v>1790</v>
      </c>
      <c r="Q968" s="116">
        <v>1777.9</v>
      </c>
      <c r="R968">
        <v>30855</v>
      </c>
    </row>
    <row r="969" spans="1:18" x14ac:dyDescent="0.25">
      <c r="A969" s="169">
        <v>45847</v>
      </c>
      <c r="B969" s="116">
        <v>1798.75</v>
      </c>
      <c r="C969" s="116">
        <v>1789.2</v>
      </c>
      <c r="D969" s="116">
        <v>1767.75</v>
      </c>
      <c r="E969" s="116">
        <v>1798.75</v>
      </c>
      <c r="F969" s="116">
        <v>1789.2</v>
      </c>
      <c r="G969">
        <v>1550</v>
      </c>
      <c r="H969" s="116"/>
      <c r="I969" s="116"/>
      <c r="L969" s="169">
        <v>45847</v>
      </c>
      <c r="M969" s="116">
        <v>1788.5</v>
      </c>
      <c r="N969" s="116">
        <v>1798.5</v>
      </c>
      <c r="O969" s="116">
        <v>1768.8</v>
      </c>
      <c r="P969" s="116">
        <v>1793.7</v>
      </c>
      <c r="Q969" s="116">
        <v>1788.5</v>
      </c>
      <c r="R969">
        <v>16321</v>
      </c>
    </row>
    <row r="970" spans="1:18" x14ac:dyDescent="0.25">
      <c r="A970" s="169">
        <v>45848</v>
      </c>
      <c r="B970" s="116">
        <v>1788</v>
      </c>
      <c r="C970" s="116">
        <v>1765.6</v>
      </c>
      <c r="D970" s="116">
        <v>1753.2</v>
      </c>
      <c r="E970" s="116">
        <v>1771</v>
      </c>
      <c r="F970" s="116">
        <v>1765.6</v>
      </c>
      <c r="G970">
        <v>1938</v>
      </c>
      <c r="H970" s="116"/>
      <c r="I970" s="116"/>
      <c r="L970" s="169">
        <v>45848</v>
      </c>
      <c r="M970" s="116">
        <v>1762.6</v>
      </c>
      <c r="N970" s="116">
        <v>1794.9</v>
      </c>
      <c r="O970" s="116">
        <v>1753</v>
      </c>
      <c r="P970" s="116">
        <v>1788.5</v>
      </c>
      <c r="Q970" s="116">
        <v>1762.6</v>
      </c>
      <c r="R970">
        <v>23621</v>
      </c>
    </row>
    <row r="971" spans="1:18" x14ac:dyDescent="0.25">
      <c r="A971" s="169">
        <v>45849</v>
      </c>
      <c r="B971" s="116">
        <v>1771.3</v>
      </c>
      <c r="C971" s="116">
        <v>1741.7</v>
      </c>
      <c r="D971" s="116">
        <v>1738</v>
      </c>
      <c r="E971" s="116">
        <v>1755.65</v>
      </c>
      <c r="F971" s="116">
        <v>1741.7</v>
      </c>
      <c r="G971">
        <v>1976</v>
      </c>
      <c r="H971" s="116"/>
      <c r="I971" s="116"/>
      <c r="L971" s="169">
        <v>45849</v>
      </c>
      <c r="M971" s="116">
        <v>1741.2</v>
      </c>
      <c r="N971" s="116">
        <v>1775</v>
      </c>
      <c r="O971" s="116">
        <v>1738</v>
      </c>
      <c r="P971" s="116">
        <v>1762.5</v>
      </c>
      <c r="Q971" s="116">
        <v>1741.2</v>
      </c>
      <c r="R971">
        <v>22159</v>
      </c>
    </row>
    <row r="972" spans="1:18" x14ac:dyDescent="0.25">
      <c r="A972" s="169">
        <v>45852</v>
      </c>
      <c r="B972" s="116">
        <v>1790.9</v>
      </c>
      <c r="C972" s="116">
        <v>1737.45</v>
      </c>
      <c r="D972" s="116">
        <v>1683</v>
      </c>
      <c r="E972" s="116">
        <v>1743.75</v>
      </c>
      <c r="F972" s="116">
        <v>1737.45</v>
      </c>
      <c r="G972">
        <v>11672</v>
      </c>
      <c r="H972" s="116"/>
      <c r="I972" s="116"/>
      <c r="L972" s="169">
        <v>45852</v>
      </c>
      <c r="M972" s="116">
        <v>1736.3</v>
      </c>
      <c r="N972" s="116">
        <v>1794</v>
      </c>
      <c r="O972" s="116">
        <v>1683.4</v>
      </c>
      <c r="P972" s="116">
        <v>1741</v>
      </c>
      <c r="Q972" s="116">
        <v>1736.3</v>
      </c>
      <c r="R972">
        <v>227008</v>
      </c>
    </row>
    <row r="973" spans="1:18" x14ac:dyDescent="0.25">
      <c r="A973" s="169">
        <v>45853</v>
      </c>
      <c r="B973" s="116">
        <v>1783.55</v>
      </c>
      <c r="C973" s="116">
        <v>1766.55</v>
      </c>
      <c r="D973" s="116">
        <v>1731.7</v>
      </c>
      <c r="E973" s="116">
        <v>1731.7</v>
      </c>
      <c r="F973" s="116">
        <v>1766.55</v>
      </c>
      <c r="G973">
        <v>2639</v>
      </c>
      <c r="H973" s="116"/>
      <c r="I973" s="116"/>
      <c r="L973" s="169">
        <v>45853</v>
      </c>
      <c r="M973" s="116">
        <v>1767.9</v>
      </c>
      <c r="N973" s="116">
        <v>1782.6</v>
      </c>
      <c r="O973" s="116">
        <v>1744.8</v>
      </c>
      <c r="P973" s="116">
        <v>1744.8</v>
      </c>
      <c r="Q973" s="116">
        <v>1767.9</v>
      </c>
      <c r="R973">
        <v>38901</v>
      </c>
    </row>
    <row r="974" spans="1:18" x14ac:dyDescent="0.25">
      <c r="A974" s="169">
        <v>45854</v>
      </c>
      <c r="B974" s="116">
        <v>1786.3</v>
      </c>
      <c r="C974" s="116">
        <v>1768.65</v>
      </c>
      <c r="D974" s="116">
        <v>1762.45</v>
      </c>
      <c r="E974" s="116">
        <v>1766.55</v>
      </c>
      <c r="F974" s="116">
        <v>1768.65</v>
      </c>
      <c r="G974">
        <v>1180</v>
      </c>
      <c r="H974" s="116"/>
      <c r="I974" s="116"/>
      <c r="L974" s="169">
        <v>45854</v>
      </c>
      <c r="M974" s="116">
        <v>1767.9</v>
      </c>
      <c r="N974" s="116">
        <v>1787.1</v>
      </c>
      <c r="O974" s="116">
        <v>1755</v>
      </c>
      <c r="P974" s="116">
        <v>1767.9</v>
      </c>
      <c r="Q974" s="116">
        <v>1767.9</v>
      </c>
      <c r="R974">
        <v>42407</v>
      </c>
    </row>
    <row r="975" spans="1:18" x14ac:dyDescent="0.25">
      <c r="A975" s="169">
        <v>45855</v>
      </c>
      <c r="B975" s="116">
        <v>1810.95</v>
      </c>
      <c r="C975" s="116">
        <v>1806.3</v>
      </c>
      <c r="D975" s="116">
        <v>1740.05</v>
      </c>
      <c r="E975" s="116">
        <v>1740.05</v>
      </c>
      <c r="F975" s="116">
        <v>1806.3</v>
      </c>
      <c r="G975">
        <v>4345</v>
      </c>
      <c r="H975" s="116"/>
      <c r="I975" s="116"/>
      <c r="L975" s="169">
        <v>45855</v>
      </c>
      <c r="M975" s="116">
        <v>1802.5</v>
      </c>
      <c r="N975" s="116">
        <v>1811.9</v>
      </c>
      <c r="O975" s="116">
        <v>1750</v>
      </c>
      <c r="P975" s="116">
        <v>1768</v>
      </c>
      <c r="Q975" s="116">
        <v>1802.5</v>
      </c>
      <c r="R975">
        <v>140487</v>
      </c>
    </row>
    <row r="976" spans="1:18" x14ac:dyDescent="0.25">
      <c r="A976" s="169">
        <v>45856</v>
      </c>
      <c r="B976" s="116">
        <v>1846.8</v>
      </c>
      <c r="C976" s="116">
        <v>1799.25</v>
      </c>
      <c r="D976" s="116">
        <v>1795.2</v>
      </c>
      <c r="E976" s="116">
        <v>1811</v>
      </c>
      <c r="F976" s="116">
        <v>1799.25</v>
      </c>
      <c r="G976">
        <v>4939</v>
      </c>
      <c r="H976" s="116"/>
      <c r="I976" s="116"/>
      <c r="L976" s="169">
        <v>45856</v>
      </c>
      <c r="M976" s="116">
        <v>1798.4</v>
      </c>
      <c r="N976" s="116">
        <v>1847.2</v>
      </c>
      <c r="O976" s="116">
        <v>1794.7</v>
      </c>
      <c r="P976" s="116">
        <v>1811</v>
      </c>
      <c r="Q976" s="116">
        <v>1798.4</v>
      </c>
      <c r="R976">
        <v>89857</v>
      </c>
    </row>
    <row r="977" spans="1:18" x14ac:dyDescent="0.25">
      <c r="A977" s="169">
        <v>45859</v>
      </c>
      <c r="B977" s="116">
        <v>1825</v>
      </c>
      <c r="C977" s="116">
        <v>1789.5</v>
      </c>
      <c r="D977" s="116">
        <v>1781.85</v>
      </c>
      <c r="E977" s="116">
        <v>1781.85</v>
      </c>
      <c r="F977" s="116">
        <v>1789.5</v>
      </c>
      <c r="G977">
        <v>4524</v>
      </c>
      <c r="H977" s="116"/>
      <c r="I977" s="116"/>
      <c r="L977" s="169">
        <v>45859</v>
      </c>
      <c r="M977" s="116">
        <v>1789.1</v>
      </c>
      <c r="N977" s="116">
        <v>1823.6</v>
      </c>
      <c r="O977" s="116">
        <v>1784</v>
      </c>
      <c r="P977" s="116">
        <v>1808</v>
      </c>
      <c r="Q977" s="116">
        <v>1789.1</v>
      </c>
      <c r="R977">
        <v>42449</v>
      </c>
    </row>
    <row r="978" spans="1:18" x14ac:dyDescent="0.25">
      <c r="A978" s="169">
        <v>45860</v>
      </c>
      <c r="B978" s="116">
        <v>1801.25</v>
      </c>
      <c r="C978" s="116">
        <v>1788.9</v>
      </c>
      <c r="D978" s="116">
        <v>1775.65</v>
      </c>
      <c r="E978" s="116">
        <v>1790.5</v>
      </c>
      <c r="F978" s="116">
        <v>1788.9</v>
      </c>
      <c r="G978">
        <v>1854</v>
      </c>
      <c r="H978" s="116"/>
      <c r="I978" s="116"/>
      <c r="L978" s="169">
        <v>45860</v>
      </c>
      <c r="M978" s="116">
        <v>1786.9</v>
      </c>
      <c r="N978" s="116">
        <v>1801</v>
      </c>
      <c r="O978" s="116">
        <v>1776</v>
      </c>
      <c r="P978" s="116">
        <v>1795</v>
      </c>
      <c r="Q978" s="116">
        <v>1786.9</v>
      </c>
      <c r="R978">
        <v>23059</v>
      </c>
    </row>
    <row r="979" spans="1:18" x14ac:dyDescent="0.25">
      <c r="A979" s="169">
        <v>45861</v>
      </c>
      <c r="B979" s="116">
        <v>1821.45</v>
      </c>
      <c r="C979" s="116">
        <v>1802.15</v>
      </c>
      <c r="D979" s="116">
        <v>1780.05</v>
      </c>
      <c r="E979" s="116">
        <v>1786</v>
      </c>
      <c r="F979" s="116">
        <v>1802.15</v>
      </c>
      <c r="G979">
        <v>3644</v>
      </c>
      <c r="H979" s="116"/>
      <c r="I979" s="116"/>
      <c r="L979" s="169">
        <v>45861</v>
      </c>
      <c r="M979" s="116">
        <v>1802.8</v>
      </c>
      <c r="N979" s="116">
        <v>1819.9</v>
      </c>
      <c r="O979" s="116">
        <v>1782</v>
      </c>
      <c r="P979" s="116">
        <v>1789.9</v>
      </c>
      <c r="Q979" s="116">
        <v>1802.8</v>
      </c>
      <c r="R979">
        <v>46757</v>
      </c>
    </row>
    <row r="980" spans="1:18" x14ac:dyDescent="0.25">
      <c r="A980" s="169">
        <v>45862</v>
      </c>
      <c r="B980" s="116">
        <v>1886.35</v>
      </c>
      <c r="C980" s="116">
        <v>1852.8</v>
      </c>
      <c r="D980" s="116">
        <v>1801.95</v>
      </c>
      <c r="E980" s="116">
        <v>1801.95</v>
      </c>
      <c r="F980" s="116">
        <v>1852.8</v>
      </c>
      <c r="G980">
        <v>7123</v>
      </c>
      <c r="H980" s="116"/>
      <c r="I980" s="116"/>
      <c r="L980" s="169">
        <v>45862</v>
      </c>
      <c r="M980" s="116">
        <v>1850.9</v>
      </c>
      <c r="N980" s="116">
        <v>1886</v>
      </c>
      <c r="O980" s="116">
        <v>1786.4</v>
      </c>
      <c r="P980" s="116">
        <v>1786.4</v>
      </c>
      <c r="Q980" s="116">
        <v>1850.9</v>
      </c>
      <c r="R980">
        <v>187818</v>
      </c>
    </row>
    <row r="981" spans="1:18" x14ac:dyDescent="0.25">
      <c r="A981" s="169">
        <v>45863</v>
      </c>
      <c r="B981" s="116">
        <v>1878.6</v>
      </c>
      <c r="C981" s="116">
        <v>1844.9</v>
      </c>
      <c r="D981" s="116">
        <v>1833.35</v>
      </c>
      <c r="E981" s="116">
        <v>1859.95</v>
      </c>
      <c r="F981" s="116">
        <v>1844.9</v>
      </c>
      <c r="G981">
        <v>7219</v>
      </c>
      <c r="H981" s="116"/>
      <c r="I981" s="116"/>
      <c r="L981" s="169">
        <v>45863</v>
      </c>
      <c r="M981" s="116">
        <v>1847.9</v>
      </c>
      <c r="N981" s="116">
        <v>1879.2</v>
      </c>
      <c r="O981" s="116">
        <v>1835</v>
      </c>
      <c r="P981" s="116">
        <v>1851.1</v>
      </c>
      <c r="Q981" s="116">
        <v>1847.9</v>
      </c>
      <c r="R981">
        <v>75761</v>
      </c>
    </row>
    <row r="982" spans="1:18" x14ac:dyDescent="0.25">
      <c r="A982" s="169">
        <v>45866</v>
      </c>
      <c r="B982" s="116">
        <v>1848.5</v>
      </c>
      <c r="C982" s="116">
        <v>1819.65</v>
      </c>
      <c r="D982" s="116">
        <v>1805</v>
      </c>
      <c r="E982" s="116">
        <v>1835.3</v>
      </c>
      <c r="F982" s="116">
        <v>1819.65</v>
      </c>
      <c r="G982">
        <v>1474</v>
      </c>
      <c r="H982" s="116"/>
      <c r="I982" s="116"/>
      <c r="L982" s="169">
        <v>45866</v>
      </c>
      <c r="M982" s="116">
        <v>1817.2</v>
      </c>
      <c r="N982" s="116">
        <v>1849.7</v>
      </c>
      <c r="O982" s="116">
        <v>1803.1</v>
      </c>
      <c r="P982" s="116">
        <v>1847.9</v>
      </c>
      <c r="Q982" s="116">
        <v>1817.2</v>
      </c>
      <c r="R982">
        <v>58651</v>
      </c>
    </row>
    <row r="983" spans="1:18" x14ac:dyDescent="0.25">
      <c r="A983" s="169">
        <v>45867</v>
      </c>
      <c r="B983" s="116">
        <v>1971.1</v>
      </c>
      <c r="C983" s="116">
        <v>1956.55</v>
      </c>
      <c r="D983" s="116">
        <v>1820</v>
      </c>
      <c r="E983" s="116">
        <v>1820</v>
      </c>
      <c r="F983" s="116">
        <v>1956.55</v>
      </c>
      <c r="G983">
        <v>31177</v>
      </c>
      <c r="H983" s="116"/>
      <c r="I983" s="116"/>
      <c r="L983" s="169">
        <v>45867</v>
      </c>
      <c r="M983" s="116">
        <v>1953.2</v>
      </c>
      <c r="N983" s="116">
        <v>1973.5</v>
      </c>
      <c r="O983" s="116">
        <v>1814.8</v>
      </c>
      <c r="P983" s="116">
        <v>1817.1</v>
      </c>
      <c r="Q983" s="116">
        <v>1953.2</v>
      </c>
      <c r="R983">
        <v>322492</v>
      </c>
    </row>
    <row r="984" spans="1:18" x14ac:dyDescent="0.25">
      <c r="A984" s="169">
        <v>45868</v>
      </c>
      <c r="B984" s="116">
        <v>2114.3000000000002</v>
      </c>
      <c r="C984" s="116">
        <v>2085.25</v>
      </c>
      <c r="D984" s="116">
        <v>1956.5</v>
      </c>
      <c r="E984" s="116">
        <v>1956.55</v>
      </c>
      <c r="F984" s="116">
        <v>2085.25</v>
      </c>
      <c r="G984">
        <v>58804</v>
      </c>
      <c r="H984" s="116"/>
      <c r="I984" s="116"/>
      <c r="L984" s="169">
        <v>45868</v>
      </c>
      <c r="M984" s="116">
        <v>2088.6999999999998</v>
      </c>
      <c r="N984" s="116">
        <v>2114</v>
      </c>
      <c r="O984" s="116">
        <v>1970</v>
      </c>
      <c r="P984" s="116">
        <v>1970</v>
      </c>
      <c r="Q984" s="116">
        <v>2088.6999999999998</v>
      </c>
      <c r="R984">
        <v>640998</v>
      </c>
    </row>
    <row r="985" spans="1:18" x14ac:dyDescent="0.25">
      <c r="A985" s="169">
        <v>45869</v>
      </c>
      <c r="B985" s="116">
        <v>2100</v>
      </c>
      <c r="C985" s="116">
        <v>2018.35</v>
      </c>
      <c r="D985" s="116">
        <v>1980.05</v>
      </c>
      <c r="E985" s="116">
        <v>1980.05</v>
      </c>
      <c r="F985" s="116">
        <v>2018.35</v>
      </c>
      <c r="G985">
        <v>7525</v>
      </c>
      <c r="H985" s="116"/>
      <c r="I985" s="116"/>
      <c r="L985" s="169">
        <v>45869</v>
      </c>
      <c r="M985" s="116">
        <v>2019.2</v>
      </c>
      <c r="N985" s="116">
        <v>2101</v>
      </c>
      <c r="O985" s="116">
        <v>2002</v>
      </c>
      <c r="P985" s="116">
        <v>2085</v>
      </c>
      <c r="Q985" s="116">
        <v>2019.2</v>
      </c>
      <c r="R985">
        <v>108720</v>
      </c>
    </row>
    <row r="986" spans="1:18" x14ac:dyDescent="0.25">
      <c r="A986" s="169">
        <v>45870</v>
      </c>
      <c r="B986" s="116">
        <v>2049.9</v>
      </c>
      <c r="C986" s="116">
        <v>1953.95</v>
      </c>
      <c r="D986" s="116">
        <v>1944.7</v>
      </c>
      <c r="E986" s="116">
        <v>2018.45</v>
      </c>
      <c r="F986" s="116">
        <v>1953.95</v>
      </c>
      <c r="G986">
        <v>5444</v>
      </c>
      <c r="H986" s="116"/>
      <c r="I986" s="116"/>
      <c r="L986" s="169">
        <v>45870</v>
      </c>
      <c r="M986" s="116">
        <v>1956.3</v>
      </c>
      <c r="N986" s="116">
        <v>2052</v>
      </c>
      <c r="O986" s="116">
        <v>1944.2</v>
      </c>
      <c r="P986" s="116">
        <v>2015</v>
      </c>
      <c r="Q986" s="116">
        <v>1956.3</v>
      </c>
      <c r="R986">
        <v>85028</v>
      </c>
    </row>
    <row r="987" spans="1:18" x14ac:dyDescent="0.25">
      <c r="A987" s="169">
        <v>45873</v>
      </c>
      <c r="B987" s="116">
        <v>1946.05</v>
      </c>
      <c r="C987" s="116">
        <v>1829.95</v>
      </c>
      <c r="D987" s="116">
        <v>1776.4</v>
      </c>
      <c r="E987" s="116">
        <v>1900.15</v>
      </c>
      <c r="F987" s="116">
        <v>1829.95</v>
      </c>
      <c r="G987">
        <v>14003</v>
      </c>
      <c r="H987" s="116"/>
      <c r="I987" s="116"/>
      <c r="L987" s="169">
        <v>45873</v>
      </c>
      <c r="M987" s="116">
        <v>1829.4</v>
      </c>
      <c r="N987" s="116">
        <v>1951.8</v>
      </c>
      <c r="O987" s="116">
        <v>1775.9</v>
      </c>
      <c r="P987" s="116">
        <v>1949.9</v>
      </c>
      <c r="Q987" s="116">
        <v>1829.4</v>
      </c>
      <c r="R987">
        <v>269932</v>
      </c>
    </row>
    <row r="988" spans="1:18" x14ac:dyDescent="0.25">
      <c r="A988" s="169">
        <v>45874</v>
      </c>
      <c r="B988" s="116">
        <v>1929.55</v>
      </c>
      <c r="C988" s="116">
        <v>1917.5</v>
      </c>
      <c r="D988" s="116">
        <v>1820.05</v>
      </c>
      <c r="E988" s="116">
        <v>1821</v>
      </c>
      <c r="F988" s="116">
        <v>1917.5</v>
      </c>
      <c r="G988">
        <v>11660</v>
      </c>
      <c r="H988" s="116"/>
      <c r="I988" s="116"/>
      <c r="L988" s="169">
        <v>45874</v>
      </c>
      <c r="M988" s="116">
        <v>1918.9</v>
      </c>
      <c r="N988" s="116">
        <v>1934.9</v>
      </c>
      <c r="O988" s="116">
        <v>1810.1</v>
      </c>
      <c r="P988" s="116">
        <v>1840</v>
      </c>
      <c r="Q988" s="116">
        <v>1918.9</v>
      </c>
      <c r="R988">
        <v>133075</v>
      </c>
    </row>
    <row r="989" spans="1:18" x14ac:dyDescent="0.25">
      <c r="A989" s="169">
        <v>45875</v>
      </c>
      <c r="B989" s="116">
        <v>1937</v>
      </c>
      <c r="C989" s="116">
        <v>1850.1</v>
      </c>
      <c r="D989" s="116">
        <v>1840</v>
      </c>
      <c r="E989" s="116">
        <v>1927.05</v>
      </c>
      <c r="F989" s="116">
        <v>1850.1</v>
      </c>
      <c r="G989">
        <v>3362</v>
      </c>
      <c r="H989" s="116"/>
      <c r="I989" s="116"/>
      <c r="L989" s="169">
        <v>45875</v>
      </c>
      <c r="M989" s="116">
        <v>1851.2</v>
      </c>
      <c r="N989" s="116">
        <v>1938.9</v>
      </c>
      <c r="O989" s="116">
        <v>1837</v>
      </c>
      <c r="P989" s="116">
        <v>1921</v>
      </c>
      <c r="Q989" s="116">
        <v>1851.2</v>
      </c>
      <c r="R989">
        <v>59215</v>
      </c>
    </row>
    <row r="990" spans="1:18" x14ac:dyDescent="0.25">
      <c r="A990" s="169">
        <v>45876</v>
      </c>
      <c r="B990" s="116">
        <v>1858.6</v>
      </c>
      <c r="C990" s="116">
        <v>1854.15</v>
      </c>
      <c r="D990" s="116">
        <v>1810</v>
      </c>
      <c r="E990" s="116">
        <v>1823</v>
      </c>
      <c r="F990" s="116">
        <v>1854.15</v>
      </c>
      <c r="G990">
        <v>1811</v>
      </c>
      <c r="H990" s="116"/>
      <c r="I990" s="116"/>
      <c r="L990" s="169">
        <v>45876</v>
      </c>
      <c r="M990" s="116">
        <v>1856.4</v>
      </c>
      <c r="N990" s="116">
        <v>1861.1</v>
      </c>
      <c r="O990" s="116">
        <v>1808.1</v>
      </c>
      <c r="P990" s="116">
        <v>1847.4</v>
      </c>
      <c r="Q990" s="116">
        <v>1856.4</v>
      </c>
      <c r="R990">
        <v>41914</v>
      </c>
    </row>
    <row r="991" spans="1:18" x14ac:dyDescent="0.25">
      <c r="A991" s="169">
        <v>45877</v>
      </c>
      <c r="B991" s="116">
        <v>1854.6</v>
      </c>
      <c r="C991" s="116">
        <v>1835.9</v>
      </c>
      <c r="D991" s="116">
        <v>1826.6</v>
      </c>
      <c r="E991" s="116">
        <v>1852.95</v>
      </c>
      <c r="F991" s="116">
        <v>1835.9</v>
      </c>
      <c r="G991">
        <v>1093</v>
      </c>
      <c r="H991" s="116"/>
      <c r="I991" s="116"/>
      <c r="L991" s="169">
        <v>45877</v>
      </c>
      <c r="M991" s="116">
        <v>1832</v>
      </c>
      <c r="N991" s="116">
        <v>1864.8</v>
      </c>
      <c r="O991" s="116">
        <v>1826</v>
      </c>
      <c r="P991" s="116">
        <v>1864.8</v>
      </c>
      <c r="Q991" s="116">
        <v>1832</v>
      </c>
      <c r="R991">
        <v>27293</v>
      </c>
    </row>
    <row r="992" spans="1:18" x14ac:dyDescent="0.25">
      <c r="A992" s="169">
        <v>45880</v>
      </c>
      <c r="B992" s="116">
        <v>1872</v>
      </c>
      <c r="C992" s="116">
        <v>1865.9</v>
      </c>
      <c r="D992" s="116">
        <v>1828</v>
      </c>
      <c r="E992" s="116">
        <v>1845.05</v>
      </c>
      <c r="F992" s="116">
        <v>1865.9</v>
      </c>
      <c r="G992">
        <v>2341</v>
      </c>
      <c r="H992" s="116"/>
      <c r="I992" s="116"/>
      <c r="L992" s="169">
        <v>45880</v>
      </c>
      <c r="M992" s="116">
        <v>1863</v>
      </c>
      <c r="N992" s="116">
        <v>1873.4</v>
      </c>
      <c r="O992" s="116">
        <v>1827.1</v>
      </c>
      <c r="P992" s="116">
        <v>1840</v>
      </c>
      <c r="Q992" s="116">
        <v>1863</v>
      </c>
      <c r="R992">
        <v>20224</v>
      </c>
    </row>
    <row r="993" spans="1:18" x14ac:dyDescent="0.25">
      <c r="A993" s="169">
        <v>45881</v>
      </c>
      <c r="B993" s="116">
        <v>1889</v>
      </c>
      <c r="C993" s="116">
        <v>1853.8</v>
      </c>
      <c r="D993" s="116">
        <v>1844.05</v>
      </c>
      <c r="E993" s="116">
        <v>1889</v>
      </c>
      <c r="F993" s="116">
        <v>1853.8</v>
      </c>
      <c r="G993">
        <v>2455</v>
      </c>
      <c r="H993" s="116"/>
      <c r="I993" s="116"/>
      <c r="L993" s="169">
        <v>45881</v>
      </c>
      <c r="M993" s="116">
        <v>1854.9</v>
      </c>
      <c r="N993" s="116">
        <v>1877.9</v>
      </c>
      <c r="O993" s="116">
        <v>1843.1</v>
      </c>
      <c r="P993" s="116">
        <v>1863</v>
      </c>
      <c r="Q993" s="116">
        <v>1854.9</v>
      </c>
      <c r="R993">
        <v>16434</v>
      </c>
    </row>
    <row r="994" spans="1:18" x14ac:dyDescent="0.25">
      <c r="A994" s="169">
        <v>45882</v>
      </c>
      <c r="B994" s="116">
        <v>1944.75</v>
      </c>
      <c r="C994" s="116">
        <v>1863.25</v>
      </c>
      <c r="D994" s="116">
        <v>1857.05</v>
      </c>
      <c r="E994" s="116">
        <v>1944.75</v>
      </c>
      <c r="F994" s="116">
        <v>1863.25</v>
      </c>
      <c r="G994">
        <v>1247</v>
      </c>
      <c r="H994" s="116"/>
      <c r="I994" s="116"/>
      <c r="L994" s="169">
        <v>45882</v>
      </c>
      <c r="M994" s="116">
        <v>1864.7</v>
      </c>
      <c r="N994" s="116">
        <v>1901.7</v>
      </c>
      <c r="O994" s="116">
        <v>1852</v>
      </c>
      <c r="P994" s="116">
        <v>1875.5</v>
      </c>
      <c r="Q994" s="116">
        <v>1864.7</v>
      </c>
      <c r="R994">
        <v>28482</v>
      </c>
    </row>
    <row r="995" spans="1:18" x14ac:dyDescent="0.25">
      <c r="A995" s="169">
        <v>45883</v>
      </c>
      <c r="B995" s="116">
        <v>1882.4</v>
      </c>
      <c r="C995" s="116">
        <v>1874.55</v>
      </c>
      <c r="D995" s="116">
        <v>1845.05</v>
      </c>
      <c r="E995" s="116">
        <v>1860</v>
      </c>
      <c r="F995" s="116">
        <v>1874.55</v>
      </c>
      <c r="G995">
        <v>884</v>
      </c>
      <c r="H995" s="116"/>
      <c r="I995" s="116"/>
      <c r="L995" s="169">
        <v>45883</v>
      </c>
      <c r="M995" s="116">
        <v>1868</v>
      </c>
      <c r="N995" s="116">
        <v>1883.8</v>
      </c>
      <c r="O995" s="116">
        <v>1843.1</v>
      </c>
      <c r="P995" s="116">
        <v>1854.5</v>
      </c>
      <c r="Q995" s="116">
        <v>1868</v>
      </c>
      <c r="R995">
        <v>23486</v>
      </c>
    </row>
    <row r="996" spans="1:18" x14ac:dyDescent="0.25">
      <c r="A996" s="169">
        <v>45887</v>
      </c>
      <c r="B996" s="116">
        <v>1893.2</v>
      </c>
      <c r="C996" s="116">
        <v>1876.95</v>
      </c>
      <c r="D996" s="116">
        <v>1856.15</v>
      </c>
      <c r="E996" s="116">
        <v>1884.55</v>
      </c>
      <c r="F996" s="116">
        <v>1876.95</v>
      </c>
      <c r="G996">
        <v>3271</v>
      </c>
      <c r="H996" s="116"/>
      <c r="I996" s="116"/>
      <c r="L996" s="169">
        <v>45887</v>
      </c>
      <c r="M996" s="116">
        <v>1880.6</v>
      </c>
      <c r="N996" s="116">
        <v>1890.9</v>
      </c>
      <c r="O996" s="116">
        <v>1855</v>
      </c>
      <c r="P996" s="116">
        <v>1889</v>
      </c>
      <c r="Q996" s="116">
        <v>1880.6</v>
      </c>
      <c r="R996">
        <v>22896</v>
      </c>
    </row>
    <row r="997" spans="1:18" x14ac:dyDescent="0.25">
      <c r="A997" s="169">
        <v>45888</v>
      </c>
      <c r="B997" s="116">
        <v>1890.9</v>
      </c>
      <c r="C997" s="116">
        <v>1858.6</v>
      </c>
      <c r="D997" s="116">
        <v>1836.3</v>
      </c>
      <c r="E997" s="116">
        <v>1836.3</v>
      </c>
      <c r="F997" s="116">
        <v>1858.6</v>
      </c>
      <c r="G997">
        <v>1309</v>
      </c>
      <c r="H997" s="116"/>
      <c r="I997" s="116"/>
      <c r="L997" s="169">
        <v>45888</v>
      </c>
      <c r="M997" s="116">
        <v>1861.6</v>
      </c>
      <c r="N997" s="116">
        <v>1894.4</v>
      </c>
      <c r="O997" s="116">
        <v>1856.1</v>
      </c>
      <c r="P997" s="116">
        <v>1871</v>
      </c>
      <c r="Q997" s="116">
        <v>1861.6</v>
      </c>
      <c r="R997">
        <v>20039</v>
      </c>
    </row>
    <row r="998" spans="1:18" x14ac:dyDescent="0.25">
      <c r="A998" s="169">
        <v>45889</v>
      </c>
      <c r="B998" s="116">
        <v>1877.6</v>
      </c>
      <c r="C998" s="116">
        <v>1863.9</v>
      </c>
      <c r="D998" s="116">
        <v>1847.6</v>
      </c>
      <c r="E998" s="116">
        <v>1861.1</v>
      </c>
      <c r="F998" s="116">
        <v>1863.9</v>
      </c>
      <c r="G998">
        <v>306</v>
      </c>
      <c r="H998" s="116"/>
      <c r="I998" s="116"/>
      <c r="L998" s="169">
        <v>45889</v>
      </c>
      <c r="M998" s="116">
        <v>1862.5</v>
      </c>
      <c r="N998" s="116">
        <v>1878.9</v>
      </c>
      <c r="O998" s="116">
        <v>1846.3</v>
      </c>
      <c r="P998" s="116">
        <v>1871.9</v>
      </c>
      <c r="Q998" s="116">
        <v>1862.5</v>
      </c>
      <c r="R998">
        <v>16008</v>
      </c>
    </row>
    <row r="999" spans="1:18" x14ac:dyDescent="0.25">
      <c r="A999" s="169">
        <v>45890</v>
      </c>
      <c r="B999" s="116">
        <v>1900</v>
      </c>
      <c r="C999" s="116">
        <v>1891.9</v>
      </c>
      <c r="D999" s="116">
        <v>1871</v>
      </c>
      <c r="E999" s="116">
        <v>1871</v>
      </c>
      <c r="F999" s="116">
        <v>1891.9</v>
      </c>
      <c r="G999">
        <v>3114</v>
      </c>
      <c r="H999" s="116"/>
      <c r="I999" s="116"/>
      <c r="L999" s="169">
        <v>45890</v>
      </c>
      <c r="M999" s="116">
        <v>1893.5</v>
      </c>
      <c r="N999" s="116">
        <v>1901.9</v>
      </c>
      <c r="O999" s="116">
        <v>1864</v>
      </c>
      <c r="P999" s="116">
        <v>1875</v>
      </c>
      <c r="Q999" s="116">
        <v>1893.5</v>
      </c>
      <c r="R999">
        <v>26575</v>
      </c>
    </row>
    <row r="1000" spans="1:18" x14ac:dyDescent="0.25">
      <c r="A1000" s="169">
        <v>45891</v>
      </c>
      <c r="B1000" s="116">
        <v>1910</v>
      </c>
      <c r="C1000" s="116">
        <v>1842.3</v>
      </c>
      <c r="D1000" s="116">
        <v>1835.8</v>
      </c>
      <c r="E1000" s="116">
        <v>1898.95</v>
      </c>
      <c r="F1000" s="116">
        <v>1842.3</v>
      </c>
      <c r="G1000">
        <v>2085</v>
      </c>
      <c r="H1000" s="116"/>
      <c r="I1000" s="116"/>
      <c r="L1000" s="169">
        <v>45891</v>
      </c>
      <c r="M1000" s="116">
        <v>1845.3</v>
      </c>
      <c r="N1000" s="116">
        <v>1911.6</v>
      </c>
      <c r="O1000" s="116">
        <v>1841.2</v>
      </c>
      <c r="P1000" s="116">
        <v>1893.5</v>
      </c>
      <c r="Q1000" s="116">
        <v>1845.3</v>
      </c>
      <c r="R1000">
        <v>68056</v>
      </c>
    </row>
    <row r="1001" spans="1:18" x14ac:dyDescent="0.25">
      <c r="A1001" s="169">
        <v>45894</v>
      </c>
      <c r="B1001" s="116">
        <v>1846</v>
      </c>
      <c r="C1001" s="116">
        <v>1830.95</v>
      </c>
      <c r="D1001" s="116">
        <v>1825</v>
      </c>
      <c r="E1001" s="116">
        <v>1846</v>
      </c>
      <c r="F1001" s="116">
        <v>1830.95</v>
      </c>
      <c r="G1001">
        <v>768</v>
      </c>
      <c r="H1001" s="116"/>
      <c r="I1001" s="116"/>
      <c r="L1001" s="169">
        <v>45894</v>
      </c>
      <c r="M1001" s="116">
        <v>1833.5</v>
      </c>
      <c r="N1001" s="116">
        <v>1850</v>
      </c>
      <c r="O1001" s="116">
        <v>1823</v>
      </c>
      <c r="P1001" s="116">
        <v>1850</v>
      </c>
      <c r="Q1001" s="116">
        <v>1833.5</v>
      </c>
      <c r="R1001">
        <v>25239</v>
      </c>
    </row>
    <row r="1002" spans="1:18" x14ac:dyDescent="0.25">
      <c r="A1002" s="169">
        <v>45895</v>
      </c>
      <c r="B1002" s="116">
        <v>1835.5</v>
      </c>
      <c r="C1002" s="116">
        <v>1787.85</v>
      </c>
      <c r="D1002" s="116">
        <v>1772.1</v>
      </c>
      <c r="E1002" s="116">
        <v>1835.5</v>
      </c>
      <c r="F1002" s="116">
        <v>1787.85</v>
      </c>
      <c r="G1002">
        <v>900</v>
      </c>
      <c r="H1002" s="116"/>
      <c r="I1002" s="116"/>
      <c r="L1002" s="169">
        <v>45895</v>
      </c>
      <c r="M1002" s="116">
        <v>1791.1</v>
      </c>
      <c r="N1002" s="116">
        <v>1844.8</v>
      </c>
      <c r="O1002" s="116">
        <v>1771.6</v>
      </c>
      <c r="P1002" s="116">
        <v>1830</v>
      </c>
      <c r="Q1002" s="116">
        <v>1791.1</v>
      </c>
      <c r="R1002">
        <v>35247</v>
      </c>
    </row>
    <row r="1003" spans="1:18" x14ac:dyDescent="0.25">
      <c r="A1003" s="169">
        <v>45897</v>
      </c>
      <c r="B1003" s="116">
        <v>1833.5</v>
      </c>
      <c r="C1003" s="116">
        <v>1818.65</v>
      </c>
      <c r="D1003" s="116">
        <v>1768.65</v>
      </c>
      <c r="E1003" s="116">
        <v>1775</v>
      </c>
      <c r="F1003" s="116">
        <v>1818.65</v>
      </c>
      <c r="G1003">
        <v>1810</v>
      </c>
      <c r="H1003" s="116"/>
      <c r="I1003" s="116"/>
      <c r="L1003" s="169">
        <v>45897</v>
      </c>
      <c r="M1003" s="116">
        <v>1818.6</v>
      </c>
      <c r="N1003" s="116">
        <v>1838.4</v>
      </c>
      <c r="O1003" s="116">
        <v>1772</v>
      </c>
      <c r="P1003" s="116">
        <v>1772</v>
      </c>
      <c r="Q1003" s="116">
        <v>1818.6</v>
      </c>
      <c r="R1003">
        <v>34670</v>
      </c>
    </row>
    <row r="1004" spans="1:18" x14ac:dyDescent="0.25">
      <c r="A1004" s="169">
        <v>45898</v>
      </c>
      <c r="B1004" s="116">
        <v>1833.9</v>
      </c>
      <c r="C1004" s="116">
        <v>1817.75</v>
      </c>
      <c r="D1004" s="116">
        <v>1786.65</v>
      </c>
      <c r="E1004" s="116">
        <v>1801.05</v>
      </c>
      <c r="F1004" s="116">
        <v>1817.75</v>
      </c>
      <c r="G1004">
        <v>2001</v>
      </c>
      <c r="H1004" s="116"/>
      <c r="I1004" s="116"/>
      <c r="L1004" s="169">
        <v>45898</v>
      </c>
      <c r="M1004" s="116">
        <v>1811.4</v>
      </c>
      <c r="N1004" s="116">
        <v>1838.9</v>
      </c>
      <c r="O1004" s="116">
        <v>1785</v>
      </c>
      <c r="P1004" s="116">
        <v>1817</v>
      </c>
      <c r="Q1004" s="116">
        <v>1811.4</v>
      </c>
      <c r="R1004">
        <v>19732</v>
      </c>
    </row>
    <row r="1005" spans="1:18" x14ac:dyDescent="0.25">
      <c r="A1005" s="169">
        <v>45901</v>
      </c>
      <c r="B1005" s="116">
        <v>1818</v>
      </c>
      <c r="C1005" s="116">
        <v>1809.4</v>
      </c>
      <c r="D1005" s="116">
        <v>1798.15</v>
      </c>
      <c r="E1005" s="116">
        <v>1802.85</v>
      </c>
      <c r="F1005" s="116">
        <v>1809.4</v>
      </c>
      <c r="G1005">
        <v>2701</v>
      </c>
      <c r="H1005" s="116"/>
      <c r="I1005" s="116"/>
      <c r="L1005" s="169">
        <v>45901</v>
      </c>
      <c r="M1005" s="116">
        <v>1808.3</v>
      </c>
      <c r="N1005" s="116">
        <v>1819.2</v>
      </c>
      <c r="O1005" s="116">
        <v>1799.9</v>
      </c>
      <c r="P1005" s="116">
        <v>1808</v>
      </c>
      <c r="Q1005" s="116">
        <v>1808.3</v>
      </c>
      <c r="R1005">
        <v>11056</v>
      </c>
    </row>
    <row r="1006" spans="1:18" x14ac:dyDescent="0.25">
      <c r="A1006" s="169">
        <v>45902</v>
      </c>
      <c r="B1006" s="116">
        <v>1889.95</v>
      </c>
      <c r="C1006" s="116">
        <v>1796.75</v>
      </c>
      <c r="D1006" s="116">
        <v>1786.5</v>
      </c>
      <c r="E1006" s="116">
        <v>1889.95</v>
      </c>
      <c r="F1006" s="116">
        <v>1796.75</v>
      </c>
      <c r="G1006">
        <v>3821</v>
      </c>
      <c r="H1006" s="116"/>
      <c r="I1006" s="116"/>
      <c r="L1006" s="169">
        <v>45902</v>
      </c>
      <c r="M1006" s="116">
        <v>1797.8</v>
      </c>
      <c r="N1006" s="116">
        <v>1831.8</v>
      </c>
      <c r="O1006" s="116">
        <v>1790</v>
      </c>
      <c r="P1006" s="116">
        <v>1814.3</v>
      </c>
      <c r="Q1006" s="116">
        <v>1797.8</v>
      </c>
      <c r="R1006">
        <v>16458</v>
      </c>
    </row>
    <row r="1007" spans="1:18" x14ac:dyDescent="0.25">
      <c r="A1007" s="169">
        <v>45903</v>
      </c>
      <c r="B1007" s="116">
        <v>1824.85</v>
      </c>
      <c r="C1007" s="116">
        <v>1797</v>
      </c>
      <c r="D1007" s="116">
        <v>1791</v>
      </c>
      <c r="E1007" s="116">
        <v>1795</v>
      </c>
      <c r="F1007" s="116">
        <v>1797</v>
      </c>
      <c r="G1007">
        <v>588</v>
      </c>
      <c r="H1007" s="116"/>
      <c r="I1007" s="116"/>
      <c r="L1007" s="169">
        <v>45903</v>
      </c>
      <c r="M1007" s="116">
        <v>1802.4</v>
      </c>
      <c r="N1007" s="116">
        <v>1826</v>
      </c>
      <c r="O1007" s="116">
        <v>1791</v>
      </c>
      <c r="P1007" s="116">
        <v>1795.8</v>
      </c>
      <c r="Q1007" s="116">
        <v>1802.4</v>
      </c>
      <c r="R1007">
        <v>18027</v>
      </c>
    </row>
    <row r="1008" spans="1:18" x14ac:dyDescent="0.25">
      <c r="A1008" s="169">
        <v>45904</v>
      </c>
      <c r="B1008" s="116">
        <v>1801.6</v>
      </c>
      <c r="C1008" s="116">
        <v>1770.95</v>
      </c>
      <c r="D1008" s="116">
        <v>1761</v>
      </c>
      <c r="E1008" s="116">
        <v>1797</v>
      </c>
      <c r="F1008" s="116">
        <v>1770.95</v>
      </c>
      <c r="G1008">
        <v>985</v>
      </c>
      <c r="H1008" s="116"/>
      <c r="I1008" s="116"/>
      <c r="L1008" s="169">
        <v>45904</v>
      </c>
      <c r="M1008" s="116">
        <v>1772.8</v>
      </c>
      <c r="N1008" s="116">
        <v>1814.7</v>
      </c>
      <c r="O1008" s="116">
        <v>1760.3</v>
      </c>
      <c r="P1008" s="116">
        <v>1811</v>
      </c>
      <c r="Q1008" s="116">
        <v>1772.8</v>
      </c>
      <c r="R1008">
        <v>19910</v>
      </c>
    </row>
    <row r="1009" spans="1:18" x14ac:dyDescent="0.25">
      <c r="A1009" s="169">
        <v>45905</v>
      </c>
      <c r="B1009" s="116">
        <v>1786.65</v>
      </c>
      <c r="C1009" s="116">
        <v>1760.35</v>
      </c>
      <c r="D1009" s="116">
        <v>1748.5</v>
      </c>
      <c r="E1009" s="116">
        <v>1752.15</v>
      </c>
      <c r="F1009" s="116">
        <v>1760.35</v>
      </c>
      <c r="G1009">
        <v>1409</v>
      </c>
      <c r="H1009" s="116"/>
      <c r="I1009" s="116"/>
      <c r="L1009" s="169">
        <v>45905</v>
      </c>
      <c r="M1009" s="116">
        <v>1760.7</v>
      </c>
      <c r="N1009" s="116">
        <v>1799.7</v>
      </c>
      <c r="O1009" s="116">
        <v>1746.1</v>
      </c>
      <c r="P1009" s="116">
        <v>1774.9</v>
      </c>
      <c r="Q1009" s="116">
        <v>1760.7</v>
      </c>
      <c r="R1009">
        <v>24982</v>
      </c>
    </row>
    <row r="1010" spans="1:18" x14ac:dyDescent="0.25">
      <c r="A1010" s="169">
        <v>45908</v>
      </c>
      <c r="B1010" s="116">
        <v>1779</v>
      </c>
      <c r="C1010" s="116">
        <v>1764.6</v>
      </c>
      <c r="D1010" s="116">
        <v>1747.55</v>
      </c>
      <c r="E1010" s="116">
        <v>1762.55</v>
      </c>
      <c r="F1010" s="116">
        <v>1764.6</v>
      </c>
      <c r="G1010">
        <v>1105</v>
      </c>
      <c r="H1010" s="116"/>
      <c r="I1010" s="116"/>
      <c r="L1010" s="169">
        <v>45908</v>
      </c>
      <c r="M1010" s="116">
        <v>1763.8</v>
      </c>
      <c r="N1010" s="116">
        <v>1780</v>
      </c>
      <c r="O1010" s="116">
        <v>1749.4</v>
      </c>
      <c r="P1010" s="116">
        <v>1760</v>
      </c>
      <c r="Q1010" s="116">
        <v>1763.8</v>
      </c>
      <c r="R1010">
        <v>15202</v>
      </c>
    </row>
    <row r="1011" spans="1:18" x14ac:dyDescent="0.25">
      <c r="A1011" s="169">
        <v>45909</v>
      </c>
      <c r="B1011" s="116">
        <v>1803.8</v>
      </c>
      <c r="C1011" s="116">
        <v>1781.85</v>
      </c>
      <c r="D1011" s="116">
        <v>1755.25</v>
      </c>
      <c r="E1011" s="116">
        <v>1766.4</v>
      </c>
      <c r="F1011" s="116">
        <v>1781.85</v>
      </c>
      <c r="G1011">
        <v>3151</v>
      </c>
      <c r="H1011" s="116"/>
      <c r="I1011" s="116"/>
      <c r="L1011" s="169">
        <v>45909</v>
      </c>
      <c r="M1011" s="116">
        <v>1780.8</v>
      </c>
      <c r="N1011" s="116">
        <v>1808.8</v>
      </c>
      <c r="O1011" s="116">
        <v>1756.2</v>
      </c>
      <c r="P1011" s="116">
        <v>1761.2</v>
      </c>
      <c r="Q1011" s="116">
        <v>1780.8</v>
      </c>
      <c r="R1011">
        <v>24395</v>
      </c>
    </row>
    <row r="1012" spans="1:18" x14ac:dyDescent="0.25">
      <c r="A1012" s="169">
        <v>45910</v>
      </c>
      <c r="B1012" s="116">
        <v>1801.1</v>
      </c>
      <c r="C1012" s="116">
        <v>1780.4</v>
      </c>
      <c r="D1012" s="116">
        <v>1766</v>
      </c>
      <c r="E1012" s="116">
        <v>1801.1</v>
      </c>
      <c r="F1012" s="116">
        <v>1780.4</v>
      </c>
      <c r="G1012">
        <v>1956</v>
      </c>
      <c r="H1012" s="116"/>
      <c r="I1012" s="116"/>
      <c r="L1012" s="169">
        <v>45910</v>
      </c>
      <c r="M1012" s="116">
        <v>1784.6</v>
      </c>
      <c r="N1012" s="116">
        <v>1799</v>
      </c>
      <c r="O1012" s="116">
        <v>1766.2</v>
      </c>
      <c r="P1012" s="116">
        <v>1785</v>
      </c>
      <c r="Q1012" s="116">
        <v>1784.6</v>
      </c>
      <c r="R1012">
        <v>16742</v>
      </c>
    </row>
    <row r="1013" spans="1:18" x14ac:dyDescent="0.25">
      <c r="A1013" s="169">
        <v>45911</v>
      </c>
      <c r="B1013" s="116">
        <v>1801.9</v>
      </c>
      <c r="C1013" s="116">
        <v>1796.8</v>
      </c>
      <c r="D1013" s="116">
        <v>1765</v>
      </c>
      <c r="E1013" s="116">
        <v>1786.85</v>
      </c>
      <c r="F1013" s="116">
        <v>1796.8</v>
      </c>
      <c r="G1013">
        <v>1335</v>
      </c>
      <c r="H1013" s="116"/>
      <c r="I1013" s="116"/>
      <c r="L1013" s="169">
        <v>45911</v>
      </c>
      <c r="M1013" s="116">
        <v>1798.7</v>
      </c>
      <c r="N1013" s="116">
        <v>1807.1</v>
      </c>
      <c r="O1013" s="116">
        <v>1762.4</v>
      </c>
      <c r="P1013" s="116">
        <v>1801</v>
      </c>
      <c r="Q1013" s="116">
        <v>1798.7</v>
      </c>
      <c r="R1013">
        <v>18904</v>
      </c>
    </row>
    <row r="1014" spans="1:18" x14ac:dyDescent="0.25">
      <c r="A1014" s="169">
        <v>45912</v>
      </c>
      <c r="B1014" s="116">
        <v>1800.5</v>
      </c>
      <c r="C1014" s="116">
        <v>1784.9</v>
      </c>
      <c r="D1014" s="116">
        <v>1771</v>
      </c>
      <c r="E1014" s="116">
        <v>1797.15</v>
      </c>
      <c r="F1014" s="116">
        <v>1784.9</v>
      </c>
      <c r="G1014">
        <v>978</v>
      </c>
      <c r="H1014" s="116"/>
      <c r="I1014" s="116"/>
      <c r="L1014" s="169">
        <v>45912</v>
      </c>
      <c r="M1014" s="116">
        <v>1786.4</v>
      </c>
      <c r="N1014" s="116">
        <v>1808</v>
      </c>
      <c r="O1014" s="116">
        <v>1771.1</v>
      </c>
      <c r="P1014" s="116">
        <v>1798</v>
      </c>
      <c r="Q1014" s="116">
        <v>1786.4</v>
      </c>
      <c r="R1014">
        <v>24024</v>
      </c>
    </row>
    <row r="1015" spans="1:18" x14ac:dyDescent="0.25">
      <c r="A1015" s="169">
        <v>45915</v>
      </c>
      <c r="B1015" s="116">
        <v>1803.15</v>
      </c>
      <c r="C1015" s="116">
        <v>1759.95</v>
      </c>
      <c r="D1015" s="116">
        <v>1752</v>
      </c>
      <c r="E1015" s="116">
        <v>1770.55</v>
      </c>
      <c r="F1015" s="116">
        <v>1759.95</v>
      </c>
      <c r="G1015">
        <v>2835</v>
      </c>
      <c r="H1015" s="116"/>
      <c r="I1015" s="116"/>
      <c r="L1015" s="169">
        <v>45915</v>
      </c>
      <c r="M1015" s="116">
        <v>1758.6</v>
      </c>
      <c r="N1015" s="116">
        <v>1795.9</v>
      </c>
      <c r="O1015" s="116">
        <v>1749.9</v>
      </c>
      <c r="P1015" s="116">
        <v>1786.4</v>
      </c>
      <c r="Q1015" s="116">
        <v>1758.6</v>
      </c>
      <c r="R1015">
        <v>36278</v>
      </c>
    </row>
    <row r="1016" spans="1:18" x14ac:dyDescent="0.25">
      <c r="A1016" s="169">
        <v>45916</v>
      </c>
      <c r="B1016" s="116">
        <v>1781</v>
      </c>
      <c r="C1016" s="116">
        <v>1772</v>
      </c>
      <c r="D1016" s="116">
        <v>1754</v>
      </c>
      <c r="E1016" s="116">
        <v>1760.5</v>
      </c>
      <c r="F1016" s="116">
        <v>1772</v>
      </c>
      <c r="G1016">
        <v>1931</v>
      </c>
      <c r="H1016" s="116"/>
      <c r="I1016" s="116"/>
      <c r="L1016" s="169">
        <v>45916</v>
      </c>
      <c r="M1016" s="116">
        <v>1772.9</v>
      </c>
      <c r="N1016" s="116">
        <v>1782.7</v>
      </c>
      <c r="O1016" s="116">
        <v>1754.7</v>
      </c>
      <c r="P1016" s="116">
        <v>1770</v>
      </c>
      <c r="Q1016" s="116">
        <v>1772.9</v>
      </c>
      <c r="R1016">
        <v>28449</v>
      </c>
    </row>
    <row r="1017" spans="1:18" x14ac:dyDescent="0.25">
      <c r="A1017" s="169">
        <v>45917</v>
      </c>
      <c r="B1017" s="116">
        <v>1799</v>
      </c>
      <c r="C1017" s="116">
        <v>1788.8</v>
      </c>
      <c r="D1017" s="116">
        <v>1773.15</v>
      </c>
      <c r="E1017" s="116">
        <v>1776.45</v>
      </c>
      <c r="F1017" s="116">
        <v>1788.8</v>
      </c>
      <c r="G1017">
        <v>1552</v>
      </c>
      <c r="H1017" s="116"/>
      <c r="I1017" s="116"/>
      <c r="L1017" s="169">
        <v>45917</v>
      </c>
      <c r="M1017" s="116">
        <v>1792.2</v>
      </c>
      <c r="N1017" s="116">
        <v>1798.7</v>
      </c>
      <c r="O1017" s="116">
        <v>1772.1</v>
      </c>
      <c r="P1017" s="116">
        <v>1774</v>
      </c>
      <c r="Q1017" s="116">
        <v>1792.2</v>
      </c>
      <c r="R1017">
        <v>20283</v>
      </c>
    </row>
    <row r="1018" spans="1:18" x14ac:dyDescent="0.25">
      <c r="A1018" s="169">
        <v>45918</v>
      </c>
      <c r="B1018" s="116">
        <v>1797.95</v>
      </c>
      <c r="C1018" s="116">
        <v>1782.25</v>
      </c>
      <c r="D1018" s="116">
        <v>1754.05</v>
      </c>
      <c r="E1018" s="116">
        <v>1784.75</v>
      </c>
      <c r="F1018" s="116">
        <v>1782.25</v>
      </c>
      <c r="G1018">
        <v>1411</v>
      </c>
      <c r="H1018" s="116"/>
      <c r="I1018" s="116"/>
      <c r="L1018" s="169">
        <v>45918</v>
      </c>
      <c r="M1018" s="116">
        <v>1782.2</v>
      </c>
      <c r="N1018" s="116">
        <v>1808.8</v>
      </c>
      <c r="O1018" s="116">
        <v>1768.7</v>
      </c>
      <c r="P1018" s="116">
        <v>1799.9</v>
      </c>
      <c r="Q1018" s="116">
        <v>1782.2</v>
      </c>
      <c r="R1018">
        <v>19448</v>
      </c>
    </row>
    <row r="1019" spans="1:18" x14ac:dyDescent="0.25">
      <c r="A1019" s="169">
        <v>45919</v>
      </c>
      <c r="B1019" s="116">
        <v>1807.95</v>
      </c>
      <c r="C1019" s="116">
        <v>1762.55</v>
      </c>
      <c r="D1019" s="116">
        <v>1757.55</v>
      </c>
      <c r="E1019" s="116">
        <v>1807.95</v>
      </c>
      <c r="F1019" s="116">
        <v>1762.55</v>
      </c>
      <c r="G1019">
        <v>3272</v>
      </c>
      <c r="H1019" s="116"/>
      <c r="I1019" s="116"/>
      <c r="L1019" s="169">
        <v>45919</v>
      </c>
      <c r="M1019" s="116">
        <v>1763.2</v>
      </c>
      <c r="N1019" s="116">
        <v>1794.8</v>
      </c>
      <c r="O1019" s="116">
        <v>1757.7</v>
      </c>
      <c r="P1019" s="116">
        <v>1789.1</v>
      </c>
      <c r="Q1019" s="116">
        <v>1763.2</v>
      </c>
      <c r="R1019">
        <v>14430</v>
      </c>
    </row>
    <row r="1020" spans="1:18" x14ac:dyDescent="0.25">
      <c r="A1020" s="169">
        <v>45922</v>
      </c>
      <c r="B1020" s="116">
        <v>1766.5</v>
      </c>
      <c r="C1020" s="116">
        <v>1746.75</v>
      </c>
      <c r="D1020" s="116">
        <v>1742.1</v>
      </c>
      <c r="E1020" s="116">
        <v>1762.5</v>
      </c>
      <c r="F1020" s="116">
        <v>1746.75</v>
      </c>
      <c r="G1020">
        <v>1538</v>
      </c>
      <c r="H1020" s="116"/>
      <c r="I1020" s="116"/>
      <c r="L1020" s="169">
        <v>45922</v>
      </c>
      <c r="M1020" s="116">
        <v>1745.6</v>
      </c>
      <c r="N1020" s="116">
        <v>1771</v>
      </c>
      <c r="O1020" s="116">
        <v>1742</v>
      </c>
      <c r="P1020" s="116">
        <v>1760.2</v>
      </c>
      <c r="Q1020" s="116">
        <v>1745.6</v>
      </c>
      <c r="R1020">
        <v>18154</v>
      </c>
    </row>
    <row r="1021" spans="1:18" x14ac:dyDescent="0.25">
      <c r="A1021" s="169">
        <v>45923</v>
      </c>
      <c r="B1021" s="116">
        <v>1753.9</v>
      </c>
      <c r="C1021" s="116">
        <v>1732.9</v>
      </c>
      <c r="D1021" s="116">
        <v>1729.65</v>
      </c>
      <c r="E1021" s="116">
        <v>1745</v>
      </c>
      <c r="F1021" s="116">
        <v>1732.9</v>
      </c>
      <c r="G1021">
        <v>2569</v>
      </c>
      <c r="H1021" s="116"/>
      <c r="I1021" s="116"/>
      <c r="L1021" s="169">
        <v>45923</v>
      </c>
      <c r="M1021" s="116">
        <v>1735.1</v>
      </c>
      <c r="N1021" s="116">
        <v>1759.8</v>
      </c>
      <c r="O1021" s="116">
        <v>1731</v>
      </c>
      <c r="P1021" s="116">
        <v>1744</v>
      </c>
      <c r="Q1021" s="116">
        <v>1735.1</v>
      </c>
      <c r="R1021">
        <v>21214</v>
      </c>
    </row>
    <row r="1022" spans="1:18" x14ac:dyDescent="0.25">
      <c r="A1022" s="169">
        <v>45924</v>
      </c>
      <c r="B1022" s="116">
        <v>1734.6</v>
      </c>
      <c r="C1022" s="116">
        <v>1715.3</v>
      </c>
      <c r="D1022" s="116">
        <v>1712.8</v>
      </c>
      <c r="E1022" s="116">
        <v>1731</v>
      </c>
      <c r="F1022" s="116">
        <v>1715.3</v>
      </c>
      <c r="G1022">
        <v>779</v>
      </c>
      <c r="H1022" s="116"/>
      <c r="I1022" s="116"/>
      <c r="L1022" s="169">
        <v>45924</v>
      </c>
      <c r="M1022" s="116">
        <v>1714.7</v>
      </c>
      <c r="N1022" s="116">
        <v>1739.4</v>
      </c>
      <c r="O1022" s="116">
        <v>1710.7</v>
      </c>
      <c r="P1022" s="116">
        <v>1735.1</v>
      </c>
      <c r="Q1022" s="116">
        <v>1714.7</v>
      </c>
      <c r="R1022">
        <v>18718</v>
      </c>
    </row>
    <row r="1023" spans="1:18" x14ac:dyDescent="0.25">
      <c r="A1023" s="169">
        <v>45925</v>
      </c>
      <c r="B1023" s="116">
        <v>1732.75</v>
      </c>
      <c r="C1023" s="116">
        <v>1709.95</v>
      </c>
      <c r="D1023" s="116">
        <v>1704.45</v>
      </c>
      <c r="E1023" s="116">
        <v>1729.95</v>
      </c>
      <c r="F1023" s="116">
        <v>1709.95</v>
      </c>
      <c r="G1023">
        <v>2036</v>
      </c>
      <c r="H1023" s="116"/>
      <c r="I1023" s="116"/>
      <c r="L1023" s="169">
        <v>45925</v>
      </c>
      <c r="M1023" s="116">
        <v>1707.7</v>
      </c>
      <c r="N1023" s="116">
        <v>1734.9</v>
      </c>
      <c r="O1023" s="116">
        <v>1705</v>
      </c>
      <c r="P1023" s="116">
        <v>1734.9</v>
      </c>
      <c r="Q1023" s="116">
        <v>1707.7</v>
      </c>
      <c r="R1023">
        <v>18583</v>
      </c>
    </row>
    <row r="1024" spans="1:18" x14ac:dyDescent="0.25">
      <c r="A1024" s="169">
        <v>45926</v>
      </c>
      <c r="B1024" s="116">
        <v>1707.4</v>
      </c>
      <c r="C1024" s="116">
        <v>1660.3</v>
      </c>
      <c r="D1024" s="116">
        <v>1655</v>
      </c>
      <c r="E1024" s="116">
        <v>1707.4</v>
      </c>
      <c r="F1024" s="116">
        <v>1660.3</v>
      </c>
      <c r="G1024">
        <v>4666</v>
      </c>
      <c r="H1024" s="116"/>
      <c r="I1024" s="116"/>
      <c r="L1024" s="169">
        <v>45926</v>
      </c>
      <c r="M1024" s="116">
        <v>1659.2</v>
      </c>
      <c r="N1024" s="116">
        <v>1709.1</v>
      </c>
      <c r="O1024" s="116">
        <v>1651.2</v>
      </c>
      <c r="P1024" s="116">
        <v>1707.7</v>
      </c>
      <c r="Q1024" s="116">
        <v>1659.2</v>
      </c>
      <c r="R1024">
        <v>37227</v>
      </c>
    </row>
    <row r="1025" spans="1:18" x14ac:dyDescent="0.25">
      <c r="A1025" s="169">
        <v>45929</v>
      </c>
      <c r="B1025" s="116">
        <v>1761.65</v>
      </c>
      <c r="C1025" s="116">
        <v>1698.95</v>
      </c>
      <c r="D1025" s="116">
        <v>1637.7</v>
      </c>
      <c r="E1025" s="116">
        <v>1660</v>
      </c>
      <c r="F1025" s="116">
        <v>1698.95</v>
      </c>
      <c r="G1025">
        <v>7787</v>
      </c>
      <c r="H1025" s="116"/>
      <c r="I1025" s="116"/>
      <c r="L1025" s="169">
        <v>45929</v>
      </c>
      <c r="M1025" s="116">
        <v>1701.6</v>
      </c>
      <c r="N1025" s="116">
        <v>1770</v>
      </c>
      <c r="O1025" s="116">
        <v>1639.1</v>
      </c>
      <c r="P1025" s="116">
        <v>1652</v>
      </c>
      <c r="Q1025" s="116">
        <v>1701.6</v>
      </c>
      <c r="R1025">
        <v>65098</v>
      </c>
    </row>
    <row r="1026" spans="1:18" x14ac:dyDescent="0.25">
      <c r="A1026" s="169">
        <v>45930</v>
      </c>
      <c r="B1026" s="116">
        <v>1749.85</v>
      </c>
      <c r="C1026" s="116">
        <v>1693.25</v>
      </c>
      <c r="D1026" s="116">
        <v>1682.15</v>
      </c>
      <c r="E1026" s="116">
        <v>1749.85</v>
      </c>
      <c r="F1026" s="116">
        <v>1693.25</v>
      </c>
      <c r="G1026">
        <v>903</v>
      </c>
      <c r="H1026" s="116"/>
      <c r="I1026" s="116"/>
      <c r="L1026" s="169">
        <v>45930</v>
      </c>
      <c r="M1026" s="116">
        <v>1691.1</v>
      </c>
      <c r="N1026" s="116">
        <v>1715.2</v>
      </c>
      <c r="O1026" s="116">
        <v>1676.2</v>
      </c>
      <c r="P1026" s="116">
        <v>1715.2</v>
      </c>
      <c r="Q1026" s="116">
        <v>1691.1</v>
      </c>
      <c r="R1026">
        <v>14096</v>
      </c>
    </row>
    <row r="1027" spans="1:18" x14ac:dyDescent="0.25">
      <c r="A1027" s="169">
        <v>45931</v>
      </c>
      <c r="B1027" s="116">
        <v>1735</v>
      </c>
      <c r="C1027" s="116">
        <v>1726.85</v>
      </c>
      <c r="D1027" s="116">
        <v>1679.35</v>
      </c>
      <c r="E1027" s="116">
        <v>1690</v>
      </c>
      <c r="F1027" s="116">
        <v>1726.85</v>
      </c>
      <c r="G1027">
        <v>1563</v>
      </c>
      <c r="H1027" s="116"/>
      <c r="I1027" s="116"/>
      <c r="L1027" s="169">
        <v>45931</v>
      </c>
      <c r="M1027" s="116">
        <v>1731.4</v>
      </c>
      <c r="N1027" s="116">
        <v>1735.9</v>
      </c>
      <c r="O1027" s="116">
        <v>1680.7</v>
      </c>
      <c r="P1027" s="116">
        <v>1691.1</v>
      </c>
      <c r="Q1027" s="116">
        <v>1731.4</v>
      </c>
      <c r="R1027">
        <v>15746</v>
      </c>
    </row>
    <row r="1028" spans="1:18" x14ac:dyDescent="0.25">
      <c r="A1028" s="169">
        <v>45933</v>
      </c>
      <c r="B1028" s="116">
        <v>1767.05</v>
      </c>
      <c r="C1028" s="116">
        <v>1755.3</v>
      </c>
      <c r="D1028" s="116">
        <v>1709.75</v>
      </c>
      <c r="E1028" s="116">
        <v>1726.2</v>
      </c>
      <c r="F1028" s="116">
        <v>1755.3</v>
      </c>
      <c r="G1028">
        <v>1472</v>
      </c>
      <c r="H1028" s="116"/>
      <c r="I1028" s="116"/>
      <c r="L1028" s="169">
        <v>45933</v>
      </c>
      <c r="M1028" s="116">
        <v>1753.7</v>
      </c>
      <c r="N1028" s="116">
        <v>1771</v>
      </c>
      <c r="O1028" s="116">
        <v>1724.5</v>
      </c>
      <c r="P1028" s="116">
        <v>1731.4</v>
      </c>
      <c r="Q1028" s="116">
        <v>1753.7</v>
      </c>
      <c r="R1028">
        <v>17488</v>
      </c>
    </row>
    <row r="1029" spans="1:18" x14ac:dyDescent="0.25">
      <c r="A1029" s="169">
        <v>45936</v>
      </c>
      <c r="B1029" s="116">
        <v>1754.05</v>
      </c>
      <c r="C1029" s="116">
        <v>1734.3</v>
      </c>
      <c r="D1029" s="116">
        <v>1725.5</v>
      </c>
      <c r="E1029" s="116">
        <v>1754</v>
      </c>
      <c r="F1029" s="116">
        <v>1734.3</v>
      </c>
      <c r="G1029">
        <v>1925</v>
      </c>
      <c r="H1029" s="116"/>
      <c r="I1029" s="116"/>
      <c r="L1029" s="169">
        <v>45936</v>
      </c>
      <c r="M1029" s="116">
        <v>1734</v>
      </c>
      <c r="N1029" s="116">
        <v>1759.7</v>
      </c>
      <c r="O1029" s="116">
        <v>1724.2</v>
      </c>
      <c r="P1029" s="116">
        <v>1753.7</v>
      </c>
      <c r="Q1029" s="116">
        <v>1734</v>
      </c>
      <c r="R1029">
        <v>19333</v>
      </c>
    </row>
    <row r="1030" spans="1:18" x14ac:dyDescent="0.25">
      <c r="A1030" s="169">
        <v>45937</v>
      </c>
      <c r="B1030" s="116">
        <v>1739.6</v>
      </c>
      <c r="C1030" s="116">
        <v>1722.65</v>
      </c>
      <c r="D1030" s="116">
        <v>1720.9</v>
      </c>
      <c r="E1030" s="116">
        <v>1733.95</v>
      </c>
      <c r="F1030" s="116">
        <v>1722.65</v>
      </c>
      <c r="G1030">
        <v>861</v>
      </c>
      <c r="H1030" s="116"/>
      <c r="I1030" s="116"/>
      <c r="L1030" s="169">
        <v>45937</v>
      </c>
      <c r="M1030" s="116">
        <v>1723.7</v>
      </c>
      <c r="N1030" s="116">
        <v>1746</v>
      </c>
      <c r="O1030" s="116">
        <v>1721.1</v>
      </c>
      <c r="P1030" s="116">
        <v>1737.6</v>
      </c>
      <c r="Q1030" s="116">
        <v>1723.7</v>
      </c>
      <c r="R1030">
        <v>11744</v>
      </c>
    </row>
    <row r="1031" spans="1:18" x14ac:dyDescent="0.25">
      <c r="A1031" s="169">
        <v>45938</v>
      </c>
      <c r="B1031" s="116">
        <v>1726.35</v>
      </c>
      <c r="C1031" s="116">
        <v>1715.65</v>
      </c>
      <c r="D1031" s="116">
        <v>1705.8</v>
      </c>
      <c r="E1031" s="116">
        <v>1705.8</v>
      </c>
      <c r="F1031" s="116">
        <v>1715.65</v>
      </c>
      <c r="G1031">
        <v>799</v>
      </c>
      <c r="H1031" s="116"/>
      <c r="I1031" s="116"/>
      <c r="L1031" s="169">
        <v>45938</v>
      </c>
      <c r="M1031" s="116">
        <v>1714.2</v>
      </c>
      <c r="N1031" s="116">
        <v>1729.3</v>
      </c>
      <c r="O1031" s="116">
        <v>1710.3</v>
      </c>
      <c r="P1031" s="116">
        <v>1725.2</v>
      </c>
      <c r="Q1031" s="116">
        <v>1714.2</v>
      </c>
      <c r="R1031">
        <v>11724</v>
      </c>
    </row>
    <row r="1032" spans="1:18" x14ac:dyDescent="0.25">
      <c r="A1032" s="169">
        <v>45939</v>
      </c>
      <c r="B1032" s="116">
        <v>1724.15</v>
      </c>
      <c r="C1032" s="116">
        <v>1713.3</v>
      </c>
      <c r="D1032" s="116">
        <v>1705.5</v>
      </c>
      <c r="E1032" s="116">
        <v>1717.65</v>
      </c>
      <c r="F1032" s="116">
        <v>1713.3</v>
      </c>
      <c r="G1032">
        <v>1261</v>
      </c>
      <c r="H1032" s="116"/>
      <c r="I1032" s="116"/>
      <c r="L1032" s="169">
        <v>45939</v>
      </c>
      <c r="M1032" s="116">
        <v>1712.7</v>
      </c>
      <c r="N1032" s="116">
        <v>1730.7</v>
      </c>
      <c r="O1032" s="116">
        <v>1708</v>
      </c>
      <c r="P1032" s="116">
        <v>1730</v>
      </c>
      <c r="Q1032" s="116">
        <v>1712.7</v>
      </c>
      <c r="R1032">
        <v>10044</v>
      </c>
    </row>
    <row r="1033" spans="1:18" x14ac:dyDescent="0.25">
      <c r="A1033" s="169">
        <v>45940</v>
      </c>
      <c r="B1033" s="116">
        <v>1729.75</v>
      </c>
      <c r="C1033" s="116">
        <v>1714.15</v>
      </c>
      <c r="D1033" s="116">
        <v>1693.4</v>
      </c>
      <c r="E1033" s="116">
        <v>1693.4</v>
      </c>
      <c r="F1033" s="116">
        <v>1714.15</v>
      </c>
      <c r="G1033">
        <v>2064</v>
      </c>
      <c r="H1033" s="116"/>
      <c r="I1033" s="116"/>
      <c r="L1033" s="169">
        <v>45940</v>
      </c>
      <c r="M1033" s="116">
        <v>1715.9</v>
      </c>
      <c r="N1033" s="116">
        <v>1729.6</v>
      </c>
      <c r="O1033" s="116">
        <v>1703</v>
      </c>
      <c r="P1033" s="116">
        <v>1703</v>
      </c>
      <c r="Q1033" s="116">
        <v>1715.9</v>
      </c>
      <c r="R1033">
        <v>6319</v>
      </c>
    </row>
    <row r="1034" spans="1:18" x14ac:dyDescent="0.25">
      <c r="A1034" s="169">
        <v>45943</v>
      </c>
      <c r="B1034" s="116">
        <v>1718.9</v>
      </c>
      <c r="C1034" s="116">
        <v>1698.45</v>
      </c>
      <c r="D1034" s="116">
        <v>1675.2</v>
      </c>
      <c r="E1034" s="116">
        <v>1705.85</v>
      </c>
      <c r="F1034" s="116">
        <v>1698.45</v>
      </c>
      <c r="G1034">
        <v>2183</v>
      </c>
      <c r="H1034" s="116"/>
      <c r="I1034" s="116"/>
      <c r="L1034" s="169">
        <v>45943</v>
      </c>
      <c r="M1034" s="116">
        <v>1706.3</v>
      </c>
      <c r="N1034" s="116">
        <v>1721</v>
      </c>
      <c r="O1034" s="116">
        <v>1679.4</v>
      </c>
      <c r="P1034" s="116">
        <v>1700</v>
      </c>
      <c r="Q1034" s="116">
        <v>1706.3</v>
      </c>
      <c r="R1034">
        <v>23178</v>
      </c>
    </row>
    <row r="1035" spans="1:18" x14ac:dyDescent="0.25">
      <c r="A1035" s="169">
        <v>45944</v>
      </c>
      <c r="B1035" s="116">
        <v>1706.45</v>
      </c>
      <c r="C1035" s="116">
        <v>1685.8</v>
      </c>
      <c r="D1035" s="116">
        <v>1682</v>
      </c>
      <c r="E1035" s="116">
        <v>1703.4</v>
      </c>
      <c r="F1035" s="116">
        <v>1685.8</v>
      </c>
      <c r="G1035">
        <v>304</v>
      </c>
      <c r="H1035" s="116"/>
      <c r="I1035" s="116"/>
      <c r="L1035" s="169">
        <v>45944</v>
      </c>
      <c r="M1035" s="116">
        <v>1685.8</v>
      </c>
      <c r="N1035" s="116">
        <v>1716.4</v>
      </c>
      <c r="O1035" s="116">
        <v>1680</v>
      </c>
      <c r="P1035" s="116">
        <v>1706.3</v>
      </c>
      <c r="Q1035" s="116">
        <v>1685.8</v>
      </c>
      <c r="R1035">
        <v>11120</v>
      </c>
    </row>
    <row r="1036" spans="1:18" x14ac:dyDescent="0.25">
      <c r="A1036" s="169">
        <v>45945</v>
      </c>
      <c r="B1036" s="116">
        <v>1691.25</v>
      </c>
      <c r="C1036" s="116">
        <v>1671.1</v>
      </c>
      <c r="D1036" s="116">
        <v>1666.05</v>
      </c>
      <c r="E1036" s="116">
        <v>1666.05</v>
      </c>
      <c r="F1036" s="116">
        <v>1671.1</v>
      </c>
      <c r="G1036">
        <v>2155</v>
      </c>
      <c r="H1036" s="116"/>
      <c r="I1036" s="116"/>
      <c r="L1036" s="169">
        <v>45945</v>
      </c>
      <c r="M1036" s="116">
        <v>1670</v>
      </c>
      <c r="N1036" s="116">
        <v>1690.3</v>
      </c>
      <c r="O1036" s="116">
        <v>1661</v>
      </c>
      <c r="P1036" s="116">
        <v>1682.9</v>
      </c>
      <c r="Q1036" s="116">
        <v>1670</v>
      </c>
      <c r="R1036">
        <v>15407</v>
      </c>
    </row>
    <row r="1037" spans="1:18" x14ac:dyDescent="0.25">
      <c r="A1037" s="169">
        <v>45946</v>
      </c>
      <c r="B1037" s="116">
        <v>1706.55</v>
      </c>
      <c r="C1037" s="116">
        <v>1699.75</v>
      </c>
      <c r="D1037" s="116">
        <v>1671.1</v>
      </c>
      <c r="E1037" s="116">
        <v>1672.55</v>
      </c>
      <c r="F1037" s="116">
        <v>1699.75</v>
      </c>
      <c r="G1037">
        <v>1177</v>
      </c>
      <c r="H1037" s="116"/>
      <c r="I1037" s="116"/>
      <c r="L1037" s="169">
        <v>45946</v>
      </c>
      <c r="M1037" s="116">
        <v>1702.1</v>
      </c>
      <c r="N1037" s="116">
        <v>1710</v>
      </c>
      <c r="O1037" s="116">
        <v>1665.4</v>
      </c>
      <c r="P1037" s="116">
        <v>1665.4</v>
      </c>
      <c r="Q1037" s="116">
        <v>1702.1</v>
      </c>
      <c r="R1037">
        <v>10725</v>
      </c>
    </row>
    <row r="1038" spans="1:18" x14ac:dyDescent="0.25">
      <c r="A1038" s="169">
        <v>45947</v>
      </c>
      <c r="B1038" s="116">
        <v>1705.05</v>
      </c>
      <c r="C1038" s="116">
        <v>1698.5</v>
      </c>
      <c r="D1038" s="116">
        <v>1689.7</v>
      </c>
      <c r="E1038" s="116">
        <v>1705.05</v>
      </c>
      <c r="F1038" s="116">
        <v>1698.5</v>
      </c>
      <c r="G1038">
        <v>223</v>
      </c>
      <c r="H1038" s="116"/>
      <c r="I1038" s="116"/>
      <c r="L1038" s="169">
        <v>45947</v>
      </c>
      <c r="M1038" s="116">
        <v>1700.6</v>
      </c>
      <c r="N1038" s="116">
        <v>1717</v>
      </c>
      <c r="O1038" s="116">
        <v>1691</v>
      </c>
      <c r="P1038" s="116">
        <v>1702.1</v>
      </c>
      <c r="Q1038" s="116">
        <v>1700.6</v>
      </c>
      <c r="R1038">
        <v>7669</v>
      </c>
    </row>
    <row r="1039" spans="1:18" x14ac:dyDescent="0.25">
      <c r="A1039" s="169">
        <v>45950</v>
      </c>
      <c r="B1039" s="116">
        <v>1710</v>
      </c>
      <c r="C1039" s="116">
        <v>1689.85</v>
      </c>
      <c r="D1039" s="116">
        <v>1684.2</v>
      </c>
      <c r="E1039" s="116">
        <v>1710</v>
      </c>
      <c r="F1039" s="116">
        <v>1689.85</v>
      </c>
      <c r="G1039">
        <v>938</v>
      </c>
      <c r="H1039" s="116"/>
      <c r="I1039" s="116"/>
      <c r="L1039" s="169">
        <v>45950</v>
      </c>
      <c r="M1039" s="116">
        <v>1686.1</v>
      </c>
      <c r="N1039" s="116">
        <v>1710</v>
      </c>
      <c r="O1039" s="116">
        <v>1680</v>
      </c>
      <c r="P1039" s="116">
        <v>1708</v>
      </c>
      <c r="Q1039" s="116">
        <v>1686.1</v>
      </c>
      <c r="R1039">
        <v>15722</v>
      </c>
    </row>
    <row r="1040" spans="1:18" x14ac:dyDescent="0.25">
      <c r="A1040" s="169">
        <v>45951</v>
      </c>
      <c r="B1040" s="116">
        <v>1711.95</v>
      </c>
      <c r="C1040" s="116">
        <v>1701.95</v>
      </c>
      <c r="D1040" s="116">
        <v>1698.25</v>
      </c>
      <c r="E1040" s="116">
        <v>1711.95</v>
      </c>
      <c r="F1040" s="116">
        <v>1701.95</v>
      </c>
      <c r="G1040">
        <v>563</v>
      </c>
      <c r="H1040" s="116"/>
      <c r="I1040" s="116"/>
      <c r="L1040" s="169">
        <v>45951</v>
      </c>
      <c r="M1040" s="116">
        <v>1704.5</v>
      </c>
      <c r="N1040" s="116">
        <v>1720</v>
      </c>
      <c r="O1040" s="116">
        <v>1696.4</v>
      </c>
      <c r="P1040" s="116">
        <v>1720</v>
      </c>
      <c r="Q1040" s="116">
        <v>1704.5</v>
      </c>
      <c r="R1040">
        <v>3948</v>
      </c>
    </row>
    <row r="1041" spans="1:18" x14ac:dyDescent="0.25">
      <c r="A1041" s="169">
        <v>45953</v>
      </c>
      <c r="B1041" s="116">
        <v>1713.2</v>
      </c>
      <c r="C1041" s="116">
        <v>1699.8</v>
      </c>
      <c r="D1041" s="116">
        <v>1699.35</v>
      </c>
      <c r="E1041" s="116">
        <v>1710.45</v>
      </c>
      <c r="F1041" s="116">
        <v>1699.8</v>
      </c>
      <c r="G1041">
        <v>441</v>
      </c>
      <c r="H1041" s="116"/>
      <c r="I1041" s="116"/>
      <c r="L1041" s="169">
        <v>45953</v>
      </c>
      <c r="M1041" s="116">
        <v>1700.8</v>
      </c>
      <c r="N1041" s="116">
        <v>1722.7</v>
      </c>
      <c r="O1041" s="116">
        <v>1696</v>
      </c>
      <c r="P1041" s="116">
        <v>1705.1</v>
      </c>
      <c r="Q1041" s="116">
        <v>1700.8</v>
      </c>
      <c r="R1041">
        <v>15588</v>
      </c>
    </row>
    <row r="1042" spans="1:18" x14ac:dyDescent="0.25">
      <c r="A1042" s="169">
        <v>45954</v>
      </c>
      <c r="B1042" s="116">
        <v>1716.3</v>
      </c>
      <c r="C1042" s="116">
        <v>1705.35</v>
      </c>
      <c r="D1042" s="116">
        <v>1690.3</v>
      </c>
      <c r="E1042" s="116">
        <v>1699.45</v>
      </c>
      <c r="F1042" s="116">
        <v>1705.35</v>
      </c>
      <c r="G1042">
        <v>497</v>
      </c>
      <c r="H1042" s="116"/>
      <c r="I1042" s="116"/>
      <c r="L1042" s="169">
        <v>45954</v>
      </c>
      <c r="M1042" s="116">
        <v>1705.8</v>
      </c>
      <c r="N1042" s="116">
        <v>1720</v>
      </c>
      <c r="O1042" s="116">
        <v>1691.3</v>
      </c>
      <c r="P1042" s="116">
        <v>1701</v>
      </c>
      <c r="Q1042" s="116">
        <v>1705.8</v>
      </c>
      <c r="R1042">
        <v>10058</v>
      </c>
    </row>
    <row r="1043" spans="1:18" x14ac:dyDescent="0.25">
      <c r="A1043" s="169">
        <v>45957</v>
      </c>
      <c r="B1043" s="116">
        <v>1719.95</v>
      </c>
      <c r="C1043" s="116">
        <v>1699.45</v>
      </c>
      <c r="D1043" s="116">
        <v>1695.85</v>
      </c>
      <c r="E1043" s="116">
        <v>1700</v>
      </c>
      <c r="F1043" s="116">
        <v>1699.45</v>
      </c>
      <c r="G1043">
        <v>394</v>
      </c>
      <c r="H1043" s="116"/>
      <c r="I1043" s="116"/>
      <c r="L1043" s="169">
        <v>45957</v>
      </c>
      <c r="M1043" s="116">
        <v>1697.1</v>
      </c>
      <c r="N1043" s="116">
        <v>1724.5</v>
      </c>
      <c r="O1043" s="116">
        <v>1694</v>
      </c>
      <c r="P1043" s="116">
        <v>1705.8</v>
      </c>
      <c r="Q1043" s="116">
        <v>1697.1</v>
      </c>
      <c r="R1043">
        <v>8438</v>
      </c>
    </row>
    <row r="1044" spans="1:18" x14ac:dyDescent="0.25">
      <c r="A1044" s="169">
        <v>45958</v>
      </c>
      <c r="B1044" s="116">
        <v>1706.45</v>
      </c>
      <c r="C1044" s="116">
        <v>1695.85</v>
      </c>
      <c r="D1044" s="116">
        <v>1691.7</v>
      </c>
      <c r="E1044" s="116">
        <v>1700</v>
      </c>
      <c r="F1044" s="116">
        <v>1695.85</v>
      </c>
      <c r="G1044">
        <v>818</v>
      </c>
      <c r="H1044" s="116"/>
      <c r="I1044" s="116"/>
      <c r="L1044" s="169">
        <v>45958</v>
      </c>
      <c r="M1044" s="116">
        <v>1697.6</v>
      </c>
      <c r="N1044" s="116">
        <v>1708.9</v>
      </c>
      <c r="O1044" s="116">
        <v>1692.5</v>
      </c>
      <c r="P1044" s="116">
        <v>1699.5</v>
      </c>
      <c r="Q1044" s="116">
        <v>1697.6</v>
      </c>
      <c r="R1044">
        <v>5916</v>
      </c>
    </row>
    <row r="1045" spans="1:18" x14ac:dyDescent="0.25">
      <c r="A1045" s="169">
        <v>45959</v>
      </c>
      <c r="B1045" s="116">
        <v>1725.45</v>
      </c>
      <c r="C1045" s="116">
        <v>1708.85</v>
      </c>
      <c r="D1045" s="116">
        <v>1686.65</v>
      </c>
      <c r="E1045" s="116">
        <v>1686.65</v>
      </c>
      <c r="F1045" s="116">
        <v>1708.85</v>
      </c>
      <c r="G1045">
        <v>972</v>
      </c>
      <c r="H1045" s="116"/>
      <c r="I1045" s="116"/>
      <c r="L1045" s="169">
        <v>45959</v>
      </c>
      <c r="M1045" s="116">
        <v>1706.5</v>
      </c>
      <c r="N1045" s="116">
        <v>1729.9</v>
      </c>
      <c r="O1045" s="116">
        <v>1696.3</v>
      </c>
      <c r="P1045" s="116">
        <v>1698.9</v>
      </c>
      <c r="Q1045" s="116">
        <v>1706.5</v>
      </c>
      <c r="R1045">
        <v>22983</v>
      </c>
    </row>
    <row r="1046" spans="1:18" x14ac:dyDescent="0.25">
      <c r="A1046" s="169">
        <v>45960</v>
      </c>
      <c r="B1046" s="116">
        <v>1714.85</v>
      </c>
      <c r="C1046" s="116">
        <v>1687.15</v>
      </c>
      <c r="D1046" s="116">
        <v>1670.2</v>
      </c>
      <c r="E1046" s="116">
        <v>1710.4</v>
      </c>
      <c r="F1046" s="116">
        <v>1687.15</v>
      </c>
      <c r="G1046">
        <v>2642</v>
      </c>
      <c r="H1046" s="116"/>
      <c r="I1046" s="116"/>
      <c r="L1046" s="169">
        <v>45960</v>
      </c>
      <c r="M1046" s="116">
        <v>1689.3</v>
      </c>
      <c r="N1046" s="116">
        <v>1716.4</v>
      </c>
      <c r="O1046" s="116">
        <v>1670.2</v>
      </c>
      <c r="P1046" s="116">
        <v>1711</v>
      </c>
      <c r="Q1046" s="116">
        <v>1689.3</v>
      </c>
      <c r="R1046">
        <v>25042</v>
      </c>
    </row>
    <row r="1047" spans="1:18" x14ac:dyDescent="0.25">
      <c r="A1047" s="169">
        <v>45961</v>
      </c>
      <c r="B1047" s="116">
        <v>1704.7</v>
      </c>
      <c r="C1047" s="116">
        <v>1691.65</v>
      </c>
      <c r="D1047" s="116">
        <v>1662.05</v>
      </c>
      <c r="E1047" s="116">
        <v>1662.05</v>
      </c>
      <c r="F1047" s="116">
        <v>1691.65</v>
      </c>
      <c r="G1047">
        <v>607</v>
      </c>
      <c r="H1047" s="116"/>
      <c r="I1047" s="116"/>
      <c r="L1047" s="169">
        <v>45961</v>
      </c>
      <c r="M1047" s="116">
        <v>1689.7</v>
      </c>
      <c r="N1047" s="116">
        <v>1707.8</v>
      </c>
      <c r="O1047" s="116">
        <v>1681</v>
      </c>
      <c r="P1047" s="116">
        <v>1681</v>
      </c>
      <c r="Q1047" s="116">
        <v>1689.7</v>
      </c>
      <c r="R1047">
        <v>12428</v>
      </c>
    </row>
    <row r="1048" spans="1:18" x14ac:dyDescent="0.25">
      <c r="A1048" s="169">
        <v>45964</v>
      </c>
      <c r="B1048" s="116">
        <v>1704.65</v>
      </c>
      <c r="C1048" s="116">
        <v>1698.05</v>
      </c>
      <c r="D1048" s="116">
        <v>1686.55</v>
      </c>
      <c r="E1048" s="116">
        <v>1691.65</v>
      </c>
      <c r="F1048" s="116">
        <v>1698.05</v>
      </c>
      <c r="G1048">
        <v>920</v>
      </c>
      <c r="H1048" s="116"/>
      <c r="I1048" s="116"/>
      <c r="L1048" s="169">
        <v>45964</v>
      </c>
      <c r="M1048" s="116">
        <v>1697.6</v>
      </c>
      <c r="N1048" s="116">
        <v>1704.6</v>
      </c>
      <c r="O1048" s="116">
        <v>1681.1</v>
      </c>
      <c r="P1048" s="116">
        <v>1690</v>
      </c>
      <c r="Q1048" s="116">
        <v>1697.6</v>
      </c>
      <c r="R1048">
        <v>10684</v>
      </c>
    </row>
    <row r="1049" spans="1:18" x14ac:dyDescent="0.25">
      <c r="A1049" s="169">
        <v>45965</v>
      </c>
      <c r="B1049" s="116">
        <v>1709</v>
      </c>
      <c r="C1049" s="116">
        <v>1681.5</v>
      </c>
      <c r="D1049" s="116">
        <v>1677.55</v>
      </c>
      <c r="E1049" s="116">
        <v>1700</v>
      </c>
      <c r="F1049" s="116">
        <v>1681.5</v>
      </c>
      <c r="G1049">
        <v>1077</v>
      </c>
      <c r="H1049" s="116"/>
      <c r="I1049" s="116"/>
      <c r="L1049" s="169">
        <v>45965</v>
      </c>
      <c r="M1049" s="116">
        <v>1682</v>
      </c>
      <c r="N1049" s="116">
        <v>1709</v>
      </c>
      <c r="O1049" s="116">
        <v>1680</v>
      </c>
      <c r="P1049" s="116">
        <v>1699</v>
      </c>
      <c r="Q1049" s="116">
        <v>1682</v>
      </c>
      <c r="R1049">
        <v>13344</v>
      </c>
    </row>
    <row r="1050" spans="1:18" x14ac:dyDescent="0.25">
      <c r="A1050" s="169">
        <v>45967</v>
      </c>
      <c r="B1050" s="116">
        <v>1685.7</v>
      </c>
      <c r="C1050" s="116">
        <v>1669.8</v>
      </c>
      <c r="D1050" s="116">
        <v>1653.05</v>
      </c>
      <c r="E1050" s="116">
        <v>1653.05</v>
      </c>
      <c r="F1050" s="116">
        <v>1669.8</v>
      </c>
      <c r="G1050">
        <v>285</v>
      </c>
      <c r="H1050" s="116"/>
      <c r="I1050" s="116"/>
      <c r="L1050" s="169">
        <v>45967</v>
      </c>
      <c r="M1050" s="116">
        <v>1670.1</v>
      </c>
      <c r="N1050" s="116">
        <v>1698.7</v>
      </c>
      <c r="O1050" s="116">
        <v>1664.1</v>
      </c>
      <c r="P1050" s="116">
        <v>1686.5</v>
      </c>
      <c r="Q1050" s="116">
        <v>1670.1</v>
      </c>
      <c r="R1050">
        <v>13307</v>
      </c>
    </row>
    <row r="1051" spans="1:18" x14ac:dyDescent="0.25">
      <c r="A1051" s="169">
        <v>45968</v>
      </c>
      <c r="B1051" s="116">
        <v>1656.8</v>
      </c>
      <c r="C1051" s="116">
        <v>1652.1</v>
      </c>
      <c r="D1051" s="116">
        <v>1642.8</v>
      </c>
      <c r="E1051" s="116">
        <v>1654.6</v>
      </c>
      <c r="F1051" s="116">
        <v>1652.1</v>
      </c>
      <c r="G1051">
        <v>1026</v>
      </c>
      <c r="H1051" s="116"/>
      <c r="I1051" s="116"/>
      <c r="L1051" s="169">
        <v>45968</v>
      </c>
      <c r="M1051" s="116">
        <v>1648.1</v>
      </c>
      <c r="N1051" s="116">
        <v>1668.9</v>
      </c>
      <c r="O1051" s="116">
        <v>1641.9</v>
      </c>
      <c r="P1051" s="116">
        <v>1661.8</v>
      </c>
      <c r="Q1051" s="116">
        <v>1648.1</v>
      </c>
      <c r="R1051">
        <v>20766</v>
      </c>
    </row>
    <row r="1052" spans="1:18" x14ac:dyDescent="0.25">
      <c r="A1052" s="169">
        <v>45971</v>
      </c>
      <c r="B1052" s="116">
        <v>1666.6</v>
      </c>
      <c r="C1052" s="116">
        <v>1526.8</v>
      </c>
      <c r="D1052" s="116">
        <v>1497.4</v>
      </c>
      <c r="E1052" s="116">
        <v>1648.05</v>
      </c>
      <c r="F1052" s="116">
        <v>1526.8</v>
      </c>
      <c r="G1052">
        <v>9932</v>
      </c>
      <c r="H1052" s="116"/>
      <c r="I1052" s="116"/>
      <c r="L1052" s="169">
        <v>45971</v>
      </c>
      <c r="M1052" s="116">
        <v>1528</v>
      </c>
      <c r="N1052" s="116">
        <v>1669.4</v>
      </c>
      <c r="O1052" s="116">
        <v>1511.4</v>
      </c>
      <c r="P1052" s="116">
        <v>1656.4</v>
      </c>
      <c r="Q1052" s="116">
        <v>1528</v>
      </c>
      <c r="R1052">
        <v>168100</v>
      </c>
    </row>
    <row r="1053" spans="1:18" x14ac:dyDescent="0.25">
      <c r="A1053" s="169">
        <v>45972</v>
      </c>
      <c r="B1053" s="116">
        <v>1526.7</v>
      </c>
      <c r="C1053" s="116">
        <v>1497</v>
      </c>
      <c r="D1053" s="116">
        <v>1440</v>
      </c>
      <c r="E1053" s="116">
        <v>1526.7</v>
      </c>
      <c r="F1053" s="116">
        <v>1497</v>
      </c>
      <c r="G1053">
        <v>4930</v>
      </c>
      <c r="H1053" s="116"/>
      <c r="I1053" s="116"/>
      <c r="L1053" s="169">
        <v>45972</v>
      </c>
      <c r="M1053" s="116">
        <v>1491</v>
      </c>
      <c r="N1053" s="116">
        <v>1519.9</v>
      </c>
      <c r="O1053" s="116">
        <v>1440</v>
      </c>
      <c r="P1053" s="116">
        <v>1516</v>
      </c>
      <c r="Q1053" s="116">
        <v>1491</v>
      </c>
      <c r="R1053">
        <v>150532</v>
      </c>
    </row>
    <row r="1054" spans="1:18" x14ac:dyDescent="0.25">
      <c r="A1054" s="169">
        <v>45973</v>
      </c>
      <c r="B1054" s="116">
        <v>1550</v>
      </c>
      <c r="C1054" s="116">
        <v>1530.8</v>
      </c>
      <c r="D1054" s="116">
        <v>1482</v>
      </c>
      <c r="E1054" s="116">
        <v>1526.65</v>
      </c>
      <c r="F1054" s="116">
        <v>1530.8</v>
      </c>
      <c r="G1054">
        <v>2737</v>
      </c>
      <c r="H1054" s="116"/>
      <c r="I1054" s="116"/>
      <c r="L1054" s="169">
        <v>45973</v>
      </c>
      <c r="M1054" s="116">
        <v>1530.9</v>
      </c>
      <c r="N1054" s="116">
        <v>1550</v>
      </c>
      <c r="O1054" s="116">
        <v>1481</v>
      </c>
      <c r="P1054" s="116">
        <v>1485</v>
      </c>
      <c r="Q1054" s="116">
        <v>1530.9</v>
      </c>
      <c r="R1054">
        <v>41742</v>
      </c>
    </row>
    <row r="1055" spans="1:18" x14ac:dyDescent="0.25">
      <c r="A1055" s="169">
        <v>45974</v>
      </c>
      <c r="B1055" s="116">
        <v>1537.45</v>
      </c>
      <c r="C1055" s="116">
        <v>1530.95</v>
      </c>
      <c r="D1055" s="116">
        <v>1511</v>
      </c>
      <c r="E1055" s="116">
        <v>1531.45</v>
      </c>
      <c r="F1055" s="116">
        <v>1530.95</v>
      </c>
      <c r="G1055">
        <v>1848</v>
      </c>
      <c r="H1055" s="116"/>
      <c r="I1055" s="116"/>
      <c r="L1055" s="169">
        <v>45974</v>
      </c>
      <c r="M1055" s="116">
        <v>1531</v>
      </c>
      <c r="N1055" s="116">
        <v>1536.9</v>
      </c>
      <c r="O1055" s="116">
        <v>1509.5</v>
      </c>
      <c r="P1055" s="116">
        <v>1529.9</v>
      </c>
      <c r="Q1055" s="116">
        <v>1531</v>
      </c>
      <c r="R1055">
        <v>21654</v>
      </c>
    </row>
    <row r="1056" spans="1:18" x14ac:dyDescent="0.25">
      <c r="A1056" s="169">
        <v>45975</v>
      </c>
      <c r="B1056" s="116">
        <v>1520.85</v>
      </c>
      <c r="C1056" s="116">
        <v>1507.2</v>
      </c>
      <c r="D1056" s="116">
        <v>1500.2</v>
      </c>
      <c r="E1056" s="116">
        <v>1512.4</v>
      </c>
      <c r="F1056" s="116">
        <v>1507.2</v>
      </c>
      <c r="G1056">
        <v>639</v>
      </c>
      <c r="H1056" s="116"/>
      <c r="I1056" s="116"/>
      <c r="L1056" s="169">
        <v>45975</v>
      </c>
      <c r="M1056" s="116">
        <v>1507.7</v>
      </c>
      <c r="N1056" s="116">
        <v>1522.3</v>
      </c>
      <c r="O1056" s="116">
        <v>1502</v>
      </c>
      <c r="P1056" s="116">
        <v>1517</v>
      </c>
      <c r="Q1056" s="116">
        <v>1507.7</v>
      </c>
      <c r="R1056">
        <v>16207</v>
      </c>
    </row>
    <row r="1057" spans="1:18" x14ac:dyDescent="0.25">
      <c r="A1057" s="169">
        <v>45978</v>
      </c>
      <c r="B1057" s="116">
        <v>1524.95</v>
      </c>
      <c r="C1057" s="116">
        <v>1513.15</v>
      </c>
      <c r="D1057" s="116">
        <v>1488.8</v>
      </c>
      <c r="E1057" s="116">
        <v>1502.85</v>
      </c>
      <c r="F1057" s="116">
        <v>1513.15</v>
      </c>
      <c r="G1057">
        <v>1943</v>
      </c>
      <c r="H1057" s="116"/>
      <c r="I1057" s="116"/>
      <c r="L1057" s="169">
        <v>45978</v>
      </c>
      <c r="M1057" s="116">
        <v>1513.1</v>
      </c>
      <c r="N1057" s="116">
        <v>1524</v>
      </c>
      <c r="O1057" s="116">
        <v>1486.3</v>
      </c>
      <c r="P1057" s="116">
        <v>1522.8</v>
      </c>
      <c r="Q1057" s="116">
        <v>1513.1</v>
      </c>
      <c r="R1057">
        <v>22939</v>
      </c>
    </row>
    <row r="1058" spans="1:18" x14ac:dyDescent="0.25">
      <c r="A1058" s="169">
        <v>45979</v>
      </c>
      <c r="B1058" s="116">
        <v>1524.9</v>
      </c>
      <c r="C1058" s="116">
        <v>1483.4</v>
      </c>
      <c r="D1058" s="116">
        <v>1480</v>
      </c>
      <c r="E1058" s="116">
        <v>1524.9</v>
      </c>
      <c r="F1058" s="116">
        <v>1483.4</v>
      </c>
      <c r="G1058">
        <v>1335</v>
      </c>
      <c r="H1058" s="116"/>
      <c r="I1058" s="116"/>
      <c r="L1058" s="169">
        <v>45979</v>
      </c>
      <c r="M1058" s="116">
        <v>1482.9</v>
      </c>
      <c r="N1058" s="116">
        <v>1519.1</v>
      </c>
      <c r="O1058" s="116">
        <v>1481</v>
      </c>
      <c r="P1058" s="116">
        <v>1519.1</v>
      </c>
      <c r="Q1058" s="116">
        <v>1482.9</v>
      </c>
      <c r="R1058">
        <v>9596</v>
      </c>
    </row>
    <row r="1059" spans="1:18" x14ac:dyDescent="0.25">
      <c r="A1059" s="169">
        <v>45980</v>
      </c>
      <c r="B1059" s="116">
        <v>1485</v>
      </c>
      <c r="C1059" s="116">
        <v>1467.2</v>
      </c>
      <c r="D1059" s="116">
        <v>1455.55</v>
      </c>
      <c r="E1059" s="116">
        <v>1485</v>
      </c>
      <c r="F1059" s="116">
        <v>1467.2</v>
      </c>
      <c r="G1059">
        <v>1631</v>
      </c>
      <c r="H1059" s="116"/>
      <c r="I1059" s="116"/>
      <c r="L1059" s="169">
        <v>45980</v>
      </c>
      <c r="M1059" s="116">
        <v>1467</v>
      </c>
      <c r="N1059" s="116">
        <v>1495.6</v>
      </c>
      <c r="O1059" s="116">
        <v>1455.1</v>
      </c>
      <c r="P1059" s="116">
        <v>1495.6</v>
      </c>
      <c r="Q1059" s="116">
        <v>1467</v>
      </c>
      <c r="R1059">
        <v>18946</v>
      </c>
    </row>
    <row r="1060" spans="1:18" x14ac:dyDescent="0.25">
      <c r="A1060" s="169">
        <v>45981</v>
      </c>
      <c r="B1060" s="116">
        <v>1470.55</v>
      </c>
      <c r="C1060" s="116">
        <v>1456.6</v>
      </c>
      <c r="D1060" s="116">
        <v>1455</v>
      </c>
      <c r="E1060" s="116">
        <v>1467.25</v>
      </c>
      <c r="F1060" s="116">
        <v>1456.6</v>
      </c>
      <c r="G1060">
        <v>2081</v>
      </c>
      <c r="H1060" s="116"/>
      <c r="I1060" s="116"/>
      <c r="L1060" s="169">
        <v>45981</v>
      </c>
      <c r="M1060" s="116">
        <v>1455.3</v>
      </c>
      <c r="N1060" s="116">
        <v>1478.1</v>
      </c>
      <c r="O1060" s="116">
        <v>1451.1</v>
      </c>
      <c r="P1060" s="116">
        <v>1478.1</v>
      </c>
      <c r="Q1060" s="116">
        <v>1455.3</v>
      </c>
      <c r="R1060">
        <v>12246</v>
      </c>
    </row>
    <row r="1061" spans="1:18" x14ac:dyDescent="0.25">
      <c r="A1061" s="169">
        <v>45982</v>
      </c>
      <c r="B1061" s="116">
        <v>1475</v>
      </c>
      <c r="C1061" s="116">
        <v>1458.35</v>
      </c>
      <c r="D1061" s="116">
        <v>1442.2</v>
      </c>
      <c r="E1061" s="116">
        <v>1455.1</v>
      </c>
      <c r="F1061" s="116">
        <v>1458.35</v>
      </c>
      <c r="G1061">
        <v>4425</v>
      </c>
      <c r="H1061" s="116"/>
      <c r="I1061" s="116"/>
      <c r="L1061" s="169">
        <v>45982</v>
      </c>
      <c r="M1061" s="116">
        <v>1451.8</v>
      </c>
      <c r="N1061" s="116">
        <v>1475</v>
      </c>
      <c r="O1061" s="116">
        <v>1442.1</v>
      </c>
      <c r="P1061" s="116">
        <v>1460.1</v>
      </c>
      <c r="Q1061" s="116">
        <v>1451.8</v>
      </c>
      <c r="R1061">
        <v>22159</v>
      </c>
    </row>
    <row r="1062" spans="1:18" x14ac:dyDescent="0.25">
      <c r="A1062" s="169">
        <v>45985</v>
      </c>
      <c r="B1062" s="116">
        <v>1457.45</v>
      </c>
      <c r="C1062" s="116">
        <v>1417.6</v>
      </c>
      <c r="D1062" s="116">
        <v>1404</v>
      </c>
      <c r="E1062" s="116">
        <v>1442.55</v>
      </c>
      <c r="F1062" s="116">
        <v>1417.6</v>
      </c>
      <c r="G1062">
        <v>6519</v>
      </c>
      <c r="H1062" s="116"/>
      <c r="I1062" s="116"/>
      <c r="L1062" s="169">
        <v>45985</v>
      </c>
      <c r="M1062" s="116">
        <v>1418.7</v>
      </c>
      <c r="N1062" s="116">
        <v>1452</v>
      </c>
      <c r="O1062" s="116">
        <v>1406</v>
      </c>
      <c r="P1062" s="116">
        <v>1446</v>
      </c>
      <c r="Q1062" s="116">
        <v>1418.7</v>
      </c>
      <c r="R1062">
        <v>24353</v>
      </c>
    </row>
    <row r="1063" spans="1:18" x14ac:dyDescent="0.25">
      <c r="A1063" s="169">
        <v>45986</v>
      </c>
      <c r="B1063" s="116">
        <v>1448.95</v>
      </c>
      <c r="C1063" s="116">
        <v>1436</v>
      </c>
      <c r="D1063" s="116">
        <v>1400</v>
      </c>
      <c r="E1063" s="116">
        <v>1406.05</v>
      </c>
      <c r="F1063" s="116">
        <v>1436</v>
      </c>
      <c r="G1063">
        <v>872</v>
      </c>
      <c r="H1063" s="116"/>
      <c r="I1063" s="116"/>
      <c r="L1063" s="169">
        <v>45986</v>
      </c>
      <c r="M1063" s="116">
        <v>1436.2</v>
      </c>
      <c r="N1063" s="116">
        <v>1443.6</v>
      </c>
      <c r="O1063" s="116">
        <v>1398</v>
      </c>
      <c r="P1063" s="116">
        <v>1414.9</v>
      </c>
      <c r="Q1063" s="116">
        <v>1436.2</v>
      </c>
      <c r="R1063">
        <v>15681</v>
      </c>
    </row>
    <row r="1064" spans="1:18" x14ac:dyDescent="0.25">
      <c r="A1064" s="169">
        <v>45987</v>
      </c>
      <c r="B1064" s="116">
        <v>1479.95</v>
      </c>
      <c r="C1064" s="116">
        <v>1468.55</v>
      </c>
      <c r="D1064" s="116">
        <v>1436</v>
      </c>
      <c r="E1064" s="116">
        <v>1436</v>
      </c>
      <c r="F1064" s="116">
        <v>1468.55</v>
      </c>
      <c r="G1064">
        <v>870</v>
      </c>
      <c r="H1064" s="116"/>
      <c r="I1064" s="116"/>
      <c r="L1064" s="169">
        <v>45987</v>
      </c>
      <c r="M1064" s="116">
        <v>1468.4</v>
      </c>
      <c r="N1064" s="116">
        <v>1486.9</v>
      </c>
      <c r="O1064" s="116">
        <v>1435</v>
      </c>
      <c r="P1064" s="116">
        <v>1436.2</v>
      </c>
      <c r="Q1064" s="116">
        <v>1468.4</v>
      </c>
      <c r="R1064">
        <v>20126</v>
      </c>
    </row>
    <row r="1065" spans="1:18" x14ac:dyDescent="0.25">
      <c r="A1065" s="169">
        <v>45988</v>
      </c>
      <c r="B1065" s="116">
        <v>1490</v>
      </c>
      <c r="C1065" s="116">
        <v>1486.3</v>
      </c>
      <c r="D1065" s="116">
        <v>1465</v>
      </c>
      <c r="E1065" s="116">
        <v>1468.6</v>
      </c>
      <c r="F1065" s="116">
        <v>1486.3</v>
      </c>
      <c r="G1065">
        <v>1300</v>
      </c>
      <c r="H1065" s="116"/>
      <c r="I1065" s="116"/>
      <c r="L1065" s="169">
        <v>45988</v>
      </c>
      <c r="M1065" s="116">
        <v>1482.2</v>
      </c>
      <c r="N1065" s="116">
        <v>1494.5</v>
      </c>
      <c r="O1065" s="116">
        <v>1467</v>
      </c>
      <c r="P1065" s="116">
        <v>1477</v>
      </c>
      <c r="Q1065" s="116">
        <v>1482.2</v>
      </c>
      <c r="R1065">
        <v>17320</v>
      </c>
    </row>
    <row r="1066" spans="1:18" x14ac:dyDescent="0.25">
      <c r="A1066" s="169">
        <v>45989</v>
      </c>
      <c r="B1066" s="116">
        <v>1517</v>
      </c>
      <c r="C1066" s="116">
        <v>1512.55</v>
      </c>
      <c r="D1066" s="116">
        <v>1479</v>
      </c>
      <c r="E1066" s="116">
        <v>1486.35</v>
      </c>
      <c r="F1066" s="116">
        <v>1512.55</v>
      </c>
      <c r="G1066">
        <v>1415</v>
      </c>
      <c r="H1066" s="116"/>
      <c r="I1066" s="116"/>
      <c r="L1066" s="169">
        <v>45989</v>
      </c>
      <c r="M1066" s="116">
        <v>1511.7</v>
      </c>
      <c r="N1066" s="116">
        <v>1518.8</v>
      </c>
      <c r="O1066" s="116">
        <v>1477.1</v>
      </c>
      <c r="P1066" s="116">
        <v>1496.4</v>
      </c>
      <c r="Q1066" s="116">
        <v>1511.7</v>
      </c>
      <c r="R1066">
        <v>16453</v>
      </c>
    </row>
    <row r="1067" spans="1:18" x14ac:dyDescent="0.25">
      <c r="A1067" s="169">
        <v>45992</v>
      </c>
      <c r="B1067" s="116">
        <v>1532</v>
      </c>
      <c r="C1067" s="116">
        <v>1502.1</v>
      </c>
      <c r="D1067" s="116">
        <v>1485.5</v>
      </c>
      <c r="E1067" s="116">
        <v>1512.6</v>
      </c>
      <c r="F1067" s="116">
        <v>1502.1</v>
      </c>
      <c r="G1067">
        <v>3077</v>
      </c>
      <c r="H1067" s="116"/>
      <c r="I1067" s="116"/>
      <c r="L1067" s="169">
        <v>45992</v>
      </c>
      <c r="M1067" s="116">
        <v>1500.9</v>
      </c>
      <c r="N1067" s="116">
        <v>1535.2</v>
      </c>
      <c r="O1067" s="116">
        <v>1480</v>
      </c>
      <c r="P1067" s="116">
        <v>1518.5</v>
      </c>
      <c r="Q1067" s="116">
        <v>1500.9</v>
      </c>
      <c r="R1067">
        <v>23967</v>
      </c>
    </row>
    <row r="1068" spans="1:18" x14ac:dyDescent="0.25">
      <c r="A1068" s="169">
        <v>45993</v>
      </c>
      <c r="B1068" s="116">
        <v>1503.8</v>
      </c>
      <c r="C1068" s="116">
        <v>1476.45</v>
      </c>
      <c r="D1068" s="116">
        <v>1465.25</v>
      </c>
      <c r="E1068" s="116">
        <v>1502.1</v>
      </c>
      <c r="F1068" s="116">
        <v>1476.45</v>
      </c>
      <c r="G1068">
        <v>3302</v>
      </c>
      <c r="H1068" s="116"/>
      <c r="I1068" s="116"/>
      <c r="L1068" s="169">
        <v>45993</v>
      </c>
      <c r="M1068" s="116">
        <v>1495.9</v>
      </c>
      <c r="N1068" s="116">
        <v>1503.7</v>
      </c>
      <c r="O1068" s="116">
        <v>1475</v>
      </c>
      <c r="P1068" s="116">
        <v>1497</v>
      </c>
      <c r="Q1068" s="116">
        <v>1495.9</v>
      </c>
      <c r="R1068">
        <v>12089</v>
      </c>
    </row>
    <row r="1069" spans="1:18" x14ac:dyDescent="0.25">
      <c r="A1069" s="169">
        <v>45994</v>
      </c>
      <c r="B1069" s="116">
        <v>1481.8</v>
      </c>
      <c r="C1069" s="116">
        <v>1461.4</v>
      </c>
      <c r="D1069" s="116">
        <v>1457.75</v>
      </c>
      <c r="E1069" s="116">
        <v>1480.05</v>
      </c>
      <c r="F1069" s="116">
        <v>1461.4</v>
      </c>
      <c r="G1069">
        <v>555</v>
      </c>
      <c r="H1069" s="116"/>
      <c r="I1069" s="116"/>
      <c r="L1069" s="169">
        <v>45994</v>
      </c>
      <c r="M1069" s="116">
        <v>1461.8</v>
      </c>
      <c r="N1069" s="116">
        <v>1488.6</v>
      </c>
      <c r="O1069" s="116">
        <v>1457</v>
      </c>
      <c r="P1069" s="116">
        <v>1485.4</v>
      </c>
      <c r="Q1069" s="116">
        <v>1461.8</v>
      </c>
      <c r="R1069">
        <v>11299</v>
      </c>
    </row>
    <row r="1070" spans="1:18" x14ac:dyDescent="0.25">
      <c r="A1070" s="169">
        <v>45995</v>
      </c>
      <c r="B1070" s="116">
        <v>1490</v>
      </c>
      <c r="C1070" s="116">
        <v>1476.5</v>
      </c>
      <c r="D1070" s="116">
        <v>1458.75</v>
      </c>
      <c r="E1070" s="116">
        <v>1489.95</v>
      </c>
      <c r="F1070" s="116">
        <v>1476.5</v>
      </c>
      <c r="G1070">
        <v>855</v>
      </c>
      <c r="H1070" s="116"/>
      <c r="I1070" s="116"/>
      <c r="L1070" s="169">
        <v>45995</v>
      </c>
      <c r="M1070" s="116">
        <v>1475.2</v>
      </c>
      <c r="N1070" s="116">
        <v>1492.1</v>
      </c>
      <c r="O1070" s="116">
        <v>1457</v>
      </c>
      <c r="P1070" s="116">
        <v>1461.1</v>
      </c>
      <c r="Q1070" s="116">
        <v>1475.2</v>
      </c>
      <c r="R1070">
        <v>13725</v>
      </c>
    </row>
    <row r="1071" spans="1:18" x14ac:dyDescent="0.25">
      <c r="A1071" s="169">
        <v>45996</v>
      </c>
      <c r="B1071" s="116">
        <v>1488.4</v>
      </c>
      <c r="C1071" s="116">
        <v>1468.9</v>
      </c>
      <c r="D1071" s="116">
        <v>1458.05</v>
      </c>
      <c r="E1071" s="116">
        <v>1476.45</v>
      </c>
      <c r="F1071" s="116">
        <v>1468.9</v>
      </c>
      <c r="G1071">
        <v>2348</v>
      </c>
      <c r="H1071" s="116"/>
      <c r="I1071" s="116"/>
      <c r="L1071" s="169">
        <v>45996</v>
      </c>
      <c r="M1071" s="116">
        <v>1471.8</v>
      </c>
      <c r="N1071" s="116">
        <v>1488.2</v>
      </c>
      <c r="O1071" s="116">
        <v>1458.6</v>
      </c>
      <c r="P1071" s="116">
        <v>1470.2</v>
      </c>
      <c r="Q1071" s="116">
        <v>1471.8</v>
      </c>
      <c r="R1071">
        <v>9611</v>
      </c>
    </row>
    <row r="1072" spans="1:18" x14ac:dyDescent="0.25">
      <c r="A1072" s="169">
        <v>45999</v>
      </c>
      <c r="B1072" s="116">
        <v>1475.65</v>
      </c>
      <c r="C1072" s="116">
        <v>1434.75</v>
      </c>
      <c r="D1072" s="116">
        <v>1401.5</v>
      </c>
      <c r="E1072" s="116">
        <v>1475.65</v>
      </c>
      <c r="F1072" s="116">
        <v>1434.75</v>
      </c>
      <c r="G1072">
        <v>1141</v>
      </c>
      <c r="H1072" s="116"/>
      <c r="I1072" s="116"/>
      <c r="L1072" s="169">
        <v>45999</v>
      </c>
      <c r="M1072" s="116">
        <v>1431.6</v>
      </c>
      <c r="N1072" s="116">
        <v>1484.9</v>
      </c>
      <c r="O1072" s="116">
        <v>1399.9</v>
      </c>
      <c r="P1072" s="116">
        <v>1471.8</v>
      </c>
      <c r="Q1072" s="116">
        <v>1431.6</v>
      </c>
      <c r="R1072">
        <v>36486</v>
      </c>
    </row>
    <row r="1073" spans="1:18" x14ac:dyDescent="0.25">
      <c r="A1073" s="169">
        <v>46000</v>
      </c>
      <c r="B1073" s="116">
        <v>1447.35</v>
      </c>
      <c r="C1073" s="116">
        <v>1446.4</v>
      </c>
      <c r="D1073" s="116">
        <v>1407</v>
      </c>
      <c r="E1073" s="116">
        <v>1421.7</v>
      </c>
      <c r="F1073" s="116">
        <v>1446.4</v>
      </c>
      <c r="G1073">
        <v>2692</v>
      </c>
      <c r="H1073" s="116"/>
      <c r="I1073" s="116"/>
      <c r="L1073" s="169">
        <v>46000</v>
      </c>
      <c r="M1073" s="116">
        <v>1444.8</v>
      </c>
      <c r="N1073" s="116">
        <v>1450</v>
      </c>
      <c r="O1073" s="116">
        <v>1404.2</v>
      </c>
      <c r="P1073" s="116">
        <v>1433.8</v>
      </c>
      <c r="Q1073" s="116">
        <v>1444.8</v>
      </c>
      <c r="R1073">
        <v>46619</v>
      </c>
    </row>
    <row r="1074" spans="1:18" x14ac:dyDescent="0.25">
      <c r="A1074" s="169">
        <v>46001</v>
      </c>
      <c r="B1074" s="116">
        <v>1463.85</v>
      </c>
      <c r="C1074" s="116">
        <v>1430.35</v>
      </c>
      <c r="D1074" s="116">
        <v>1405.1</v>
      </c>
      <c r="E1074" s="116">
        <v>1446.4</v>
      </c>
      <c r="F1074" s="116">
        <v>1430.35</v>
      </c>
      <c r="G1074">
        <v>3887</v>
      </c>
      <c r="H1074" s="116"/>
      <c r="I1074" s="116"/>
      <c r="L1074" s="169">
        <v>46001</v>
      </c>
      <c r="M1074" s="116">
        <v>1431</v>
      </c>
      <c r="N1074" s="116">
        <v>1462.9</v>
      </c>
      <c r="O1074" s="116">
        <v>1421.9</v>
      </c>
      <c r="P1074" s="116">
        <v>1448</v>
      </c>
      <c r="Q1074" s="116">
        <v>1431</v>
      </c>
      <c r="R1074">
        <v>23673</v>
      </c>
    </row>
    <row r="1075" spans="1:18" x14ac:dyDescent="0.25">
      <c r="A1075" s="169">
        <v>46002</v>
      </c>
      <c r="B1075" s="116">
        <v>1432.7</v>
      </c>
      <c r="C1075" s="116">
        <v>1420.05</v>
      </c>
      <c r="D1075" s="116">
        <v>1418.15</v>
      </c>
      <c r="E1075" s="116">
        <v>1429.8</v>
      </c>
      <c r="F1075" s="116">
        <v>1420.05</v>
      </c>
      <c r="G1075">
        <v>2530</v>
      </c>
      <c r="H1075" s="116"/>
      <c r="I1075" s="116"/>
      <c r="L1075" s="169">
        <v>46002</v>
      </c>
      <c r="M1075" s="116">
        <v>1420.8</v>
      </c>
      <c r="N1075" s="116">
        <v>1440</v>
      </c>
      <c r="O1075" s="116">
        <v>1418.6</v>
      </c>
      <c r="P1075" s="116">
        <v>1440</v>
      </c>
      <c r="Q1075" s="116">
        <v>1420.8</v>
      </c>
      <c r="R1075">
        <v>9743</v>
      </c>
    </row>
    <row r="1076" spans="1:18" x14ac:dyDescent="0.25">
      <c r="A1076" s="169">
        <v>46003</v>
      </c>
      <c r="B1076" s="116">
        <v>1433.3</v>
      </c>
      <c r="C1076" s="116">
        <v>1415.05</v>
      </c>
      <c r="D1076" s="116">
        <v>1401.65</v>
      </c>
      <c r="E1076" s="116">
        <v>1426</v>
      </c>
      <c r="F1076" s="116">
        <v>1415.05</v>
      </c>
      <c r="G1076">
        <v>5306</v>
      </c>
      <c r="H1076" s="116"/>
      <c r="I1076" s="116"/>
      <c r="L1076" s="169">
        <v>46003</v>
      </c>
      <c r="M1076" s="116">
        <v>1412.5</v>
      </c>
      <c r="N1076" s="116">
        <v>1444.9</v>
      </c>
      <c r="O1076" s="116">
        <v>1402</v>
      </c>
      <c r="P1076" s="116">
        <v>1425</v>
      </c>
      <c r="Q1076" s="116">
        <v>1412.5</v>
      </c>
      <c r="R1076">
        <v>22330</v>
      </c>
    </row>
    <row r="1077" spans="1:18" x14ac:dyDescent="0.25">
      <c r="A1077" s="169">
        <v>46006</v>
      </c>
      <c r="B1077" s="116">
        <v>1454.95</v>
      </c>
      <c r="C1077" s="116">
        <v>1435.3</v>
      </c>
      <c r="D1077" s="116">
        <v>1402.05</v>
      </c>
      <c r="E1077" s="116">
        <v>1402.05</v>
      </c>
      <c r="F1077" s="116">
        <v>1435.3</v>
      </c>
      <c r="G1077">
        <v>2439</v>
      </c>
      <c r="H1077" s="116"/>
      <c r="I1077" s="116"/>
      <c r="L1077" s="169">
        <v>46006</v>
      </c>
      <c r="M1077" s="116">
        <v>1436.5</v>
      </c>
      <c r="N1077" s="116">
        <v>1455.5</v>
      </c>
      <c r="O1077" s="116">
        <v>1403.5</v>
      </c>
      <c r="P1077" s="116">
        <v>1419.8</v>
      </c>
      <c r="Q1077" s="116">
        <v>1436.5</v>
      </c>
      <c r="R1077">
        <v>26421</v>
      </c>
    </row>
    <row r="1078" spans="1:18" x14ac:dyDescent="0.25">
      <c r="A1078" s="169">
        <v>46007</v>
      </c>
      <c r="B1078" s="116">
        <v>1435.3</v>
      </c>
      <c r="C1078" s="116">
        <v>1417.1</v>
      </c>
      <c r="D1078" s="116">
        <v>1415</v>
      </c>
      <c r="E1078" s="116">
        <v>1435.3</v>
      </c>
      <c r="F1078" s="116">
        <v>1417.1</v>
      </c>
      <c r="G1078">
        <v>541</v>
      </c>
      <c r="H1078" s="116"/>
      <c r="I1078" s="116"/>
      <c r="L1078" s="169">
        <v>46007</v>
      </c>
      <c r="M1078" s="116">
        <v>1418</v>
      </c>
      <c r="N1078" s="116">
        <v>1444</v>
      </c>
      <c r="O1078" s="116">
        <v>1415.4</v>
      </c>
      <c r="P1078" s="116">
        <v>1444</v>
      </c>
      <c r="Q1078" s="116">
        <v>1418</v>
      </c>
      <c r="R1078">
        <v>9516</v>
      </c>
    </row>
    <row r="1079" spans="1:18" x14ac:dyDescent="0.25">
      <c r="A1079" s="169">
        <v>46008</v>
      </c>
      <c r="B1079" s="116">
        <v>1417.5</v>
      </c>
      <c r="C1079" s="116">
        <v>1400.7</v>
      </c>
      <c r="D1079" s="116">
        <v>1400</v>
      </c>
      <c r="E1079" s="116">
        <v>1417.1</v>
      </c>
      <c r="F1079" s="116">
        <v>1400.7</v>
      </c>
      <c r="G1079">
        <v>744</v>
      </c>
      <c r="H1079" s="116"/>
      <c r="I1079" s="116"/>
      <c r="L1079" s="169">
        <v>46008</v>
      </c>
      <c r="M1079" s="116">
        <v>1401</v>
      </c>
      <c r="N1079" s="116">
        <v>1426.6</v>
      </c>
      <c r="O1079" s="116">
        <v>1400</v>
      </c>
      <c r="P1079" s="116">
        <v>1426.6</v>
      </c>
      <c r="Q1079" s="116">
        <v>1401</v>
      </c>
      <c r="R1079">
        <v>10766</v>
      </c>
    </row>
    <row r="1080" spans="1:18" x14ac:dyDescent="0.25">
      <c r="A1080" s="169">
        <v>46009</v>
      </c>
      <c r="B1080" s="116">
        <v>1444.65</v>
      </c>
      <c r="C1080" s="116">
        <v>1440.4</v>
      </c>
      <c r="D1080" s="116">
        <v>1388.6</v>
      </c>
      <c r="E1080" s="116">
        <v>1400.05</v>
      </c>
      <c r="F1080" s="116">
        <v>1440.4</v>
      </c>
      <c r="G1080">
        <v>771</v>
      </c>
      <c r="H1080" s="116"/>
      <c r="I1080" s="116"/>
      <c r="L1080" s="169">
        <v>46009</v>
      </c>
      <c r="M1080" s="116">
        <v>1439.8</v>
      </c>
      <c r="N1080" s="116">
        <v>1449</v>
      </c>
      <c r="O1080" s="116">
        <v>1388</v>
      </c>
      <c r="P1080" s="116">
        <v>1406.4</v>
      </c>
      <c r="Q1080" s="116">
        <v>1439.8</v>
      </c>
      <c r="R1080">
        <v>28109</v>
      </c>
    </row>
    <row r="1081" spans="1:18" x14ac:dyDescent="0.25">
      <c r="A1081" s="169">
        <v>46010</v>
      </c>
      <c r="B1081" s="116">
        <v>1440.4</v>
      </c>
      <c r="C1081" s="116">
        <v>1392</v>
      </c>
      <c r="D1081" s="116">
        <v>1376.9</v>
      </c>
      <c r="E1081" s="116">
        <v>1440.4</v>
      </c>
      <c r="F1081" s="116">
        <v>1392</v>
      </c>
      <c r="G1081">
        <v>5177</v>
      </c>
      <c r="H1081" s="116"/>
      <c r="I1081" s="116"/>
      <c r="L1081" s="169">
        <v>46010</v>
      </c>
      <c r="M1081" s="116">
        <v>1389.1</v>
      </c>
      <c r="N1081" s="116">
        <v>1443.1</v>
      </c>
      <c r="O1081" s="116">
        <v>1373.9</v>
      </c>
      <c r="P1081" s="116">
        <v>1439.8</v>
      </c>
      <c r="Q1081" s="116">
        <v>1389.1</v>
      </c>
      <c r="R1081">
        <v>66796</v>
      </c>
    </row>
    <row r="1082" spans="1:18" x14ac:dyDescent="0.25">
      <c r="A1082" s="169">
        <v>46013</v>
      </c>
      <c r="B1082" s="116">
        <v>1404.9</v>
      </c>
      <c r="C1082" s="116">
        <v>1330.55</v>
      </c>
      <c r="D1082" s="116">
        <v>1315.45</v>
      </c>
      <c r="E1082" s="116">
        <v>1377.05</v>
      </c>
      <c r="F1082" s="116">
        <v>1330.55</v>
      </c>
      <c r="G1082">
        <v>18749</v>
      </c>
      <c r="H1082" s="116"/>
      <c r="I1082" s="116"/>
      <c r="L1082" s="169">
        <v>46013</v>
      </c>
      <c r="M1082" s="116">
        <v>1332.6</v>
      </c>
      <c r="N1082" s="116">
        <v>1407.9</v>
      </c>
      <c r="O1082" s="116">
        <v>1316.4</v>
      </c>
      <c r="P1082" s="116">
        <v>1389.1</v>
      </c>
      <c r="Q1082" s="116">
        <v>1332.6</v>
      </c>
      <c r="R1082">
        <v>287960</v>
      </c>
    </row>
    <row r="1083" spans="1:18" x14ac:dyDescent="0.25">
      <c r="A1083" s="169">
        <v>46014</v>
      </c>
      <c r="B1083" s="116">
        <v>1383.4</v>
      </c>
      <c r="C1083" s="116">
        <v>1337.35</v>
      </c>
      <c r="D1083" s="116">
        <v>1331.85</v>
      </c>
      <c r="E1083" s="116">
        <v>1333.05</v>
      </c>
      <c r="F1083" s="116">
        <v>1337.35</v>
      </c>
      <c r="G1083">
        <v>4492</v>
      </c>
      <c r="H1083" s="116"/>
      <c r="I1083" s="116"/>
      <c r="L1083" s="169">
        <v>46014</v>
      </c>
      <c r="M1083" s="116">
        <v>1336.9</v>
      </c>
      <c r="N1083" s="116">
        <v>1385.1</v>
      </c>
      <c r="O1083" s="116">
        <v>1332</v>
      </c>
      <c r="P1083" s="116">
        <v>1350</v>
      </c>
      <c r="Q1083" s="116">
        <v>1336.9</v>
      </c>
      <c r="R1083">
        <v>120204</v>
      </c>
    </row>
    <row r="1084" spans="1:18" x14ac:dyDescent="0.25">
      <c r="A1084" s="169">
        <v>46015</v>
      </c>
      <c r="B1084" s="116">
        <v>1347.1</v>
      </c>
      <c r="C1084" s="116">
        <v>1318.9</v>
      </c>
      <c r="D1084" s="116">
        <v>1316.75</v>
      </c>
      <c r="E1084" s="116">
        <v>1337.4</v>
      </c>
      <c r="F1084" s="116">
        <v>1318.9</v>
      </c>
      <c r="G1084">
        <v>1578</v>
      </c>
      <c r="H1084" s="116"/>
      <c r="I1084" s="116"/>
      <c r="L1084" s="169">
        <v>46015</v>
      </c>
      <c r="M1084" s="116">
        <v>1318.8</v>
      </c>
      <c r="N1084" s="116">
        <v>1347.6</v>
      </c>
      <c r="O1084" s="116">
        <v>1316</v>
      </c>
      <c r="P1084" s="116">
        <v>1340</v>
      </c>
      <c r="Q1084" s="116">
        <v>1318.8</v>
      </c>
      <c r="R1084">
        <v>31240</v>
      </c>
    </row>
    <row r="1085" spans="1:18" x14ac:dyDescent="0.25">
      <c r="A1085" s="169">
        <v>46017</v>
      </c>
      <c r="B1085" s="116">
        <v>1322.35</v>
      </c>
      <c r="C1085" s="116">
        <v>1277.0999999999999</v>
      </c>
      <c r="D1085" s="116">
        <v>1272.5</v>
      </c>
      <c r="E1085" s="116">
        <v>1318</v>
      </c>
      <c r="F1085" s="116">
        <v>1277.0999999999999</v>
      </c>
      <c r="G1085">
        <v>3216</v>
      </c>
      <c r="H1085" s="116"/>
      <c r="I1085" s="116"/>
      <c r="L1085" s="169">
        <v>46017</v>
      </c>
      <c r="M1085" s="116">
        <v>1277.7</v>
      </c>
      <c r="N1085" s="116">
        <v>1320.6</v>
      </c>
      <c r="O1085" s="116">
        <v>1270.0999999999999</v>
      </c>
      <c r="P1085" s="116">
        <v>1318.8</v>
      </c>
      <c r="Q1085" s="116">
        <v>1277.7</v>
      </c>
      <c r="R1085">
        <v>67232</v>
      </c>
    </row>
    <row r="1086" spans="1:18" x14ac:dyDescent="0.25">
      <c r="A1086" s="169">
        <v>46020</v>
      </c>
      <c r="B1086" s="116">
        <v>1277.05</v>
      </c>
      <c r="C1086" s="116">
        <v>1252.05</v>
      </c>
      <c r="D1086" s="116">
        <v>1247.0999999999999</v>
      </c>
      <c r="E1086" s="116">
        <v>1277.05</v>
      </c>
      <c r="F1086" s="116">
        <v>1252.05</v>
      </c>
      <c r="G1086">
        <v>1839</v>
      </c>
      <c r="H1086" s="116"/>
      <c r="I1086" s="116"/>
      <c r="L1086" s="169">
        <v>46020</v>
      </c>
      <c r="M1086" s="116">
        <v>1252</v>
      </c>
      <c r="N1086" s="116">
        <v>1277.7</v>
      </c>
      <c r="O1086" s="116">
        <v>1246.3</v>
      </c>
      <c r="P1086" s="116">
        <v>1276.0999999999999</v>
      </c>
      <c r="Q1086" s="116">
        <v>1252</v>
      </c>
      <c r="R1086">
        <v>45045</v>
      </c>
    </row>
    <row r="1087" spans="1:18" x14ac:dyDescent="0.25">
      <c r="A1087" s="169">
        <v>46021</v>
      </c>
      <c r="B1087" s="116">
        <v>1245</v>
      </c>
      <c r="C1087" s="116">
        <v>1232.45</v>
      </c>
      <c r="D1087" s="116">
        <v>1226</v>
      </c>
      <c r="E1087" s="116">
        <v>1245</v>
      </c>
      <c r="F1087" s="116">
        <v>1232.45</v>
      </c>
      <c r="G1087">
        <v>1829</v>
      </c>
      <c r="H1087" s="116"/>
      <c r="I1087" s="116"/>
      <c r="L1087" s="169">
        <v>46021</v>
      </c>
      <c r="M1087" s="116">
        <v>1234</v>
      </c>
      <c r="N1087" s="116">
        <v>1246</v>
      </c>
      <c r="O1087" s="116">
        <v>1223.8</v>
      </c>
      <c r="P1087" s="116">
        <v>1246</v>
      </c>
      <c r="Q1087" s="116">
        <v>1234</v>
      </c>
      <c r="R1087">
        <v>42226</v>
      </c>
    </row>
    <row r="1088" spans="1:18" x14ac:dyDescent="0.25">
      <c r="A1088" s="169">
        <v>46022</v>
      </c>
      <c r="B1088" s="116">
        <v>1270</v>
      </c>
      <c r="C1088" s="116">
        <v>1219.3</v>
      </c>
      <c r="D1088" s="116">
        <v>1212.55</v>
      </c>
      <c r="E1088" s="116">
        <v>1226.05</v>
      </c>
      <c r="F1088" s="116">
        <v>1219.3</v>
      </c>
      <c r="G1088">
        <v>5631</v>
      </c>
      <c r="H1088" s="116"/>
      <c r="I1088" s="116"/>
      <c r="L1088" s="169">
        <v>46022</v>
      </c>
      <c r="M1088" s="116">
        <v>1220.0999999999999</v>
      </c>
      <c r="N1088" s="116">
        <v>1274.5999999999999</v>
      </c>
      <c r="O1088" s="116">
        <v>1212.8</v>
      </c>
      <c r="P1088" s="116">
        <v>1224</v>
      </c>
      <c r="Q1088" s="116">
        <v>1220.0999999999999</v>
      </c>
      <c r="R1088">
        <v>59719</v>
      </c>
    </row>
    <row r="1089" spans="1:18" x14ac:dyDescent="0.25">
      <c r="A1089" s="169">
        <v>46023</v>
      </c>
      <c r="B1089" s="116">
        <v>1268.3499999999999</v>
      </c>
      <c r="C1089" s="116">
        <v>1261.55</v>
      </c>
      <c r="D1089" s="116">
        <v>1220.05</v>
      </c>
      <c r="E1089" s="116">
        <v>1220.05</v>
      </c>
      <c r="F1089" s="116">
        <v>1261.55</v>
      </c>
      <c r="G1089">
        <v>1674</v>
      </c>
      <c r="H1089" s="116"/>
      <c r="I1089" s="116"/>
      <c r="L1089" s="169">
        <v>46023</v>
      </c>
      <c r="M1089" s="116">
        <v>1262.5999999999999</v>
      </c>
      <c r="N1089" s="116">
        <v>1270</v>
      </c>
      <c r="O1089" s="116">
        <v>1221</v>
      </c>
      <c r="P1089" s="116">
        <v>1232.7</v>
      </c>
      <c r="Q1089" s="116">
        <v>1262.5999999999999</v>
      </c>
      <c r="R1089">
        <v>42830</v>
      </c>
    </row>
    <row r="1090" spans="1:18" x14ac:dyDescent="0.25">
      <c r="A1090" s="169">
        <v>46024</v>
      </c>
      <c r="B1090" s="116">
        <v>1266.5</v>
      </c>
      <c r="C1090" s="116">
        <v>1244.3</v>
      </c>
      <c r="D1090" s="116">
        <v>1235.3499999999999</v>
      </c>
      <c r="E1090" s="116">
        <v>1261.5999999999999</v>
      </c>
      <c r="F1090" s="116">
        <v>1244.3</v>
      </c>
      <c r="G1090">
        <v>1840</v>
      </c>
      <c r="H1090" s="116"/>
      <c r="I1090" s="116"/>
      <c r="L1090" s="169">
        <v>46024</v>
      </c>
      <c r="M1090" s="116">
        <v>1245.8</v>
      </c>
      <c r="N1090" s="116">
        <v>1270.3</v>
      </c>
      <c r="O1090" s="116">
        <v>1236</v>
      </c>
      <c r="P1090" s="116">
        <v>1270</v>
      </c>
      <c r="Q1090" s="116">
        <v>1245.8</v>
      </c>
      <c r="R1090">
        <v>45737</v>
      </c>
    </row>
    <row r="1091" spans="1:18" x14ac:dyDescent="0.25">
      <c r="A1091" s="169">
        <v>46027</v>
      </c>
      <c r="B1091" s="116">
        <v>1250</v>
      </c>
      <c r="C1091" s="116">
        <v>1189.4000000000001</v>
      </c>
      <c r="D1091" s="116">
        <v>1154</v>
      </c>
      <c r="E1091" s="116">
        <v>1250</v>
      </c>
      <c r="F1091" s="116">
        <v>1189.4000000000001</v>
      </c>
      <c r="G1091">
        <v>12058</v>
      </c>
      <c r="H1091" s="116"/>
      <c r="I1091" s="116"/>
      <c r="L1091" s="169">
        <v>46027</v>
      </c>
      <c r="M1091" s="116">
        <v>1189.7</v>
      </c>
      <c r="N1091" s="116">
        <v>1250.2</v>
      </c>
      <c r="O1091" s="116">
        <v>1154</v>
      </c>
      <c r="P1091" s="116">
        <v>1250.0999999999999</v>
      </c>
      <c r="Q1091" s="116">
        <v>1189.7</v>
      </c>
      <c r="R1091">
        <v>295227</v>
      </c>
    </row>
    <row r="1092" spans="1:18" x14ac:dyDescent="0.25">
      <c r="A1092" s="169">
        <v>46028</v>
      </c>
      <c r="B1092" s="116">
        <v>1194.5999999999999</v>
      </c>
      <c r="C1092" s="116">
        <v>1166.3</v>
      </c>
      <c r="D1092" s="116">
        <v>1150.75</v>
      </c>
      <c r="E1092" s="116">
        <v>1189.5</v>
      </c>
      <c r="F1092" s="116">
        <v>1166.3</v>
      </c>
      <c r="G1092">
        <v>4560</v>
      </c>
      <c r="H1092" s="116"/>
      <c r="I1092" s="116"/>
      <c r="L1092" s="169">
        <v>46028</v>
      </c>
      <c r="M1092" s="116">
        <v>1166.7</v>
      </c>
      <c r="N1092" s="116">
        <v>1199.2</v>
      </c>
      <c r="O1092" s="116">
        <v>1151</v>
      </c>
      <c r="P1092" s="116">
        <v>1199.2</v>
      </c>
      <c r="Q1092" s="116">
        <v>1166.7</v>
      </c>
      <c r="R1092">
        <v>109440</v>
      </c>
    </row>
    <row r="1093" spans="1:18" x14ac:dyDescent="0.25">
      <c r="A1093" s="169">
        <v>46029</v>
      </c>
      <c r="B1093" s="116">
        <v>1173</v>
      </c>
      <c r="C1093" s="116">
        <v>1155.8</v>
      </c>
      <c r="D1093" s="116">
        <v>1150</v>
      </c>
      <c r="E1093" s="116">
        <v>1161.1500000000001</v>
      </c>
      <c r="F1093" s="116">
        <v>1155.8</v>
      </c>
      <c r="G1093">
        <v>2489</v>
      </c>
      <c r="H1093" s="116"/>
      <c r="I1093" s="116"/>
      <c r="L1093" s="169">
        <v>46029</v>
      </c>
      <c r="M1093" s="116">
        <v>1161.3</v>
      </c>
      <c r="N1093" s="116">
        <v>1173.5999999999999</v>
      </c>
      <c r="O1093" s="116">
        <v>1150</v>
      </c>
      <c r="P1093" s="116">
        <v>1166</v>
      </c>
      <c r="Q1093" s="116">
        <v>1161.3</v>
      </c>
      <c r="R1093">
        <v>49528</v>
      </c>
    </row>
    <row r="1094" spans="1:18" x14ac:dyDescent="0.25">
      <c r="A1094" s="169">
        <v>46030</v>
      </c>
      <c r="B1094" s="116">
        <v>1169.8499999999999</v>
      </c>
      <c r="C1094" s="116">
        <v>1138.1500000000001</v>
      </c>
      <c r="D1094" s="116">
        <v>1132.9000000000001</v>
      </c>
      <c r="E1094" s="116">
        <v>1169.8499999999999</v>
      </c>
      <c r="F1094" s="116">
        <v>1138.1500000000001</v>
      </c>
      <c r="G1094">
        <v>1247</v>
      </c>
      <c r="H1094" s="116"/>
      <c r="I1094" s="116"/>
      <c r="L1094" s="169">
        <v>46030</v>
      </c>
      <c r="M1094" s="116">
        <v>1138.2</v>
      </c>
      <c r="N1094" s="116">
        <v>1165.3</v>
      </c>
      <c r="O1094" s="116">
        <v>1132.3</v>
      </c>
      <c r="P1094" s="116">
        <v>1153.9000000000001</v>
      </c>
      <c r="Q1094" s="116">
        <v>1138.2</v>
      </c>
      <c r="R1094">
        <v>63085</v>
      </c>
    </row>
    <row r="1095" spans="1:18" x14ac:dyDescent="0.25">
      <c r="A1095" s="169">
        <v>46031</v>
      </c>
      <c r="B1095" s="116">
        <v>1144.7</v>
      </c>
      <c r="C1095" s="116">
        <v>1118.5999999999999</v>
      </c>
      <c r="D1095" s="116">
        <v>1115.3499999999999</v>
      </c>
      <c r="E1095" s="116">
        <v>1137.55</v>
      </c>
      <c r="F1095" s="116">
        <v>1118.5999999999999</v>
      </c>
      <c r="G1095">
        <v>3668</v>
      </c>
      <c r="H1095" s="116"/>
      <c r="I1095" s="116"/>
      <c r="L1095" s="169">
        <v>46031</v>
      </c>
      <c r="M1095" s="116">
        <v>1118.4000000000001</v>
      </c>
      <c r="N1095" s="116">
        <v>1145.5</v>
      </c>
      <c r="O1095" s="116">
        <v>1115</v>
      </c>
      <c r="P1095" s="116">
        <v>1139</v>
      </c>
      <c r="Q1095" s="116">
        <v>1118.4000000000001</v>
      </c>
      <c r="R1095">
        <v>56654</v>
      </c>
    </row>
    <row r="1096" spans="1:18" x14ac:dyDescent="0.25">
      <c r="A1096" s="169">
        <v>46034</v>
      </c>
      <c r="B1096" s="116">
        <v>1164.6500000000001</v>
      </c>
      <c r="C1096" s="116">
        <v>1149.5</v>
      </c>
      <c r="D1096" s="116">
        <v>1110</v>
      </c>
      <c r="E1096" s="116">
        <v>1118</v>
      </c>
      <c r="F1096" s="116">
        <v>1149.5</v>
      </c>
      <c r="G1096">
        <v>6312</v>
      </c>
      <c r="H1096" s="116"/>
      <c r="I1096" s="116"/>
      <c r="L1096" s="169">
        <v>46034</v>
      </c>
      <c r="M1096" s="116">
        <v>1151</v>
      </c>
      <c r="N1096" s="116">
        <v>1163.9000000000001</v>
      </c>
      <c r="O1096" s="116">
        <v>1110</v>
      </c>
      <c r="P1096" s="116">
        <v>1128</v>
      </c>
      <c r="Q1096" s="116">
        <v>1151</v>
      </c>
      <c r="R1096">
        <v>104603</v>
      </c>
    </row>
    <row r="1097" spans="1:18" x14ac:dyDescent="0.25">
      <c r="A1097" s="169">
        <v>46035</v>
      </c>
      <c r="B1097" s="116">
        <v>1169.9000000000001</v>
      </c>
      <c r="C1097" s="116">
        <v>1161</v>
      </c>
      <c r="D1097" s="116">
        <v>1132</v>
      </c>
      <c r="E1097" s="116">
        <v>1149.5999999999999</v>
      </c>
      <c r="F1097" s="116">
        <v>1161</v>
      </c>
      <c r="G1097">
        <v>3127</v>
      </c>
      <c r="H1097" s="116"/>
      <c r="I1097" s="116"/>
      <c r="L1097" s="169">
        <v>46035</v>
      </c>
      <c r="M1097" s="116">
        <v>1161.5</v>
      </c>
      <c r="N1097" s="116">
        <v>1178</v>
      </c>
      <c r="O1097" s="116">
        <v>1130.5</v>
      </c>
      <c r="P1097" s="116">
        <v>1152.9000000000001</v>
      </c>
      <c r="Q1097" s="116">
        <v>1161.5</v>
      </c>
      <c r="R1097">
        <v>50751</v>
      </c>
    </row>
    <row r="1098" spans="1:18" x14ac:dyDescent="0.25">
      <c r="A1098" s="169">
        <v>46036</v>
      </c>
      <c r="B1098" s="116">
        <v>1207.7</v>
      </c>
      <c r="C1098" s="116">
        <v>1173.2</v>
      </c>
      <c r="D1098" s="116">
        <v>1157.8499999999999</v>
      </c>
      <c r="E1098" s="116">
        <v>1161.5999999999999</v>
      </c>
      <c r="F1098" s="116">
        <v>1173.2</v>
      </c>
      <c r="G1098">
        <v>2839</v>
      </c>
      <c r="H1098" s="116"/>
      <c r="I1098" s="116"/>
      <c r="L1098" s="169">
        <v>46036</v>
      </c>
      <c r="M1098" s="116">
        <v>1173.9000000000001</v>
      </c>
      <c r="N1098" s="116">
        <v>1212</v>
      </c>
      <c r="O1098" s="116">
        <v>1154.8</v>
      </c>
      <c r="P1098" s="116">
        <v>1178</v>
      </c>
      <c r="Q1098" s="116">
        <v>1173.9000000000001</v>
      </c>
      <c r="R1098">
        <v>75817</v>
      </c>
    </row>
    <row r="1099" spans="1:18" x14ac:dyDescent="0.25">
      <c r="A1099" s="169">
        <v>46038</v>
      </c>
      <c r="B1099" s="116">
        <v>1177.95</v>
      </c>
      <c r="C1099" s="116">
        <v>1158.1500000000001</v>
      </c>
      <c r="D1099" s="116">
        <v>1154.3</v>
      </c>
      <c r="E1099" s="116">
        <v>1173.3</v>
      </c>
      <c r="F1099" s="116">
        <v>1158.1500000000001</v>
      </c>
      <c r="G1099">
        <v>2230</v>
      </c>
      <c r="H1099" s="116"/>
      <c r="I1099" s="116"/>
      <c r="L1099" s="169">
        <v>46038</v>
      </c>
      <c r="M1099" s="116">
        <v>1158.3</v>
      </c>
      <c r="N1099" s="116">
        <v>1180.0999999999999</v>
      </c>
      <c r="O1099" s="116">
        <v>1155.7</v>
      </c>
      <c r="P1099" s="116">
        <v>1179.8</v>
      </c>
      <c r="Q1099" s="116">
        <v>1158.3</v>
      </c>
      <c r="R1099">
        <v>22676</v>
      </c>
    </row>
    <row r="1100" spans="1:18" x14ac:dyDescent="0.25">
      <c r="A1100" s="169">
        <v>46041</v>
      </c>
      <c r="B1100" s="116">
        <v>1155</v>
      </c>
      <c r="C1100" s="116">
        <v>1146.9000000000001</v>
      </c>
      <c r="D1100" s="116">
        <v>1139.5</v>
      </c>
      <c r="E1100" s="116">
        <v>1155</v>
      </c>
      <c r="F1100" s="116">
        <v>1146.9000000000001</v>
      </c>
      <c r="G1100">
        <v>1560</v>
      </c>
      <c r="H1100" s="116"/>
      <c r="I1100" s="116"/>
      <c r="L1100" s="169">
        <v>46041</v>
      </c>
      <c r="M1100" s="116">
        <v>1148</v>
      </c>
      <c r="N1100" s="116">
        <v>1158.4000000000001</v>
      </c>
      <c r="O1100" s="116">
        <v>1137.2</v>
      </c>
      <c r="P1100" s="116">
        <v>1158.3</v>
      </c>
      <c r="Q1100" s="116">
        <v>1148</v>
      </c>
      <c r="R1100">
        <v>18399</v>
      </c>
    </row>
    <row r="1101" spans="1:18" x14ac:dyDescent="0.25">
      <c r="A1101" s="169">
        <v>46042</v>
      </c>
      <c r="B1101" s="116">
        <v>1147.4000000000001</v>
      </c>
      <c r="C1101" s="116">
        <v>1104.4000000000001</v>
      </c>
      <c r="D1101" s="116">
        <v>1100.2</v>
      </c>
      <c r="E1101" s="116">
        <v>1145</v>
      </c>
      <c r="F1101" s="116">
        <v>1104.4000000000001</v>
      </c>
      <c r="G1101">
        <v>1461</v>
      </c>
      <c r="H1101" s="116"/>
      <c r="I1101" s="116"/>
      <c r="L1101" s="169">
        <v>46042</v>
      </c>
      <c r="M1101" s="116">
        <v>1101.8</v>
      </c>
      <c r="N1101" s="116">
        <v>1154.5999999999999</v>
      </c>
      <c r="O1101" s="116">
        <v>1100</v>
      </c>
      <c r="P1101" s="116">
        <v>1148</v>
      </c>
      <c r="Q1101" s="116">
        <v>1101.8</v>
      </c>
      <c r="R1101">
        <v>40926</v>
      </c>
    </row>
    <row r="1102" spans="1:18" x14ac:dyDescent="0.25">
      <c r="A1102" s="169">
        <v>46043</v>
      </c>
      <c r="B1102" s="116">
        <v>1118.95</v>
      </c>
      <c r="C1102" s="116">
        <v>1084.7</v>
      </c>
      <c r="D1102" s="116">
        <v>1075</v>
      </c>
      <c r="E1102" s="116">
        <v>1104.5</v>
      </c>
      <c r="F1102" s="116">
        <v>1084.7</v>
      </c>
      <c r="G1102">
        <v>3330</v>
      </c>
      <c r="H1102" s="116"/>
      <c r="I1102" s="116"/>
      <c r="L1102" s="169">
        <v>46043</v>
      </c>
      <c r="M1102" s="116">
        <v>1083.7</v>
      </c>
      <c r="N1102" s="116">
        <v>1119.8</v>
      </c>
      <c r="O1102" s="116">
        <v>1074.4000000000001</v>
      </c>
      <c r="P1102" s="116">
        <v>1106.5</v>
      </c>
      <c r="Q1102" s="116">
        <v>1083.7</v>
      </c>
      <c r="R1102">
        <v>62531</v>
      </c>
    </row>
    <row r="1103" spans="1:18" x14ac:dyDescent="0.25">
      <c r="A1103" s="169">
        <v>46044</v>
      </c>
      <c r="B1103" s="116">
        <v>1110</v>
      </c>
      <c r="C1103" s="116">
        <v>1093</v>
      </c>
      <c r="D1103" s="116">
        <v>1080.8</v>
      </c>
      <c r="E1103" s="116">
        <v>1084.8</v>
      </c>
      <c r="F1103" s="116">
        <v>1093</v>
      </c>
      <c r="G1103">
        <v>1585</v>
      </c>
      <c r="H1103" s="116"/>
      <c r="I1103" s="116"/>
      <c r="L1103" s="169">
        <v>46044</v>
      </c>
      <c r="M1103" s="116">
        <v>1093.5</v>
      </c>
      <c r="N1103" s="116">
        <v>1111</v>
      </c>
      <c r="O1103" s="116">
        <v>1081.0999999999999</v>
      </c>
      <c r="P1103" s="116">
        <v>1090</v>
      </c>
      <c r="Q1103" s="116">
        <v>1093.5</v>
      </c>
      <c r="R1103">
        <v>15227</v>
      </c>
    </row>
    <row r="1104" spans="1:18" x14ac:dyDescent="0.25">
      <c r="A1104" s="169">
        <v>46045</v>
      </c>
      <c r="B1104" s="116">
        <v>1094.3499999999999</v>
      </c>
      <c r="C1104" s="116">
        <v>1065.75</v>
      </c>
      <c r="D1104" s="116">
        <v>1056.1500000000001</v>
      </c>
      <c r="E1104" s="116">
        <v>1093.0999999999999</v>
      </c>
      <c r="F1104" s="116">
        <v>1065.75</v>
      </c>
      <c r="G1104">
        <v>1010</v>
      </c>
      <c r="H1104" s="116"/>
      <c r="I1104" s="116"/>
      <c r="L1104" s="169">
        <v>46045</v>
      </c>
      <c r="M1104" s="116">
        <v>1065.5999999999999</v>
      </c>
      <c r="N1104" s="116">
        <v>1110.9000000000001</v>
      </c>
      <c r="O1104" s="116">
        <v>1056.5999999999999</v>
      </c>
      <c r="P1104" s="116">
        <v>1110.9000000000001</v>
      </c>
      <c r="Q1104" s="116">
        <v>1065.5999999999999</v>
      </c>
      <c r="R1104">
        <v>28955</v>
      </c>
    </row>
    <row r="1105" spans="1:18" x14ac:dyDescent="0.25">
      <c r="A1105" s="169">
        <v>46049</v>
      </c>
      <c r="B1105" s="116">
        <v>1065.8499999999999</v>
      </c>
      <c r="C1105" s="116">
        <v>1058</v>
      </c>
      <c r="D1105" s="116">
        <v>1045.55</v>
      </c>
      <c r="E1105" s="116">
        <v>1057.9000000000001</v>
      </c>
      <c r="F1105" s="116">
        <v>1058</v>
      </c>
      <c r="G1105">
        <v>3208</v>
      </c>
      <c r="H1105" s="116"/>
      <c r="I1105" s="116"/>
      <c r="L1105" s="169">
        <v>46049</v>
      </c>
      <c r="M1105" s="116">
        <v>1056</v>
      </c>
      <c r="N1105" s="116">
        <v>1069.8</v>
      </c>
      <c r="O1105" s="116">
        <v>1045</v>
      </c>
      <c r="P1105" s="116">
        <v>1069.8</v>
      </c>
      <c r="Q1105" s="116">
        <v>1056</v>
      </c>
      <c r="R1105">
        <v>21270</v>
      </c>
    </row>
    <row r="1106" spans="1:18" x14ac:dyDescent="0.25">
      <c r="A1106" s="169">
        <v>46050</v>
      </c>
      <c r="B1106" s="116">
        <v>1069.25</v>
      </c>
      <c r="C1106" s="116">
        <v>1045.5999999999999</v>
      </c>
      <c r="D1106" s="116">
        <v>1040</v>
      </c>
      <c r="E1106" s="116">
        <v>1054.3499999999999</v>
      </c>
      <c r="F1106" s="116">
        <v>1045.5999999999999</v>
      </c>
      <c r="G1106">
        <v>1787</v>
      </c>
      <c r="H1106" s="116"/>
      <c r="I1106" s="116"/>
      <c r="L1106" s="169">
        <v>46050</v>
      </c>
      <c r="M1106" s="116">
        <v>1046</v>
      </c>
      <c r="N1106" s="116">
        <v>1069.3</v>
      </c>
      <c r="O1106" s="116">
        <v>1039.0999999999999</v>
      </c>
      <c r="P1106" s="116">
        <v>1056</v>
      </c>
      <c r="Q1106" s="116">
        <v>1046</v>
      </c>
      <c r="R1106">
        <v>45774</v>
      </c>
    </row>
    <row r="1107" spans="1:18" x14ac:dyDescent="0.25">
      <c r="A1107" s="169">
        <v>46051</v>
      </c>
      <c r="B1107" s="116">
        <v>1070</v>
      </c>
      <c r="C1107" s="116">
        <v>1029.5</v>
      </c>
      <c r="D1107" s="116">
        <v>1027</v>
      </c>
      <c r="E1107" s="116">
        <v>1069.95</v>
      </c>
      <c r="F1107" s="116">
        <v>1029.5</v>
      </c>
      <c r="G1107">
        <v>3492</v>
      </c>
      <c r="H1107" s="116"/>
      <c r="I1107" s="116"/>
      <c r="L1107" s="169">
        <v>46051</v>
      </c>
      <c r="M1107" s="116">
        <v>1029.5</v>
      </c>
      <c r="N1107" s="116">
        <v>1073.9000000000001</v>
      </c>
      <c r="O1107" s="116">
        <v>1026.0999999999999</v>
      </c>
      <c r="P1107" s="116">
        <v>1056.5</v>
      </c>
      <c r="Q1107" s="116">
        <v>1029.5</v>
      </c>
      <c r="R1107">
        <v>42331</v>
      </c>
    </row>
    <row r="1108" spans="1:18" x14ac:dyDescent="0.25">
      <c r="A1108" s="169">
        <v>46052</v>
      </c>
      <c r="B1108" s="116">
        <v>1064</v>
      </c>
      <c r="C1108" s="116">
        <v>1038.7</v>
      </c>
      <c r="D1108" s="116">
        <v>997.7</v>
      </c>
      <c r="E1108" s="116">
        <v>1019.1</v>
      </c>
      <c r="F1108" s="116">
        <v>1038.7</v>
      </c>
      <c r="G1108">
        <v>6734</v>
      </c>
      <c r="H1108" s="116"/>
      <c r="I1108" s="116"/>
      <c r="L1108" s="169">
        <v>46052</v>
      </c>
      <c r="M1108" s="116">
        <v>1043.0999999999999</v>
      </c>
      <c r="N1108" s="116">
        <v>1065</v>
      </c>
      <c r="O1108" s="116">
        <v>996</v>
      </c>
      <c r="P1108" s="116">
        <v>1025</v>
      </c>
      <c r="Q1108" s="116">
        <v>1043.0999999999999</v>
      </c>
      <c r="R1108">
        <v>246668</v>
      </c>
    </row>
    <row r="1109" spans="1:18" x14ac:dyDescent="0.25">
      <c r="A1109" s="169">
        <v>46054</v>
      </c>
      <c r="B1109" s="116">
        <v>1038.8</v>
      </c>
      <c r="C1109" s="116">
        <v>967.15</v>
      </c>
      <c r="D1109" s="116">
        <v>954.9</v>
      </c>
      <c r="E1109" s="116">
        <v>1038.8</v>
      </c>
      <c r="F1109" s="116">
        <v>967.15</v>
      </c>
      <c r="G1109">
        <v>4293</v>
      </c>
      <c r="H1109" s="116"/>
      <c r="I1109" s="116"/>
      <c r="L1109" s="169">
        <v>46054</v>
      </c>
      <c r="M1109" s="116">
        <v>964.5</v>
      </c>
      <c r="N1109" s="116">
        <v>1043.0999999999999</v>
      </c>
      <c r="O1109" s="116">
        <v>955</v>
      </c>
      <c r="P1109" s="116">
        <v>1043.0999999999999</v>
      </c>
      <c r="Q1109" s="116">
        <v>964.5</v>
      </c>
      <c r="R1109">
        <v>111088</v>
      </c>
    </row>
    <row r="1110" spans="1:18" x14ac:dyDescent="0.25">
      <c r="A1110" s="169">
        <v>46055</v>
      </c>
      <c r="B1110" s="116">
        <v>980.35</v>
      </c>
      <c r="C1110" s="116">
        <v>927.65</v>
      </c>
      <c r="D1110" s="116">
        <v>903.1</v>
      </c>
      <c r="E1110" s="116">
        <v>980.35</v>
      </c>
      <c r="F1110" s="116">
        <v>927.65</v>
      </c>
      <c r="G1110">
        <v>8019</v>
      </c>
      <c r="H1110" s="116"/>
      <c r="I1110" s="116"/>
      <c r="L1110" s="169">
        <v>46055</v>
      </c>
      <c r="M1110" s="116">
        <v>922.8</v>
      </c>
      <c r="N1110" s="116">
        <v>975.7</v>
      </c>
      <c r="O1110" s="116">
        <v>904.6</v>
      </c>
      <c r="P1110" s="116">
        <v>975.7</v>
      </c>
      <c r="Q1110" s="116">
        <v>922.8</v>
      </c>
      <c r="R1110">
        <v>136971</v>
      </c>
    </row>
    <row r="1111" spans="1:18" x14ac:dyDescent="0.25">
      <c r="A1111" s="169">
        <v>46056</v>
      </c>
      <c r="B1111" s="116">
        <v>1040.5999999999999</v>
      </c>
      <c r="C1111" s="116">
        <v>1033.4000000000001</v>
      </c>
      <c r="D1111" s="116">
        <v>947.25</v>
      </c>
      <c r="E1111" s="116">
        <v>960.05</v>
      </c>
      <c r="F1111" s="116">
        <v>1033.4000000000001</v>
      </c>
      <c r="G1111">
        <v>10175</v>
      </c>
      <c r="H1111" s="116"/>
      <c r="I1111" s="116"/>
      <c r="L1111" s="169">
        <v>46056</v>
      </c>
      <c r="M1111" s="116">
        <v>1034</v>
      </c>
      <c r="N1111" s="116">
        <v>1044</v>
      </c>
      <c r="O1111" s="116">
        <v>946</v>
      </c>
      <c r="P1111" s="116">
        <v>995.5</v>
      </c>
      <c r="Q1111" s="116">
        <v>1034</v>
      </c>
      <c r="R1111">
        <v>252952</v>
      </c>
    </row>
    <row r="1112" spans="1:18" x14ac:dyDescent="0.25">
      <c r="A1112" s="169">
        <v>46057</v>
      </c>
      <c r="B1112" s="116">
        <v>1050.3</v>
      </c>
      <c r="C1112" s="116">
        <v>1026.0999999999999</v>
      </c>
      <c r="D1112" s="116">
        <v>985.35</v>
      </c>
      <c r="E1112" s="116">
        <v>1035.0999999999999</v>
      </c>
      <c r="F1112" s="116">
        <v>1026.0999999999999</v>
      </c>
      <c r="G1112">
        <v>3941</v>
      </c>
      <c r="H1112" s="116"/>
      <c r="I1112" s="116"/>
      <c r="L1112" s="169">
        <v>46057</v>
      </c>
      <c r="M1112" s="116">
        <v>1026.5999999999999</v>
      </c>
      <c r="N1112" s="116">
        <v>1051.8</v>
      </c>
      <c r="O1112" s="116">
        <v>987</v>
      </c>
      <c r="P1112" s="116">
        <v>1048.9000000000001</v>
      </c>
      <c r="Q1112" s="116">
        <v>1026.5999999999999</v>
      </c>
      <c r="R1112">
        <v>112027</v>
      </c>
    </row>
    <row r="1113" spans="1:18" x14ac:dyDescent="0.25">
      <c r="A1113" s="169">
        <v>46058</v>
      </c>
      <c r="B1113" s="116">
        <v>1029.5999999999999</v>
      </c>
      <c r="C1113" s="116">
        <v>1003.85</v>
      </c>
      <c r="D1113" s="116">
        <v>992</v>
      </c>
      <c r="E1113" s="116">
        <v>1021.05</v>
      </c>
      <c r="F1113" s="116">
        <v>1003.85</v>
      </c>
      <c r="G1113">
        <v>3336</v>
      </c>
      <c r="H1113" s="116"/>
      <c r="I1113" s="116"/>
      <c r="L1113" s="169">
        <v>46058</v>
      </c>
      <c r="M1113" s="116">
        <v>1003</v>
      </c>
      <c r="N1113" s="116">
        <v>1026</v>
      </c>
      <c r="O1113" s="116">
        <v>992.3</v>
      </c>
      <c r="P1113" s="116">
        <v>1026</v>
      </c>
      <c r="Q1113" s="116">
        <v>1003</v>
      </c>
      <c r="R1113">
        <v>49953</v>
      </c>
    </row>
    <row r="1114" spans="1:18" x14ac:dyDescent="0.25">
      <c r="A1114" s="169">
        <v>46059</v>
      </c>
      <c r="B1114" s="116">
        <v>1003.9</v>
      </c>
      <c r="C1114" s="116">
        <v>990.4</v>
      </c>
      <c r="D1114" s="116">
        <v>983.9</v>
      </c>
      <c r="E1114" s="116">
        <v>1003.9</v>
      </c>
      <c r="F1114" s="116">
        <v>990.4</v>
      </c>
      <c r="G1114">
        <v>1300</v>
      </c>
      <c r="H1114" s="116"/>
      <c r="I1114" s="116"/>
      <c r="L1114" s="169">
        <v>46059</v>
      </c>
      <c r="M1114" s="116">
        <v>991.9</v>
      </c>
      <c r="N1114" s="116">
        <v>1014.9</v>
      </c>
      <c r="O1114" s="116">
        <v>981.9</v>
      </c>
      <c r="P1114" s="116">
        <v>1008</v>
      </c>
      <c r="Q1114" s="116">
        <v>991.9</v>
      </c>
      <c r="R1114">
        <v>43795</v>
      </c>
    </row>
    <row r="1115" spans="1:18" x14ac:dyDescent="0.25">
      <c r="A1115" s="169">
        <v>46062</v>
      </c>
      <c r="B1115" s="116">
        <v>1058.2</v>
      </c>
      <c r="C1115" s="116">
        <v>1044.45</v>
      </c>
      <c r="D1115" s="116">
        <v>990.5</v>
      </c>
      <c r="E1115" s="116">
        <v>990.5</v>
      </c>
      <c r="F1115" s="116">
        <v>1044.45</v>
      </c>
      <c r="G1115">
        <v>2872</v>
      </c>
      <c r="H1115" s="116"/>
      <c r="I1115" s="116"/>
      <c r="L1115" s="169">
        <v>46062</v>
      </c>
      <c r="M1115" s="116">
        <v>1043.9000000000001</v>
      </c>
      <c r="N1115" s="116">
        <v>1058</v>
      </c>
      <c r="O1115" s="116">
        <v>996.8</v>
      </c>
      <c r="P1115" s="116">
        <v>996.8</v>
      </c>
      <c r="Q1115" s="116">
        <v>1043.9000000000001</v>
      </c>
      <c r="R1115">
        <v>108283</v>
      </c>
    </row>
    <row r="1116" spans="1:18" x14ac:dyDescent="0.25">
      <c r="A1116" s="169">
        <v>46063</v>
      </c>
      <c r="B1116" s="116">
        <v>1071.55</v>
      </c>
      <c r="C1116" s="116">
        <v>1040.3</v>
      </c>
      <c r="D1116" s="116">
        <v>1027.7</v>
      </c>
      <c r="E1116" s="116">
        <v>1044.5</v>
      </c>
      <c r="F1116" s="116">
        <v>1040.3</v>
      </c>
      <c r="G1116">
        <v>3336</v>
      </c>
      <c r="H1116" s="116"/>
      <c r="I1116" s="116"/>
      <c r="L1116" s="169">
        <v>46063</v>
      </c>
      <c r="M1116" s="116">
        <v>1040</v>
      </c>
      <c r="N1116" s="116">
        <v>1073.5</v>
      </c>
      <c r="O1116" s="116">
        <v>1029.9000000000001</v>
      </c>
      <c r="P1116" s="116">
        <v>1049</v>
      </c>
      <c r="Q1116" s="116">
        <v>1040</v>
      </c>
      <c r="R1116">
        <v>53031</v>
      </c>
    </row>
    <row r="1117" spans="1:18" x14ac:dyDescent="0.25">
      <c r="A1117" s="169">
        <v>46064</v>
      </c>
      <c r="B1117" s="116">
        <v>1031.25</v>
      </c>
      <c r="C1117" s="116">
        <v>1006.65</v>
      </c>
      <c r="D1117" s="116">
        <v>997</v>
      </c>
      <c r="E1117" s="116">
        <v>1030</v>
      </c>
      <c r="F1117" s="116">
        <v>1006.65</v>
      </c>
      <c r="G1117">
        <v>1803</v>
      </c>
      <c r="H1117" s="116"/>
      <c r="I1117" s="116"/>
      <c r="L1117" s="169">
        <v>46064</v>
      </c>
      <c r="M1117" s="116">
        <v>1007.5</v>
      </c>
      <c r="N1117" s="116">
        <v>1037</v>
      </c>
      <c r="O1117" s="116">
        <v>996.2</v>
      </c>
      <c r="P1117" s="116">
        <v>1037</v>
      </c>
      <c r="Q1117" s="116">
        <v>1007.5</v>
      </c>
      <c r="R1117">
        <v>44914</v>
      </c>
    </row>
    <row r="1118" spans="1:18" x14ac:dyDescent="0.25">
      <c r="A1118" s="169">
        <v>46065</v>
      </c>
      <c r="B1118" s="116">
        <v>1006.7</v>
      </c>
      <c r="C1118" s="116">
        <v>1003.75</v>
      </c>
      <c r="D1118" s="116">
        <v>991.3</v>
      </c>
      <c r="E1118" s="116">
        <v>1006.7</v>
      </c>
      <c r="F1118" s="116">
        <v>1003.75</v>
      </c>
      <c r="G1118">
        <v>645</v>
      </c>
      <c r="H1118" s="116"/>
      <c r="I1118" s="116"/>
      <c r="L1118" s="169">
        <v>46065</v>
      </c>
      <c r="M1118" s="116">
        <v>1002.3</v>
      </c>
      <c r="N1118" s="116">
        <v>1008.8</v>
      </c>
      <c r="O1118" s="116">
        <v>990.6</v>
      </c>
      <c r="P1118" s="116">
        <v>1006.4</v>
      </c>
      <c r="Q1118" s="116">
        <v>1002.3</v>
      </c>
      <c r="R1118">
        <v>35393</v>
      </c>
    </row>
    <row r="1119" spans="1:18" x14ac:dyDescent="0.25">
      <c r="A1119" s="169">
        <v>46066</v>
      </c>
      <c r="B1119" s="116">
        <v>1003.55</v>
      </c>
      <c r="C1119" s="116">
        <v>979.55</v>
      </c>
      <c r="D1119" s="116">
        <v>971.4</v>
      </c>
      <c r="E1119" s="116">
        <v>993.05</v>
      </c>
      <c r="F1119" s="116">
        <v>979.55</v>
      </c>
      <c r="G1119">
        <v>2980</v>
      </c>
      <c r="H1119" s="116"/>
      <c r="I1119" s="116"/>
      <c r="L1119" s="169">
        <v>46066</v>
      </c>
      <c r="M1119" s="116">
        <v>977.3</v>
      </c>
      <c r="N1119" s="116">
        <v>1004</v>
      </c>
      <c r="O1119" s="116">
        <v>972</v>
      </c>
      <c r="P1119" s="116">
        <v>1001</v>
      </c>
      <c r="Q1119" s="116">
        <v>977.3</v>
      </c>
      <c r="R1119">
        <v>68807</v>
      </c>
    </row>
    <row r="1120" spans="1:18" x14ac:dyDescent="0.25">
      <c r="A1120" s="169">
        <v>46069</v>
      </c>
      <c r="B1120" s="116">
        <v>993.95</v>
      </c>
      <c r="C1120" s="116">
        <v>992</v>
      </c>
      <c r="D1120" s="116">
        <v>977</v>
      </c>
      <c r="E1120" s="116">
        <v>985.5</v>
      </c>
      <c r="F1120" s="116">
        <v>992</v>
      </c>
      <c r="G1120">
        <v>1968</v>
      </c>
      <c r="H1120" s="116"/>
      <c r="I1120" s="116"/>
      <c r="L1120" s="169">
        <v>46069</v>
      </c>
      <c r="M1120" s="116">
        <v>990.9</v>
      </c>
      <c r="N1120" s="116">
        <v>993.1</v>
      </c>
      <c r="O1120" s="116">
        <v>977.9</v>
      </c>
      <c r="P1120" s="116">
        <v>982.7</v>
      </c>
      <c r="Q1120" s="116">
        <v>990.9</v>
      </c>
      <c r="R1120">
        <v>57771</v>
      </c>
    </row>
    <row r="1121" spans="1:18" x14ac:dyDescent="0.25">
      <c r="A1121" s="169">
        <v>46070</v>
      </c>
      <c r="B1121" s="116">
        <v>996.75</v>
      </c>
      <c r="C1121" s="116">
        <v>991.6</v>
      </c>
      <c r="D1121" s="116">
        <v>973.1</v>
      </c>
      <c r="E1121" s="116">
        <v>978.45</v>
      </c>
      <c r="F1121" s="116">
        <v>991.6</v>
      </c>
      <c r="G1121">
        <v>1398</v>
      </c>
      <c r="H1121" s="116"/>
      <c r="I1121" s="116"/>
      <c r="L1121" s="169">
        <v>46070</v>
      </c>
      <c r="M1121" s="116">
        <v>991.4</v>
      </c>
      <c r="N1121" s="116">
        <v>997</v>
      </c>
      <c r="O1121" s="116">
        <v>973.7</v>
      </c>
      <c r="P1121" s="116">
        <v>992.9</v>
      </c>
      <c r="Q1121" s="116">
        <v>991.4</v>
      </c>
      <c r="R1121">
        <v>54469</v>
      </c>
    </row>
    <row r="1122" spans="1:18" x14ac:dyDescent="0.25">
      <c r="A1122" s="169">
        <v>46071</v>
      </c>
      <c r="B1122" s="116">
        <v>1015</v>
      </c>
      <c r="C1122" s="116">
        <v>1002.25</v>
      </c>
      <c r="D1122" s="116">
        <v>988.3</v>
      </c>
      <c r="E1122" s="116">
        <v>990</v>
      </c>
      <c r="F1122" s="116">
        <v>1002.25</v>
      </c>
      <c r="G1122">
        <v>2649</v>
      </c>
      <c r="H1122" s="116"/>
      <c r="I1122" s="116"/>
      <c r="L1122" s="169">
        <v>46071</v>
      </c>
      <c r="M1122" s="116">
        <v>1002.5</v>
      </c>
      <c r="N1122" s="116">
        <v>1016.7</v>
      </c>
      <c r="O1122" s="116">
        <v>986</v>
      </c>
      <c r="P1122" s="116">
        <v>991.4</v>
      </c>
      <c r="Q1122" s="116">
        <v>1002.5</v>
      </c>
      <c r="R1122">
        <v>59547</v>
      </c>
    </row>
    <row r="1123" spans="1:18" x14ac:dyDescent="0.25">
      <c r="A1123" s="169">
        <v>46072</v>
      </c>
      <c r="B1123" s="116">
        <v>1002.55</v>
      </c>
      <c r="C1123" s="116">
        <v>981.7</v>
      </c>
      <c r="D1123" s="116">
        <v>970.5</v>
      </c>
      <c r="E1123" s="116">
        <v>1002.55</v>
      </c>
      <c r="F1123" s="116">
        <v>981.7</v>
      </c>
      <c r="G1123">
        <v>4212</v>
      </c>
      <c r="H1123" s="116"/>
      <c r="I1123" s="116"/>
      <c r="L1123" s="169">
        <v>46072</v>
      </c>
      <c r="M1123" s="116">
        <v>979.6</v>
      </c>
      <c r="N1123" s="116">
        <v>1005.9</v>
      </c>
      <c r="O1123" s="116">
        <v>968</v>
      </c>
      <c r="P1123" s="116">
        <v>1002</v>
      </c>
      <c r="Q1123" s="116">
        <v>979.6</v>
      </c>
      <c r="R1123">
        <v>57366</v>
      </c>
    </row>
    <row r="1124" spans="1:18" x14ac:dyDescent="0.25">
      <c r="A1124" s="169">
        <v>46073</v>
      </c>
      <c r="B1124" s="116">
        <v>987.95</v>
      </c>
      <c r="C1124" s="116">
        <v>940.4</v>
      </c>
      <c r="D1124" s="116">
        <v>935.9</v>
      </c>
      <c r="E1124" s="116">
        <v>973</v>
      </c>
      <c r="F1124" s="116">
        <v>940.4</v>
      </c>
      <c r="G1124">
        <v>3872</v>
      </c>
      <c r="H1124" s="116"/>
      <c r="I1124" s="116"/>
      <c r="L1124" s="169">
        <v>46073</v>
      </c>
      <c r="M1124" s="116">
        <v>940.4</v>
      </c>
      <c r="N1124" s="116">
        <v>982</v>
      </c>
      <c r="O1124" s="116">
        <v>937.3</v>
      </c>
      <c r="P1124" s="116">
        <v>982</v>
      </c>
      <c r="Q1124" s="116">
        <v>940.4</v>
      </c>
      <c r="R1124">
        <v>76150</v>
      </c>
    </row>
    <row r="1125" spans="1:18" x14ac:dyDescent="0.25">
      <c r="A1125" s="169">
        <v>46076</v>
      </c>
      <c r="B1125" s="116">
        <v>969.9</v>
      </c>
      <c r="C1125" s="116">
        <v>962.5</v>
      </c>
      <c r="D1125" s="116">
        <v>930.05</v>
      </c>
      <c r="E1125" s="116">
        <v>940.5</v>
      </c>
      <c r="F1125" s="116">
        <v>962.5</v>
      </c>
      <c r="G1125">
        <v>2971</v>
      </c>
      <c r="H1125" s="116"/>
      <c r="I1125" s="116"/>
      <c r="L1125" s="169">
        <v>46076</v>
      </c>
      <c r="M1125" s="116">
        <v>964</v>
      </c>
      <c r="N1125" s="116">
        <v>970</v>
      </c>
      <c r="O1125" s="116">
        <v>931.4</v>
      </c>
      <c r="P1125" s="116">
        <v>942</v>
      </c>
      <c r="Q1125" s="116">
        <v>964</v>
      </c>
      <c r="R1125">
        <v>70697</v>
      </c>
    </row>
    <row r="1126" spans="1:18" x14ac:dyDescent="0.25">
      <c r="A1126" s="169">
        <v>46077</v>
      </c>
      <c r="B1126" s="116">
        <v>962</v>
      </c>
      <c r="C1126" s="116">
        <v>942.55</v>
      </c>
      <c r="D1126" s="116">
        <v>938.6</v>
      </c>
      <c r="E1126" s="116">
        <v>959.35</v>
      </c>
      <c r="F1126" s="116">
        <v>942.55</v>
      </c>
      <c r="G1126">
        <v>2035</v>
      </c>
      <c r="H1126" s="116"/>
      <c r="I1126" s="116"/>
      <c r="L1126" s="169">
        <v>46077</v>
      </c>
      <c r="M1126" s="116">
        <v>940.7</v>
      </c>
      <c r="N1126" s="116">
        <v>962.6</v>
      </c>
      <c r="O1126" s="116">
        <v>938</v>
      </c>
      <c r="P1126" s="116">
        <v>961.8</v>
      </c>
      <c r="Q1126" s="116">
        <v>940.7</v>
      </c>
      <c r="R1126">
        <v>46969</v>
      </c>
    </row>
    <row r="1127" spans="1:18" x14ac:dyDescent="0.25">
      <c r="A1127" s="169">
        <v>46078</v>
      </c>
      <c r="B1127" s="116">
        <v>950.65</v>
      </c>
      <c r="C1127" s="116">
        <v>926.95</v>
      </c>
      <c r="D1127" s="116">
        <v>919</v>
      </c>
      <c r="E1127" s="116">
        <v>942.6</v>
      </c>
      <c r="F1127" s="116">
        <v>926.95</v>
      </c>
      <c r="G1127">
        <v>5813</v>
      </c>
      <c r="H1127" s="116"/>
      <c r="I1127" s="116"/>
      <c r="L1127" s="169">
        <v>46078</v>
      </c>
      <c r="M1127" s="116">
        <v>926.5</v>
      </c>
      <c r="N1127" s="116">
        <v>951.5</v>
      </c>
      <c r="O1127" s="116">
        <v>916.4</v>
      </c>
      <c r="P1127" s="116">
        <v>948.2</v>
      </c>
      <c r="Q1127" s="116">
        <v>926.5</v>
      </c>
      <c r="R1127">
        <v>66833</v>
      </c>
    </row>
    <row r="1128" spans="1:18" x14ac:dyDescent="0.25">
      <c r="A1128" s="169">
        <v>46079</v>
      </c>
      <c r="B1128" s="116">
        <v>939.15</v>
      </c>
      <c r="C1128" s="116">
        <v>922.15</v>
      </c>
      <c r="D1128" s="116">
        <v>909.05</v>
      </c>
      <c r="E1128" s="116">
        <v>909.05</v>
      </c>
      <c r="F1128" s="116">
        <v>922.15</v>
      </c>
      <c r="G1128">
        <v>1025</v>
      </c>
      <c r="H1128" s="116"/>
      <c r="I1128" s="116"/>
      <c r="L1128" s="169">
        <v>46079</v>
      </c>
      <c r="M1128" s="116">
        <v>926.3</v>
      </c>
      <c r="N1128" s="116">
        <v>938</v>
      </c>
      <c r="O1128" s="116">
        <v>911.6</v>
      </c>
      <c r="P1128" s="116">
        <v>929.9</v>
      </c>
      <c r="Q1128" s="116">
        <v>926.3</v>
      </c>
      <c r="R1128">
        <v>53386</v>
      </c>
    </row>
    <row r="1129" spans="1:18" x14ac:dyDescent="0.25">
      <c r="A1129" s="169">
        <v>46080</v>
      </c>
      <c r="B1129" s="116">
        <v>930</v>
      </c>
      <c r="C1129" s="116">
        <v>892.85</v>
      </c>
      <c r="D1129" s="116">
        <v>888</v>
      </c>
      <c r="E1129" s="116">
        <v>930</v>
      </c>
      <c r="F1129" s="116">
        <v>892.85</v>
      </c>
      <c r="G1129">
        <v>6907</v>
      </c>
      <c r="H1129" s="116"/>
      <c r="I1129" s="116"/>
      <c r="L1129" s="169">
        <v>46080</v>
      </c>
      <c r="M1129" s="116">
        <v>891.8</v>
      </c>
      <c r="N1129" s="116">
        <v>935</v>
      </c>
      <c r="O1129" s="116">
        <v>885</v>
      </c>
      <c r="P1129" s="116">
        <v>935</v>
      </c>
      <c r="Q1129" s="116">
        <v>891.8</v>
      </c>
      <c r="R1129">
        <v>387978</v>
      </c>
    </row>
    <row r="1130" spans="1:18" x14ac:dyDescent="0.25">
      <c r="A1130" s="169">
        <v>46083</v>
      </c>
      <c r="B1130" s="116">
        <v>884</v>
      </c>
      <c r="C1130" s="116">
        <v>870.8</v>
      </c>
      <c r="D1130" s="116">
        <v>822.05</v>
      </c>
      <c r="E1130" s="116">
        <v>822.05</v>
      </c>
      <c r="F1130" s="116">
        <v>870.8</v>
      </c>
      <c r="G1130">
        <v>2660</v>
      </c>
      <c r="H1130" s="116"/>
      <c r="I1130" s="116"/>
      <c r="L1130" s="169">
        <v>46083</v>
      </c>
      <c r="M1130" s="116">
        <v>870.55</v>
      </c>
      <c r="N1130" s="116">
        <v>889.95</v>
      </c>
      <c r="O1130" s="116">
        <v>840</v>
      </c>
      <c r="P1130" s="116">
        <v>850</v>
      </c>
      <c r="Q1130" s="116">
        <v>870.55</v>
      </c>
      <c r="R1130">
        <v>71145</v>
      </c>
    </row>
    <row r="1131" spans="1:18" x14ac:dyDescent="0.25">
      <c r="A1131" s="169">
        <v>46085</v>
      </c>
      <c r="B1131" s="116">
        <v>862.7</v>
      </c>
      <c r="C1131" s="116">
        <v>857</v>
      </c>
      <c r="D1131" s="116">
        <v>832.2</v>
      </c>
      <c r="E1131" s="116">
        <v>860.45</v>
      </c>
      <c r="F1131" s="116">
        <v>857</v>
      </c>
      <c r="G1131">
        <v>6191</v>
      </c>
      <c r="H1131" s="116"/>
      <c r="I1131" s="116"/>
      <c r="L1131" s="169">
        <v>46085</v>
      </c>
      <c r="M1131" s="116">
        <v>858</v>
      </c>
      <c r="N1131" s="116">
        <v>863</v>
      </c>
      <c r="O1131" s="116">
        <v>832.55</v>
      </c>
      <c r="P1131" s="116">
        <v>860</v>
      </c>
      <c r="Q1131" s="116">
        <v>858</v>
      </c>
      <c r="R1131">
        <v>85725</v>
      </c>
    </row>
    <row r="1132" spans="1:18" x14ac:dyDescent="0.25">
      <c r="A1132" s="169">
        <v>46086</v>
      </c>
      <c r="B1132" s="116">
        <v>863.15</v>
      </c>
      <c r="C1132" s="116">
        <v>856.85</v>
      </c>
      <c r="D1132" s="116">
        <v>838</v>
      </c>
      <c r="E1132" s="116">
        <v>857.1</v>
      </c>
      <c r="F1132" s="116">
        <v>856.85</v>
      </c>
      <c r="G1132">
        <v>1941</v>
      </c>
      <c r="H1132" s="116"/>
      <c r="I1132" s="116"/>
      <c r="L1132" s="169">
        <v>46086</v>
      </c>
      <c r="M1132" s="116">
        <v>854.45</v>
      </c>
      <c r="N1132" s="116">
        <v>867.85</v>
      </c>
      <c r="O1132" s="116">
        <v>837.65</v>
      </c>
      <c r="P1132" s="116">
        <v>858.95</v>
      </c>
      <c r="Q1132" s="116">
        <v>854.45</v>
      </c>
      <c r="R1132">
        <v>71169</v>
      </c>
    </row>
    <row r="1133" spans="1:18" x14ac:dyDescent="0.25">
      <c r="A1133" s="169">
        <v>46087</v>
      </c>
      <c r="B1133" s="116">
        <v>882.95</v>
      </c>
      <c r="C1133" s="116">
        <v>865.95</v>
      </c>
      <c r="D1133" s="116">
        <v>852.85</v>
      </c>
      <c r="E1133" s="116">
        <v>856.9</v>
      </c>
      <c r="F1133" s="116">
        <v>865.95</v>
      </c>
      <c r="G1133">
        <v>4758</v>
      </c>
      <c r="H1133" s="116"/>
      <c r="I1133" s="116"/>
      <c r="L1133" s="169">
        <v>46087</v>
      </c>
      <c r="M1133" s="116">
        <v>865.75</v>
      </c>
      <c r="N1133" s="116">
        <v>885</v>
      </c>
      <c r="O1133" s="116">
        <v>853.55</v>
      </c>
      <c r="P1133" s="116">
        <v>854</v>
      </c>
      <c r="Q1133" s="116">
        <v>865.75</v>
      </c>
      <c r="R1133">
        <v>61226</v>
      </c>
    </row>
    <row r="1134" spans="1:18" x14ac:dyDescent="0.25">
      <c r="A1134" s="169">
        <v>46090</v>
      </c>
      <c r="B1134" s="116">
        <v>878</v>
      </c>
      <c r="C1134" s="116">
        <v>867.1</v>
      </c>
      <c r="D1134" s="116">
        <v>825</v>
      </c>
      <c r="E1134" s="116">
        <v>850</v>
      </c>
      <c r="F1134" s="116">
        <v>867.1</v>
      </c>
      <c r="G1134">
        <v>4557</v>
      </c>
      <c r="H1134" s="116"/>
      <c r="I1134" s="116"/>
      <c r="L1134" s="169">
        <v>46090</v>
      </c>
      <c r="M1134" s="116">
        <v>867.9</v>
      </c>
      <c r="N1134" s="116">
        <v>878.1</v>
      </c>
      <c r="O1134" s="116">
        <v>822.5</v>
      </c>
      <c r="P1134" s="116">
        <v>845</v>
      </c>
      <c r="Q1134" s="116">
        <v>867.9</v>
      </c>
      <c r="R1134">
        <v>145812</v>
      </c>
    </row>
    <row r="1135" spans="1:18" x14ac:dyDescent="0.25">
      <c r="A1135" s="169">
        <v>46091</v>
      </c>
      <c r="B1135" s="116">
        <v>893.3</v>
      </c>
      <c r="C1135" s="116">
        <v>885.45</v>
      </c>
      <c r="D1135" s="116">
        <v>866.05</v>
      </c>
      <c r="E1135" s="116">
        <v>868.3</v>
      </c>
      <c r="F1135" s="116">
        <v>885.45</v>
      </c>
      <c r="G1135">
        <v>1783</v>
      </c>
      <c r="H1135" s="116"/>
      <c r="I1135" s="116"/>
      <c r="L1135" s="169">
        <v>46091</v>
      </c>
      <c r="M1135" s="116">
        <v>888.3</v>
      </c>
      <c r="N1135" s="116">
        <v>894.45</v>
      </c>
      <c r="O1135" s="116">
        <v>866</v>
      </c>
      <c r="P1135" s="116">
        <v>884.4</v>
      </c>
      <c r="Q1135" s="116">
        <v>888.3</v>
      </c>
      <c r="R1135">
        <v>44651</v>
      </c>
    </row>
    <row r="1136" spans="1:18" x14ac:dyDescent="0.25">
      <c r="A1136" s="169">
        <v>46092</v>
      </c>
      <c r="B1136" s="116">
        <v>908</v>
      </c>
      <c r="C1136" s="116">
        <v>876.85</v>
      </c>
      <c r="D1136" s="116">
        <v>872.9</v>
      </c>
      <c r="E1136" s="116">
        <v>885.5</v>
      </c>
      <c r="F1136" s="116">
        <v>876.85</v>
      </c>
      <c r="G1136">
        <v>4527</v>
      </c>
      <c r="H1136" s="116"/>
      <c r="I1136" s="116"/>
      <c r="L1136" s="169">
        <v>46092</v>
      </c>
      <c r="M1136" s="116">
        <v>875.9</v>
      </c>
      <c r="N1136" s="116">
        <v>908.85</v>
      </c>
      <c r="O1136" s="116">
        <v>871</v>
      </c>
      <c r="P1136" s="116">
        <v>900</v>
      </c>
      <c r="Q1136" s="116">
        <v>875.9</v>
      </c>
      <c r="R1136">
        <v>56418</v>
      </c>
    </row>
    <row r="1137" spans="1:18" x14ac:dyDescent="0.25">
      <c r="A1137" s="169">
        <v>46093</v>
      </c>
      <c r="B1137" s="116">
        <v>907.15</v>
      </c>
      <c r="C1137" s="116">
        <v>882.65</v>
      </c>
      <c r="D1137" s="116">
        <v>851.15</v>
      </c>
      <c r="E1137" s="116">
        <v>865.05</v>
      </c>
      <c r="F1137" s="116">
        <v>882.65</v>
      </c>
      <c r="G1137">
        <v>5815</v>
      </c>
      <c r="H1137" s="116"/>
      <c r="I1137" s="116"/>
      <c r="L1137" s="169">
        <v>46093</v>
      </c>
      <c r="M1137" s="116">
        <v>882.1</v>
      </c>
      <c r="N1137" s="116">
        <v>909</v>
      </c>
      <c r="O1137" s="116">
        <v>852.1</v>
      </c>
      <c r="P1137" s="116">
        <v>870</v>
      </c>
      <c r="Q1137" s="116">
        <v>882.1</v>
      </c>
      <c r="R1137">
        <v>54220</v>
      </c>
    </row>
    <row r="1138" spans="1:18" x14ac:dyDescent="0.25">
      <c r="A1138" s="169">
        <v>46094</v>
      </c>
      <c r="B1138" s="116">
        <v>899.55</v>
      </c>
      <c r="C1138" s="116">
        <v>875.9</v>
      </c>
      <c r="D1138" s="116">
        <v>867.4</v>
      </c>
      <c r="E1138" s="116">
        <v>882.65</v>
      </c>
      <c r="F1138" s="116">
        <v>875.9</v>
      </c>
      <c r="G1138">
        <v>4612</v>
      </c>
      <c r="H1138" s="116"/>
      <c r="I1138" s="116"/>
      <c r="L1138" s="169">
        <v>46094</v>
      </c>
      <c r="M1138" s="116">
        <v>871.5</v>
      </c>
      <c r="N1138" s="116">
        <v>899</v>
      </c>
      <c r="O1138" s="116">
        <v>867.1</v>
      </c>
      <c r="P1138" s="116">
        <v>875</v>
      </c>
      <c r="Q1138" s="116">
        <v>871.5</v>
      </c>
      <c r="R1138">
        <v>57855</v>
      </c>
    </row>
    <row r="1139" spans="1:18" x14ac:dyDescent="0.25">
      <c r="A1139" s="169">
        <v>46097</v>
      </c>
      <c r="B1139" s="116">
        <v>876</v>
      </c>
      <c r="C1139" s="116">
        <v>861.35</v>
      </c>
      <c r="D1139" s="116">
        <v>844.4</v>
      </c>
      <c r="E1139" s="116">
        <v>876</v>
      </c>
      <c r="F1139" s="116">
        <v>861.35</v>
      </c>
      <c r="G1139">
        <v>2498</v>
      </c>
      <c r="H1139" s="116"/>
      <c r="I1139" s="116"/>
      <c r="L1139" s="169">
        <v>46097</v>
      </c>
      <c r="M1139" s="116">
        <v>860.95</v>
      </c>
      <c r="N1139" s="116">
        <v>880.15</v>
      </c>
      <c r="O1139" s="116">
        <v>844.4</v>
      </c>
      <c r="P1139" s="116">
        <v>880.15</v>
      </c>
      <c r="Q1139" s="116">
        <v>860.95</v>
      </c>
      <c r="R1139">
        <v>51300</v>
      </c>
    </row>
    <row r="1140" spans="1:18" x14ac:dyDescent="0.25">
      <c r="A1140" s="169">
        <v>46098</v>
      </c>
      <c r="B1140" s="116">
        <v>867.45</v>
      </c>
      <c r="C1140" s="116">
        <v>854.2</v>
      </c>
      <c r="D1140" s="116">
        <v>844.6</v>
      </c>
      <c r="E1140" s="116">
        <v>861.4</v>
      </c>
      <c r="F1140" s="116">
        <v>854.2</v>
      </c>
      <c r="G1140">
        <v>3753</v>
      </c>
      <c r="H1140" s="116"/>
      <c r="I1140" s="116"/>
      <c r="L1140" s="169">
        <v>46098</v>
      </c>
      <c r="M1140" s="116">
        <v>853.35</v>
      </c>
      <c r="N1140" s="116">
        <v>869.6</v>
      </c>
      <c r="O1140" s="116">
        <v>844.1</v>
      </c>
      <c r="P1140" s="116">
        <v>869.6</v>
      </c>
      <c r="Q1140" s="116">
        <v>853.35</v>
      </c>
      <c r="R1140">
        <v>104008</v>
      </c>
    </row>
    <row r="1141" spans="1:18" x14ac:dyDescent="0.25">
      <c r="A1141" s="169">
        <v>46099</v>
      </c>
      <c r="B1141" s="116">
        <v>868</v>
      </c>
      <c r="C1141" s="116">
        <v>856.45</v>
      </c>
      <c r="D1141" s="116">
        <v>852.9</v>
      </c>
      <c r="E1141" s="116">
        <v>853.7</v>
      </c>
      <c r="F1141" s="116">
        <v>856.45</v>
      </c>
      <c r="G1141">
        <v>3727</v>
      </c>
      <c r="H1141" s="116"/>
      <c r="I1141" s="116"/>
      <c r="L1141" s="169">
        <v>46099</v>
      </c>
      <c r="M1141" s="116">
        <v>854.1</v>
      </c>
      <c r="N1141" s="116">
        <v>868</v>
      </c>
      <c r="O1141" s="116">
        <v>842.25</v>
      </c>
      <c r="P1141" s="116">
        <v>851</v>
      </c>
      <c r="Q1141" s="116">
        <v>854.1</v>
      </c>
      <c r="R1141">
        <v>61087</v>
      </c>
    </row>
    <row r="1142" spans="1:18" x14ac:dyDescent="0.25">
      <c r="A1142" s="169">
        <v>46100</v>
      </c>
      <c r="B1142" s="116">
        <v>859.25</v>
      </c>
      <c r="C1142" s="116">
        <v>849</v>
      </c>
      <c r="D1142" s="116">
        <v>840.1</v>
      </c>
      <c r="E1142" s="116">
        <v>840.1</v>
      </c>
      <c r="F1142" s="116">
        <v>849</v>
      </c>
      <c r="G1142">
        <v>3299</v>
      </c>
      <c r="H1142" s="116"/>
      <c r="I1142" s="116"/>
      <c r="L1142" s="169">
        <v>46100</v>
      </c>
      <c r="M1142" s="116">
        <v>848.6</v>
      </c>
      <c r="N1142" s="116">
        <v>859.95</v>
      </c>
      <c r="O1142" s="116">
        <v>840</v>
      </c>
      <c r="P1142" s="116">
        <v>848</v>
      </c>
      <c r="Q1142" s="116">
        <v>848.6</v>
      </c>
      <c r="R1142">
        <v>48786</v>
      </c>
    </row>
    <row r="1143" spans="1:18" x14ac:dyDescent="0.25">
      <c r="A1143" s="169">
        <v>46101</v>
      </c>
      <c r="B1143" s="116">
        <v>869</v>
      </c>
      <c r="C1143" s="116">
        <v>852.25</v>
      </c>
      <c r="D1143" s="116">
        <v>841.05</v>
      </c>
      <c r="E1143" s="116">
        <v>842.05</v>
      </c>
      <c r="F1143" s="116">
        <v>852.25</v>
      </c>
      <c r="G1143">
        <v>8862</v>
      </c>
      <c r="H1143" s="116"/>
      <c r="I1143" s="116"/>
      <c r="L1143" s="169">
        <v>46101</v>
      </c>
      <c r="M1143" s="116">
        <v>845.7</v>
      </c>
      <c r="N1143" s="116">
        <v>869.75</v>
      </c>
      <c r="O1143" s="116">
        <v>835.2</v>
      </c>
      <c r="P1143" s="116">
        <v>857.1</v>
      </c>
      <c r="Q1143" s="116">
        <v>845.7</v>
      </c>
      <c r="R1143">
        <v>108806</v>
      </c>
    </row>
    <row r="1144" spans="1:18" x14ac:dyDescent="0.25">
      <c r="A1144" s="169">
        <v>46104</v>
      </c>
      <c r="B1144" s="116">
        <v>848.25</v>
      </c>
      <c r="C1144" s="116">
        <v>819.9</v>
      </c>
      <c r="D1144" s="116">
        <v>812</v>
      </c>
      <c r="E1144" s="116">
        <v>843</v>
      </c>
      <c r="F1144" s="116">
        <v>819.9</v>
      </c>
      <c r="G1144">
        <v>5687</v>
      </c>
      <c r="H1144" s="116"/>
      <c r="I1144" s="116"/>
      <c r="L1144" s="169">
        <v>46104</v>
      </c>
      <c r="M1144" s="116">
        <v>818.5</v>
      </c>
      <c r="N1144" s="116">
        <v>851</v>
      </c>
      <c r="O1144" s="116">
        <v>811.7</v>
      </c>
      <c r="P1144" s="116">
        <v>837.7</v>
      </c>
      <c r="Q1144" s="116">
        <v>818.5</v>
      </c>
      <c r="R1144">
        <v>71157</v>
      </c>
    </row>
    <row r="1145" spans="1:18" x14ac:dyDescent="0.25">
      <c r="A1145" s="169">
        <v>46105</v>
      </c>
      <c r="B1145" s="116">
        <v>865</v>
      </c>
      <c r="C1145" s="116">
        <v>861.3</v>
      </c>
      <c r="D1145" s="116">
        <v>819</v>
      </c>
      <c r="E1145" s="116">
        <v>819</v>
      </c>
      <c r="F1145" s="116">
        <v>861.3</v>
      </c>
      <c r="G1145">
        <v>8003</v>
      </c>
      <c r="H1145" s="116"/>
      <c r="I1145" s="116"/>
      <c r="L1145" s="169">
        <v>46105</v>
      </c>
      <c r="M1145" s="116">
        <v>862.95</v>
      </c>
      <c r="N1145" s="116">
        <v>866.4</v>
      </c>
      <c r="O1145" s="116">
        <v>823.45</v>
      </c>
      <c r="P1145" s="116">
        <v>835</v>
      </c>
      <c r="Q1145" s="116">
        <v>862.95</v>
      </c>
      <c r="R1145">
        <v>105634</v>
      </c>
    </row>
    <row r="1146" spans="1:18" x14ac:dyDescent="0.25">
      <c r="A1146" s="169">
        <v>46106</v>
      </c>
      <c r="B1146" s="116">
        <v>906.9</v>
      </c>
      <c r="C1146" s="116">
        <v>885</v>
      </c>
      <c r="D1146" s="116">
        <v>874.05</v>
      </c>
      <c r="E1146" s="116">
        <v>898</v>
      </c>
      <c r="F1146" s="116">
        <v>885</v>
      </c>
      <c r="G1146">
        <v>1994</v>
      </c>
      <c r="H1146" s="116"/>
      <c r="I1146" s="116"/>
      <c r="L1146" s="169">
        <v>46106</v>
      </c>
      <c r="M1146" s="116">
        <v>884.55</v>
      </c>
      <c r="N1146" s="116">
        <v>904.95</v>
      </c>
      <c r="O1146" s="116">
        <v>867</v>
      </c>
      <c r="P1146" s="116">
        <v>875</v>
      </c>
      <c r="Q1146" s="116">
        <v>884.55</v>
      </c>
      <c r="R1146">
        <v>62265</v>
      </c>
    </row>
    <row r="1147" spans="1:18" x14ac:dyDescent="0.25">
      <c r="A1147" s="169">
        <v>46108</v>
      </c>
      <c r="B1147" s="116">
        <v>876.25</v>
      </c>
      <c r="C1147" s="116">
        <v>838.9</v>
      </c>
      <c r="D1147" s="116">
        <v>825</v>
      </c>
      <c r="E1147" s="116">
        <v>875</v>
      </c>
      <c r="F1147" s="116">
        <v>838.9</v>
      </c>
      <c r="G1147">
        <v>9084</v>
      </c>
      <c r="H1147" s="116"/>
      <c r="I1147" s="116"/>
      <c r="L1147" s="169">
        <v>46108</v>
      </c>
      <c r="M1147" s="116">
        <v>839</v>
      </c>
      <c r="N1147" s="116">
        <v>880.15</v>
      </c>
      <c r="O1147" s="116">
        <v>831.5</v>
      </c>
      <c r="P1147" s="116">
        <v>880.15</v>
      </c>
      <c r="Q1147" s="116">
        <v>839</v>
      </c>
      <c r="R1147">
        <v>146281</v>
      </c>
    </row>
    <row r="1148" spans="1:18" x14ac:dyDescent="0.25">
      <c r="A1148" s="169">
        <v>46111</v>
      </c>
      <c r="B1148" s="116">
        <v>843.3</v>
      </c>
      <c r="C1148" s="116">
        <v>809.55</v>
      </c>
      <c r="D1148" s="116">
        <v>806.2</v>
      </c>
      <c r="E1148" s="116">
        <v>825.15</v>
      </c>
      <c r="F1148" s="116">
        <v>809.55</v>
      </c>
      <c r="G1148">
        <v>6374</v>
      </c>
      <c r="H1148" s="116"/>
      <c r="I1148" s="116"/>
      <c r="L1148" s="169">
        <v>46111</v>
      </c>
      <c r="M1148" s="116">
        <v>810.45</v>
      </c>
      <c r="N1148" s="116">
        <v>842.45</v>
      </c>
      <c r="O1148" s="116">
        <v>807</v>
      </c>
      <c r="P1148" s="116">
        <v>830</v>
      </c>
      <c r="Q1148" s="116">
        <v>810.45</v>
      </c>
      <c r="R1148">
        <v>117092</v>
      </c>
    </row>
    <row r="1149" spans="1:18" x14ac:dyDescent="0.25">
      <c r="A1149" s="169">
        <v>46113</v>
      </c>
      <c r="B1149" s="116">
        <v>875</v>
      </c>
      <c r="C1149" s="116">
        <v>869.5</v>
      </c>
      <c r="D1149" s="116">
        <v>820</v>
      </c>
      <c r="E1149" s="116">
        <v>820</v>
      </c>
      <c r="F1149" s="116">
        <v>869.5</v>
      </c>
      <c r="G1149">
        <v>4866</v>
      </c>
      <c r="H1149" s="116"/>
      <c r="I1149" s="116"/>
      <c r="L1149" s="169">
        <v>46113</v>
      </c>
      <c r="M1149" s="116">
        <v>869.05</v>
      </c>
      <c r="N1149" s="116">
        <v>875.5</v>
      </c>
      <c r="O1149" s="116">
        <v>818.8</v>
      </c>
      <c r="P1149" s="116">
        <v>822</v>
      </c>
      <c r="Q1149" s="116">
        <v>869.05</v>
      </c>
      <c r="R1149">
        <v>66436</v>
      </c>
    </row>
    <row r="1150" spans="1:18" x14ac:dyDescent="0.25">
      <c r="A1150" s="169">
        <v>46114</v>
      </c>
      <c r="B1150" s="116">
        <v>886.9</v>
      </c>
      <c r="C1150" s="116">
        <v>883.05</v>
      </c>
      <c r="D1150" s="116">
        <v>835</v>
      </c>
      <c r="E1150" s="116">
        <v>848</v>
      </c>
      <c r="F1150" s="116">
        <v>883.05</v>
      </c>
      <c r="G1150">
        <v>2114</v>
      </c>
      <c r="H1150" s="116"/>
      <c r="I1150" s="116"/>
      <c r="L1150" s="169">
        <v>46114</v>
      </c>
      <c r="M1150" s="116">
        <v>883.5</v>
      </c>
      <c r="N1150" s="116">
        <v>889.5</v>
      </c>
      <c r="O1150" s="116">
        <v>834.1</v>
      </c>
      <c r="P1150" s="116">
        <v>862</v>
      </c>
      <c r="Q1150" s="116">
        <v>883.5</v>
      </c>
      <c r="R1150">
        <v>66475</v>
      </c>
    </row>
    <row r="1151" spans="1:18" x14ac:dyDescent="0.25">
      <c r="A1151" s="169">
        <v>46118</v>
      </c>
      <c r="B1151" s="116">
        <v>905</v>
      </c>
      <c r="C1151" s="116">
        <v>900.25</v>
      </c>
      <c r="D1151" s="116">
        <v>867.2</v>
      </c>
      <c r="E1151" s="116">
        <v>894.15</v>
      </c>
      <c r="F1151" s="116">
        <v>900.25</v>
      </c>
      <c r="G1151">
        <v>3708</v>
      </c>
      <c r="H1151" s="116"/>
      <c r="I1151" s="116"/>
      <c r="L1151" s="169">
        <v>46118</v>
      </c>
      <c r="M1151" s="116">
        <v>901.65</v>
      </c>
      <c r="N1151" s="116">
        <v>905</v>
      </c>
      <c r="O1151" s="116">
        <v>867</v>
      </c>
      <c r="P1151" s="116">
        <v>893.2</v>
      </c>
      <c r="Q1151" s="116">
        <v>901.65</v>
      </c>
      <c r="R1151">
        <v>80410</v>
      </c>
    </row>
    <row r="1152" spans="1:18" x14ac:dyDescent="0.25">
      <c r="A1152" s="169">
        <v>46119</v>
      </c>
      <c r="B1152" s="116">
        <v>957.3</v>
      </c>
      <c r="C1152" s="116">
        <v>950.8</v>
      </c>
      <c r="D1152" s="116">
        <v>894.2</v>
      </c>
      <c r="E1152" s="116">
        <v>918.3</v>
      </c>
      <c r="F1152" s="116">
        <v>950.8</v>
      </c>
      <c r="G1152">
        <v>3205</v>
      </c>
      <c r="H1152" s="116"/>
      <c r="I1152" s="116"/>
      <c r="L1152" s="169">
        <v>46119</v>
      </c>
      <c r="M1152" s="116">
        <v>950.9</v>
      </c>
      <c r="N1152" s="116">
        <v>957</v>
      </c>
      <c r="O1152" s="116">
        <v>892.45</v>
      </c>
      <c r="P1152" s="116">
        <v>905</v>
      </c>
      <c r="Q1152" s="116">
        <v>950.9</v>
      </c>
      <c r="R1152">
        <v>103510</v>
      </c>
    </row>
    <row r="1153" spans="1:18" x14ac:dyDescent="0.25">
      <c r="A1153" s="169">
        <v>46120</v>
      </c>
      <c r="B1153" s="116">
        <v>1022.6</v>
      </c>
      <c r="C1153" s="116">
        <v>1011.05</v>
      </c>
      <c r="D1153" s="116">
        <v>963.55</v>
      </c>
      <c r="E1153" s="116">
        <v>991.7</v>
      </c>
      <c r="F1153" s="116">
        <v>1011.05</v>
      </c>
      <c r="G1153">
        <v>3977</v>
      </c>
      <c r="H1153" s="116"/>
      <c r="I1153" s="116"/>
      <c r="L1153" s="169">
        <v>46120</v>
      </c>
      <c r="M1153" s="116">
        <v>1011.8</v>
      </c>
      <c r="N1153" s="116">
        <v>1024</v>
      </c>
      <c r="O1153" s="116">
        <v>962.05</v>
      </c>
      <c r="P1153" s="116">
        <v>990</v>
      </c>
      <c r="Q1153" s="116">
        <v>1011.8</v>
      </c>
      <c r="R1153">
        <v>128550</v>
      </c>
    </row>
    <row r="1154" spans="1:18" x14ac:dyDescent="0.25">
      <c r="A1154" s="169">
        <v>46121</v>
      </c>
      <c r="B1154" s="116">
        <v>1045.8499999999999</v>
      </c>
      <c r="C1154" s="116">
        <v>1020.9</v>
      </c>
      <c r="D1154" s="116">
        <v>990</v>
      </c>
      <c r="E1154" s="116">
        <v>1031</v>
      </c>
      <c r="F1154" s="116">
        <v>1020.9</v>
      </c>
      <c r="G1154">
        <v>4600</v>
      </c>
      <c r="H1154" s="116"/>
      <c r="I1154" s="116"/>
      <c r="L1154" s="169">
        <v>46121</v>
      </c>
      <c r="M1154" s="116">
        <v>1023.25</v>
      </c>
      <c r="N1154" s="116">
        <v>1044.9000000000001</v>
      </c>
      <c r="O1154" s="116">
        <v>990.1</v>
      </c>
      <c r="P1154" s="116">
        <v>1016</v>
      </c>
      <c r="Q1154" s="116">
        <v>1023.25</v>
      </c>
      <c r="R1154">
        <v>101750</v>
      </c>
    </row>
    <row r="1155" spans="1:18" x14ac:dyDescent="0.25">
      <c r="A1155" s="169">
        <v>46122</v>
      </c>
      <c r="B1155" s="116">
        <v>1106.3499999999999</v>
      </c>
      <c r="C1155" s="116">
        <v>1100.6500000000001</v>
      </c>
      <c r="D1155" s="116">
        <v>1020</v>
      </c>
      <c r="E1155" s="116">
        <v>1021</v>
      </c>
      <c r="F1155" s="116">
        <v>1100.6500000000001</v>
      </c>
      <c r="G1155">
        <v>4617</v>
      </c>
      <c r="H1155" s="116"/>
      <c r="I1155" s="116"/>
      <c r="L1155" s="169">
        <v>46122</v>
      </c>
      <c r="M1155" s="116">
        <v>1098.3</v>
      </c>
      <c r="N1155" s="116">
        <v>1105.3</v>
      </c>
      <c r="O1155" s="116">
        <v>1020.05</v>
      </c>
      <c r="P1155" s="116">
        <v>1035</v>
      </c>
      <c r="Q1155" s="116">
        <v>1098.3</v>
      </c>
      <c r="R1155">
        <v>152798</v>
      </c>
    </row>
    <row r="1156" spans="1:18" x14ac:dyDescent="0.25">
      <c r="A1156" s="169">
        <v>46125</v>
      </c>
      <c r="B1156" s="116">
        <v>1145.05</v>
      </c>
      <c r="C1156" s="116">
        <v>1131.75</v>
      </c>
      <c r="D1156" s="116">
        <v>1047.9000000000001</v>
      </c>
      <c r="E1156" s="116">
        <v>1080</v>
      </c>
      <c r="F1156" s="116">
        <v>1131.75</v>
      </c>
      <c r="G1156">
        <v>7197</v>
      </c>
      <c r="H1156" s="116"/>
      <c r="I1156" s="116"/>
      <c r="L1156" s="169">
        <v>46125</v>
      </c>
      <c r="M1156" s="116">
        <v>1128.3</v>
      </c>
      <c r="N1156" s="116">
        <v>1148</v>
      </c>
      <c r="O1156" s="116">
        <v>1045</v>
      </c>
      <c r="P1156" s="116">
        <v>1084</v>
      </c>
      <c r="Q1156" s="116">
        <v>1128.3</v>
      </c>
      <c r="R1156">
        <v>148792</v>
      </c>
    </row>
    <row r="1157" spans="1:18" x14ac:dyDescent="0.25">
      <c r="A1157" s="169">
        <v>46127</v>
      </c>
      <c r="B1157" s="116">
        <v>1209</v>
      </c>
      <c r="C1157" s="116">
        <v>1203.95</v>
      </c>
      <c r="D1157" s="116">
        <v>1131.8499999999999</v>
      </c>
      <c r="E1157" s="116">
        <v>1131.8499999999999</v>
      </c>
      <c r="F1157" s="116">
        <v>1203.95</v>
      </c>
      <c r="G1157">
        <v>11047</v>
      </c>
      <c r="H1157" s="116"/>
      <c r="I1157" s="116"/>
      <c r="L1157" s="169">
        <v>46127</v>
      </c>
      <c r="M1157" s="116">
        <v>1203.3</v>
      </c>
      <c r="N1157" s="116">
        <v>1210.8</v>
      </c>
      <c r="O1157" s="116">
        <v>1133.8499999999999</v>
      </c>
      <c r="P1157" s="116">
        <v>1133.8499999999999</v>
      </c>
      <c r="Q1157" s="116">
        <v>1203.3</v>
      </c>
      <c r="R1157">
        <v>171900</v>
      </c>
    </row>
    <row r="1158" spans="1:18" x14ac:dyDescent="0.25">
      <c r="A1158" s="169">
        <v>46128</v>
      </c>
      <c r="B1158" s="116">
        <v>1233.95</v>
      </c>
      <c r="C1158" s="116">
        <v>1208.05</v>
      </c>
      <c r="D1158" s="116">
        <v>1191.6500000000001</v>
      </c>
      <c r="E1158" s="116">
        <v>1233.95</v>
      </c>
      <c r="F1158" s="116">
        <v>1208.05</v>
      </c>
      <c r="G1158">
        <v>6219</v>
      </c>
      <c r="H1158" s="116"/>
      <c r="I1158" s="116"/>
      <c r="L1158" s="169">
        <v>46128</v>
      </c>
      <c r="M1158" s="116">
        <v>1208.55</v>
      </c>
      <c r="N1158" s="116">
        <v>1226.1500000000001</v>
      </c>
      <c r="O1158" s="116">
        <v>1192.5999999999999</v>
      </c>
      <c r="P1158" s="116">
        <v>1209</v>
      </c>
      <c r="Q1158" s="116">
        <v>1208.55</v>
      </c>
      <c r="R1158">
        <v>122954</v>
      </c>
    </row>
    <row r="1159" spans="1:18" x14ac:dyDescent="0.25">
      <c r="A1159" s="169">
        <v>46129</v>
      </c>
      <c r="B1159" s="116">
        <v>1229.3</v>
      </c>
      <c r="C1159" s="116">
        <v>1200.75</v>
      </c>
      <c r="D1159" s="116">
        <v>1195</v>
      </c>
      <c r="E1159" s="116">
        <v>1229.3</v>
      </c>
      <c r="F1159" s="116">
        <v>1200.75</v>
      </c>
      <c r="G1159">
        <v>3048</v>
      </c>
      <c r="H1159" s="116"/>
      <c r="I1159" s="116"/>
      <c r="L1159" s="169">
        <v>46129</v>
      </c>
      <c r="M1159" s="116">
        <v>1201.05</v>
      </c>
      <c r="N1159" s="116">
        <v>1223.3</v>
      </c>
      <c r="O1159" s="116">
        <v>1195</v>
      </c>
      <c r="P1159" s="116">
        <v>1201</v>
      </c>
      <c r="Q1159" s="116">
        <v>1201.05</v>
      </c>
      <c r="R1159">
        <v>49394</v>
      </c>
    </row>
    <row r="1160" spans="1:18" x14ac:dyDescent="0.25">
      <c r="A1160" s="169">
        <v>46132</v>
      </c>
      <c r="B1160" s="116">
        <v>1193.75</v>
      </c>
      <c r="C1160" s="116">
        <v>1166.5999999999999</v>
      </c>
      <c r="D1160" s="116">
        <v>1161.0999999999999</v>
      </c>
      <c r="E1160" s="116">
        <v>1175.25</v>
      </c>
      <c r="F1160" s="116">
        <v>1166.5999999999999</v>
      </c>
      <c r="G1160">
        <v>2741</v>
      </c>
      <c r="H1160" s="116"/>
      <c r="I1160" s="116"/>
      <c r="L1160" s="169">
        <v>46132</v>
      </c>
      <c r="M1160" s="116">
        <v>1167.4000000000001</v>
      </c>
      <c r="N1160" s="116">
        <v>1196</v>
      </c>
      <c r="O1160" s="116">
        <v>1161.0999999999999</v>
      </c>
      <c r="P1160" s="116">
        <v>1194.3</v>
      </c>
      <c r="Q1160" s="116">
        <v>1167.4000000000001</v>
      </c>
      <c r="R1160">
        <v>56114</v>
      </c>
    </row>
    <row r="1161" spans="1:18" x14ac:dyDescent="0.25">
      <c r="A1161" s="169">
        <v>46133</v>
      </c>
      <c r="B1161" s="116">
        <v>1189</v>
      </c>
      <c r="C1161" s="116">
        <v>1169.3</v>
      </c>
      <c r="D1161" s="116">
        <v>1165.5999999999999</v>
      </c>
      <c r="E1161" s="116">
        <v>1177</v>
      </c>
      <c r="F1161" s="116">
        <v>1169.3</v>
      </c>
      <c r="G1161">
        <v>2563</v>
      </c>
      <c r="H1161" s="116"/>
      <c r="I1161" s="116"/>
      <c r="L1161" s="169">
        <v>46133</v>
      </c>
      <c r="M1161" s="116">
        <v>1171</v>
      </c>
      <c r="N1161" s="116">
        <v>1189.9000000000001</v>
      </c>
      <c r="O1161" s="116">
        <v>1151.0999999999999</v>
      </c>
      <c r="P1161" s="116">
        <v>1175</v>
      </c>
      <c r="Q1161" s="116">
        <v>1171</v>
      </c>
      <c r="R1161">
        <v>41876</v>
      </c>
    </row>
    <row r="1162" spans="1:18" x14ac:dyDescent="0.25">
      <c r="A1162" s="169">
        <v>46134</v>
      </c>
      <c r="B1162" s="116">
        <v>1209.05</v>
      </c>
      <c r="C1162" s="116">
        <v>1205.1500000000001</v>
      </c>
      <c r="D1162" s="116">
        <v>1167.4000000000001</v>
      </c>
      <c r="E1162" s="116">
        <v>1184.3</v>
      </c>
      <c r="F1162" s="116">
        <v>1205.1500000000001</v>
      </c>
      <c r="G1162">
        <v>3574</v>
      </c>
      <c r="H1162" s="116"/>
      <c r="I1162" s="116"/>
      <c r="L1162" s="169">
        <v>46134</v>
      </c>
      <c r="M1162" s="116">
        <v>1204.45</v>
      </c>
      <c r="N1162" s="116">
        <v>1210</v>
      </c>
      <c r="O1162" s="116">
        <v>1166.05</v>
      </c>
      <c r="P1162" s="116">
        <v>1171.05</v>
      </c>
      <c r="Q1162" s="116">
        <v>1204.45</v>
      </c>
      <c r="R1162">
        <v>49591</v>
      </c>
    </row>
    <row r="1163" spans="1:18" x14ac:dyDescent="0.25">
      <c r="A1163" s="169">
        <v>46135</v>
      </c>
      <c r="B1163" s="116">
        <v>1215.5</v>
      </c>
      <c r="C1163" s="116">
        <v>1192.45</v>
      </c>
      <c r="D1163" s="116">
        <v>1185.8</v>
      </c>
      <c r="E1163" s="116">
        <v>1185.8</v>
      </c>
      <c r="F1163" s="116">
        <v>1192.45</v>
      </c>
      <c r="G1163">
        <v>3801</v>
      </c>
      <c r="H1163" s="116"/>
      <c r="I1163" s="116"/>
      <c r="L1163" s="169">
        <v>46135</v>
      </c>
      <c r="M1163" s="116">
        <v>1195.3</v>
      </c>
      <c r="N1163" s="116">
        <v>1216.5999999999999</v>
      </c>
      <c r="O1163" s="116">
        <v>1185.0999999999999</v>
      </c>
      <c r="P1163" s="116">
        <v>1200</v>
      </c>
      <c r="Q1163" s="116">
        <v>1195.3</v>
      </c>
      <c r="R1163">
        <v>58542</v>
      </c>
    </row>
    <row r="1164" spans="1:18" x14ac:dyDescent="0.25">
      <c r="A1164" s="169">
        <v>46136</v>
      </c>
      <c r="B1164" s="116">
        <v>1208.6500000000001</v>
      </c>
      <c r="C1164" s="116">
        <v>1199.5999999999999</v>
      </c>
      <c r="D1164" s="116">
        <v>1164</v>
      </c>
      <c r="E1164" s="116">
        <v>1195.25</v>
      </c>
      <c r="F1164" s="116">
        <v>1199.5999999999999</v>
      </c>
      <c r="G1164">
        <v>2505</v>
      </c>
      <c r="H1164" s="116"/>
      <c r="I1164" s="116"/>
      <c r="L1164" s="169">
        <v>46136</v>
      </c>
      <c r="M1164" s="116">
        <v>1202.8499999999999</v>
      </c>
      <c r="N1164" s="116">
        <v>1209.8</v>
      </c>
      <c r="O1164" s="116">
        <v>1162.5</v>
      </c>
      <c r="P1164" s="116">
        <v>1195.3</v>
      </c>
      <c r="Q1164" s="116">
        <v>1202.8499999999999</v>
      </c>
      <c r="R1164">
        <v>61989</v>
      </c>
    </row>
    <row r="1165" spans="1:18" x14ac:dyDescent="0.25">
      <c r="A1165" s="169">
        <v>46139</v>
      </c>
      <c r="B1165" s="116">
        <v>1232</v>
      </c>
      <c r="C1165" s="116">
        <v>1230.75</v>
      </c>
      <c r="D1165" s="116">
        <v>1193.9000000000001</v>
      </c>
      <c r="E1165" s="116">
        <v>1231</v>
      </c>
      <c r="F1165" s="116">
        <v>1230.75</v>
      </c>
      <c r="G1165">
        <v>4287</v>
      </c>
      <c r="H1165" s="116"/>
      <c r="I1165" s="116"/>
      <c r="L1165" s="169">
        <v>46139</v>
      </c>
      <c r="M1165" s="116">
        <v>1231.9000000000001</v>
      </c>
      <c r="N1165" s="116">
        <v>1235</v>
      </c>
      <c r="O1165" s="116">
        <v>1190.3499999999999</v>
      </c>
      <c r="P1165" s="116">
        <v>1200</v>
      </c>
      <c r="Q1165" s="116">
        <v>1231.9000000000001</v>
      </c>
      <c r="R1165">
        <v>65136</v>
      </c>
    </row>
    <row r="1166" spans="1:18" x14ac:dyDescent="0.25">
      <c r="A1166" s="169">
        <v>46140</v>
      </c>
      <c r="B1166" s="116">
        <v>1235.2</v>
      </c>
      <c r="C1166" s="116">
        <v>1218.3499999999999</v>
      </c>
      <c r="D1166" s="116">
        <v>1204.8499999999999</v>
      </c>
      <c r="E1166" s="116">
        <v>1231.9000000000001</v>
      </c>
      <c r="F1166" s="116">
        <v>1218.3499999999999</v>
      </c>
      <c r="G1166">
        <v>1543</v>
      </c>
      <c r="H1166" s="116"/>
      <c r="I1166" s="116"/>
      <c r="L1166" s="169">
        <v>46140</v>
      </c>
      <c r="M1166" s="116">
        <v>1218.95</v>
      </c>
      <c r="N1166" s="116">
        <v>1236.95</v>
      </c>
      <c r="O1166" s="116">
        <v>1204.8499999999999</v>
      </c>
      <c r="P1166" s="116">
        <v>1230</v>
      </c>
      <c r="Q1166" s="116">
        <v>1218.95</v>
      </c>
      <c r="R1166">
        <v>46501</v>
      </c>
    </row>
    <row r="1167" spans="1:18" x14ac:dyDescent="0.25">
      <c r="A1167" s="169">
        <v>46141</v>
      </c>
      <c r="B1167" s="116">
        <v>1236.9000000000001</v>
      </c>
      <c r="C1167" s="116">
        <v>1196.5999999999999</v>
      </c>
      <c r="D1167" s="116">
        <v>1192</v>
      </c>
      <c r="E1167" s="116">
        <v>1236.9000000000001</v>
      </c>
      <c r="F1167" s="116">
        <v>1196.5999999999999</v>
      </c>
      <c r="G1167">
        <v>1496</v>
      </c>
      <c r="H1167" s="116"/>
      <c r="I1167" s="116"/>
      <c r="L1167" s="169">
        <v>46141</v>
      </c>
      <c r="M1167" s="116">
        <v>1194.55</v>
      </c>
      <c r="N1167" s="116">
        <v>1233.5999999999999</v>
      </c>
      <c r="O1167" s="116">
        <v>1190</v>
      </c>
      <c r="P1167" s="116">
        <v>1225.05</v>
      </c>
      <c r="Q1167" s="116">
        <v>1194.55</v>
      </c>
      <c r="R1167">
        <v>35746</v>
      </c>
    </row>
    <row r="1168" spans="1:18" x14ac:dyDescent="0.25">
      <c r="A1168" s="169">
        <v>46142</v>
      </c>
      <c r="B1168" s="116">
        <v>1228</v>
      </c>
      <c r="C1168" s="116">
        <v>1203.25</v>
      </c>
      <c r="D1168" s="116">
        <v>1181.6500000000001</v>
      </c>
      <c r="E1168" s="116">
        <v>1188.05</v>
      </c>
      <c r="F1168" s="116">
        <v>1203.25</v>
      </c>
      <c r="G1168">
        <v>5535</v>
      </c>
      <c r="H1168" s="116"/>
      <c r="I1168" s="116"/>
      <c r="L1168" s="169">
        <v>46142</v>
      </c>
      <c r="M1168" s="116">
        <v>1215.6500000000001</v>
      </c>
      <c r="N1168" s="116">
        <v>1229</v>
      </c>
      <c r="O1168" s="116">
        <v>1182</v>
      </c>
      <c r="P1168" s="116">
        <v>1189.5999999999999</v>
      </c>
      <c r="Q1168" s="116">
        <v>1215.6500000000001</v>
      </c>
      <c r="R1168">
        <v>57448</v>
      </c>
    </row>
    <row r="1169" spans="1:18" x14ac:dyDescent="0.25">
      <c r="A1169" s="169">
        <v>46146</v>
      </c>
      <c r="B1169" s="116">
        <v>1401.35</v>
      </c>
      <c r="C1169" s="116">
        <v>1328.8</v>
      </c>
      <c r="D1169" s="116">
        <v>1225</v>
      </c>
      <c r="E1169" s="116">
        <v>1241.3</v>
      </c>
      <c r="F1169" s="116">
        <v>1328.8</v>
      </c>
      <c r="G1169">
        <v>35141</v>
      </c>
      <c r="H1169" s="116"/>
      <c r="I1169" s="116"/>
      <c r="L1169" s="169">
        <v>46146</v>
      </c>
      <c r="M1169" s="116">
        <v>1328.7</v>
      </c>
      <c r="N1169" s="116">
        <v>1400</v>
      </c>
      <c r="O1169" s="116">
        <v>1225</v>
      </c>
      <c r="P1169" s="116">
        <v>1225</v>
      </c>
      <c r="Q1169" s="116">
        <v>1328.7</v>
      </c>
      <c r="R1169">
        <v>838018</v>
      </c>
    </row>
    <row r="1170" spans="1:18" x14ac:dyDescent="0.25">
      <c r="A1170" s="169">
        <v>46147</v>
      </c>
      <c r="B1170" s="116">
        <v>1382.2</v>
      </c>
      <c r="C1170" s="116">
        <v>1349.15</v>
      </c>
      <c r="D1170" s="116">
        <v>1319.1</v>
      </c>
      <c r="E1170" s="116">
        <v>1330.05</v>
      </c>
      <c r="F1170" s="116">
        <v>1349.15</v>
      </c>
      <c r="G1170">
        <v>5395</v>
      </c>
      <c r="H1170" s="116"/>
      <c r="I1170" s="116"/>
      <c r="L1170" s="169">
        <v>46147</v>
      </c>
      <c r="M1170" s="116">
        <v>1349.1</v>
      </c>
      <c r="N1170" s="116">
        <v>1379.9</v>
      </c>
      <c r="O1170" s="116">
        <v>1320.2</v>
      </c>
      <c r="P1170" s="116">
        <v>1337</v>
      </c>
      <c r="Q1170" s="116">
        <v>1349.1</v>
      </c>
      <c r="R1170">
        <v>147170</v>
      </c>
    </row>
    <row r="1171" spans="1:18" x14ac:dyDescent="0.25">
      <c r="A1171" s="169">
        <v>46148</v>
      </c>
      <c r="B1171" s="116">
        <v>1379</v>
      </c>
      <c r="C1171" s="116">
        <v>1361.1</v>
      </c>
      <c r="D1171" s="116">
        <v>1336.55</v>
      </c>
      <c r="E1171" s="116">
        <v>1373.6</v>
      </c>
      <c r="F1171" s="116">
        <v>1361.1</v>
      </c>
      <c r="G1171">
        <v>4121</v>
      </c>
      <c r="H1171" s="116"/>
      <c r="I1171" s="116"/>
      <c r="L1171" s="169">
        <v>46148</v>
      </c>
      <c r="M1171" s="116">
        <v>1364</v>
      </c>
      <c r="N1171" s="116">
        <v>1378.8</v>
      </c>
      <c r="O1171" s="116">
        <v>1337.9</v>
      </c>
      <c r="P1171" s="116">
        <v>1365</v>
      </c>
      <c r="Q1171" s="116">
        <v>1364</v>
      </c>
      <c r="R1171">
        <v>100288</v>
      </c>
    </row>
    <row r="1172" spans="1:18" x14ac:dyDescent="0.25">
      <c r="A1172" s="169">
        <v>46149</v>
      </c>
      <c r="B1172" s="116">
        <v>1386</v>
      </c>
      <c r="C1172" s="116">
        <v>1371.75</v>
      </c>
      <c r="D1172" s="116">
        <v>1321.7</v>
      </c>
      <c r="E1172" s="116">
        <v>1360.05</v>
      </c>
      <c r="F1172" s="116">
        <v>1371.75</v>
      </c>
      <c r="G1172">
        <v>5175</v>
      </c>
      <c r="H1172" s="116"/>
      <c r="I1172" s="116"/>
      <c r="L1172" s="169">
        <v>46149</v>
      </c>
      <c r="M1172" s="116">
        <v>1369.8</v>
      </c>
      <c r="N1172" s="116">
        <v>1389</v>
      </c>
      <c r="O1172" s="116">
        <v>1321</v>
      </c>
      <c r="P1172" s="116">
        <v>1364</v>
      </c>
      <c r="Q1172" s="116">
        <v>1369.8</v>
      </c>
      <c r="R1172">
        <v>90342</v>
      </c>
    </row>
    <row r="1173" spans="1:18" x14ac:dyDescent="0.25">
      <c r="A1173" s="169">
        <v>46150</v>
      </c>
      <c r="B1173" s="116">
        <v>1383</v>
      </c>
      <c r="C1173" s="116">
        <v>1327.55</v>
      </c>
      <c r="D1173" s="116">
        <v>1325.05</v>
      </c>
      <c r="E1173" s="116">
        <v>1365</v>
      </c>
      <c r="F1173" s="116">
        <v>1327.55</v>
      </c>
      <c r="G1173">
        <v>4380</v>
      </c>
      <c r="H1173" s="116"/>
      <c r="I1173" s="116"/>
      <c r="L1173" s="169">
        <v>46150</v>
      </c>
      <c r="M1173" s="116">
        <v>1327.1</v>
      </c>
      <c r="N1173" s="116">
        <v>1382.9</v>
      </c>
      <c r="O1173" s="116">
        <v>1324</v>
      </c>
      <c r="P1173" s="116">
        <v>1365</v>
      </c>
      <c r="Q1173" s="116">
        <v>1327.1</v>
      </c>
      <c r="R1173">
        <v>52831</v>
      </c>
    </row>
    <row r="1174" spans="1:18" x14ac:dyDescent="0.25">
      <c r="A1174" s="169">
        <v>46153</v>
      </c>
      <c r="B1174" s="116">
        <v>1332.05</v>
      </c>
      <c r="C1174" s="116">
        <v>1300.6500000000001</v>
      </c>
      <c r="D1174" s="116">
        <v>1293.2</v>
      </c>
      <c r="E1174" s="116">
        <v>1327</v>
      </c>
      <c r="F1174" s="116">
        <v>1300.6500000000001</v>
      </c>
      <c r="G1174">
        <v>4209</v>
      </c>
      <c r="H1174" s="116"/>
      <c r="I1174" s="116"/>
      <c r="L1174" s="169">
        <v>46153</v>
      </c>
      <c r="M1174" s="116">
        <v>1300.5</v>
      </c>
      <c r="N1174" s="116">
        <v>1350</v>
      </c>
      <c r="O1174" s="116">
        <v>1295</v>
      </c>
      <c r="P1174" s="116">
        <v>1335</v>
      </c>
      <c r="Q1174" s="116">
        <v>1300.5</v>
      </c>
      <c r="R1174">
        <v>38127</v>
      </c>
    </row>
    <row r="1175" spans="1:18" x14ac:dyDescent="0.25">
      <c r="A1175" s="169">
        <v>46154</v>
      </c>
      <c r="B1175" s="116">
        <v>1305.75</v>
      </c>
      <c r="C1175" s="116">
        <v>1236.0999999999999</v>
      </c>
      <c r="D1175" s="116">
        <v>1220</v>
      </c>
      <c r="E1175" s="116">
        <v>1299</v>
      </c>
      <c r="F1175" s="116">
        <v>1236.0999999999999</v>
      </c>
      <c r="G1175">
        <v>3571</v>
      </c>
      <c r="H1175" s="116"/>
      <c r="I1175" s="116"/>
      <c r="L1175" s="169">
        <v>46154</v>
      </c>
      <c r="M1175" s="116">
        <v>1246.8</v>
      </c>
      <c r="N1175" s="116">
        <v>1304</v>
      </c>
      <c r="O1175" s="116">
        <v>1218.7</v>
      </c>
      <c r="P1175" s="116">
        <v>1299.3</v>
      </c>
      <c r="Q1175" s="116">
        <v>1246.8</v>
      </c>
      <c r="R1175">
        <v>95823</v>
      </c>
    </row>
    <row r="1176" spans="1:18" x14ac:dyDescent="0.25">
      <c r="A1176" s="169">
        <v>46155</v>
      </c>
      <c r="B1176" s="116">
        <v>1277</v>
      </c>
      <c r="C1176" s="116">
        <v>1244.7</v>
      </c>
      <c r="D1176" s="116">
        <v>1232</v>
      </c>
      <c r="E1176" s="116">
        <v>1259.45</v>
      </c>
      <c r="F1176" s="116">
        <v>1244.7</v>
      </c>
      <c r="G1176">
        <v>3190</v>
      </c>
      <c r="H1176" s="116"/>
      <c r="I1176" s="116"/>
      <c r="L1176" s="169">
        <v>46155</v>
      </c>
      <c r="M1176" s="116">
        <v>1239.9000000000001</v>
      </c>
      <c r="N1176" s="116">
        <v>1278.4000000000001</v>
      </c>
      <c r="O1176" s="116">
        <v>1226.7</v>
      </c>
      <c r="P1176" s="116">
        <v>1248</v>
      </c>
      <c r="Q1176" s="116">
        <v>1239.9000000000001</v>
      </c>
      <c r="R1176">
        <v>37947</v>
      </c>
    </row>
    <row r="1177" spans="1:18" x14ac:dyDescent="0.25">
      <c r="A1177" s="169">
        <v>46156</v>
      </c>
      <c r="B1177" s="116">
        <v>1265.3499999999999</v>
      </c>
      <c r="C1177" s="116">
        <v>1245.45</v>
      </c>
      <c r="D1177" s="116">
        <v>1229.3499999999999</v>
      </c>
      <c r="E1177" s="116">
        <v>1245.05</v>
      </c>
      <c r="F1177" s="116">
        <v>1245.45</v>
      </c>
      <c r="G1177">
        <v>2240</v>
      </c>
      <c r="H1177" s="116"/>
      <c r="I1177" s="116"/>
      <c r="L1177" s="169">
        <v>46156</v>
      </c>
      <c r="M1177" s="116">
        <v>1248.5</v>
      </c>
      <c r="N1177" s="116">
        <v>1267.7</v>
      </c>
      <c r="O1177" s="116">
        <v>1230.8</v>
      </c>
      <c r="P1177" s="116">
        <v>1245</v>
      </c>
      <c r="Q1177" s="116">
        <v>1248.5</v>
      </c>
      <c r="R1177">
        <v>23496</v>
      </c>
    </row>
    <row r="1178" spans="1:18" x14ac:dyDescent="0.25">
      <c r="A1178" s="169">
        <v>46157</v>
      </c>
      <c r="B1178" s="116">
        <v>1248.4000000000001</v>
      </c>
      <c r="C1178" s="116">
        <v>1221.2</v>
      </c>
      <c r="D1178" s="116">
        <v>1213.4000000000001</v>
      </c>
      <c r="E1178" s="116">
        <v>1228.05</v>
      </c>
      <c r="F1178" s="116">
        <v>1221.2</v>
      </c>
      <c r="G1178">
        <v>987</v>
      </c>
      <c r="H1178" s="116"/>
      <c r="I1178" s="116"/>
      <c r="L1178" s="169">
        <v>46157</v>
      </c>
      <c r="M1178" s="116">
        <v>1216.4000000000001</v>
      </c>
      <c r="N1178" s="116">
        <v>1248.9000000000001</v>
      </c>
      <c r="O1178" s="116">
        <v>1211.3</v>
      </c>
      <c r="P1178" s="116">
        <v>1242</v>
      </c>
      <c r="Q1178" s="116">
        <v>1216.4000000000001</v>
      </c>
      <c r="R1178">
        <v>23346</v>
      </c>
    </row>
    <row r="1179" spans="1:18" x14ac:dyDescent="0.25">
      <c r="A1179" s="169">
        <v>46160</v>
      </c>
      <c r="B1179" s="116">
        <v>1208.7</v>
      </c>
      <c r="C1179" s="116">
        <v>1203.55</v>
      </c>
      <c r="D1179" s="116">
        <v>1167.9000000000001</v>
      </c>
      <c r="E1179" s="116">
        <v>1200.05</v>
      </c>
      <c r="F1179" s="116">
        <v>1203.55</v>
      </c>
      <c r="G1179">
        <v>2093</v>
      </c>
      <c r="H1179" s="116"/>
      <c r="I1179" s="116"/>
      <c r="L1179" s="169">
        <v>46160</v>
      </c>
      <c r="M1179" s="116">
        <v>1203.9000000000001</v>
      </c>
      <c r="N1179" s="116">
        <v>1210</v>
      </c>
      <c r="O1179" s="116">
        <v>1165</v>
      </c>
      <c r="P1179" s="116">
        <v>1209.9000000000001</v>
      </c>
      <c r="Q1179" s="116">
        <v>1203.9000000000001</v>
      </c>
      <c r="R1179">
        <v>37175</v>
      </c>
    </row>
    <row r="1180" spans="1:18" x14ac:dyDescent="0.25">
      <c r="A1180" s="169">
        <v>46161</v>
      </c>
      <c r="B1180" s="116">
        <v>1249</v>
      </c>
      <c r="C1180" s="116">
        <v>1238</v>
      </c>
      <c r="D1180" s="116">
        <v>1209</v>
      </c>
      <c r="E1180" s="116">
        <v>1209</v>
      </c>
      <c r="F1180" s="116">
        <v>1238</v>
      </c>
      <c r="G1180">
        <v>909</v>
      </c>
      <c r="H1180" s="116"/>
      <c r="I1180" s="116"/>
      <c r="L1180" s="169">
        <v>46161</v>
      </c>
      <c r="M1180" s="116">
        <v>1239.4000000000001</v>
      </c>
      <c r="N1180" s="116">
        <v>1251</v>
      </c>
      <c r="O1180" s="116">
        <v>1200.0999999999999</v>
      </c>
      <c r="P1180" s="116">
        <v>1203.9000000000001</v>
      </c>
      <c r="Q1180" s="116">
        <v>1239.4000000000001</v>
      </c>
      <c r="R1180">
        <v>30765</v>
      </c>
    </row>
    <row r="1181" spans="1:18" x14ac:dyDescent="0.25">
      <c r="A1181" s="169">
        <v>46162</v>
      </c>
      <c r="B1181" s="116">
        <v>1248.95</v>
      </c>
      <c r="C1181" s="116">
        <v>1242.0999999999999</v>
      </c>
      <c r="D1181" s="116">
        <v>1218.4000000000001</v>
      </c>
      <c r="E1181" s="116">
        <v>1245.4000000000001</v>
      </c>
      <c r="F1181" s="116">
        <v>1242.0999999999999</v>
      </c>
      <c r="G1181">
        <v>1353</v>
      </c>
      <c r="H1181" s="116"/>
      <c r="I1181" s="116"/>
      <c r="L1181" s="169">
        <v>46162</v>
      </c>
      <c r="M1181" s="116">
        <v>1240.4000000000001</v>
      </c>
      <c r="N1181" s="116">
        <v>1250</v>
      </c>
      <c r="O1181" s="116">
        <v>1219.4000000000001</v>
      </c>
      <c r="P1181" s="116">
        <v>1225.5</v>
      </c>
      <c r="Q1181" s="116">
        <v>1240.4000000000001</v>
      </c>
      <c r="R1181">
        <v>27242</v>
      </c>
    </row>
    <row r="1182" spans="1:18" x14ac:dyDescent="0.25">
      <c r="A1182" s="169">
        <v>46163</v>
      </c>
      <c r="B1182" s="116">
        <v>1280.4000000000001</v>
      </c>
      <c r="C1182" s="116">
        <v>1270.6500000000001</v>
      </c>
      <c r="D1182" s="116">
        <v>1240.75</v>
      </c>
      <c r="E1182" s="116">
        <v>1250</v>
      </c>
      <c r="F1182" s="116">
        <v>1270.6500000000001</v>
      </c>
      <c r="G1182">
        <v>2394</v>
      </c>
      <c r="H1182" s="116"/>
      <c r="I1182" s="116"/>
      <c r="L1182" s="169">
        <v>46163</v>
      </c>
      <c r="M1182" s="116">
        <v>1270.0999999999999</v>
      </c>
      <c r="N1182" s="116">
        <v>1283</v>
      </c>
      <c r="O1182" s="116">
        <v>1237.8</v>
      </c>
      <c r="P1182" s="116">
        <v>1252</v>
      </c>
      <c r="Q1182" s="116">
        <v>1270.0999999999999</v>
      </c>
      <c r="R1182">
        <v>35798</v>
      </c>
    </row>
    <row r="1183" spans="1:18" x14ac:dyDescent="0.25">
      <c r="A1183" s="169">
        <v>46164</v>
      </c>
      <c r="B1183" s="116">
        <v>1285.4000000000001</v>
      </c>
      <c r="C1183" s="116">
        <v>1246.6500000000001</v>
      </c>
      <c r="D1183" s="116">
        <v>1241.75</v>
      </c>
      <c r="E1183" s="116">
        <v>1285.4000000000001</v>
      </c>
      <c r="F1183" s="116">
        <v>1246.6500000000001</v>
      </c>
      <c r="G1183">
        <v>1426</v>
      </c>
      <c r="H1183" s="116"/>
      <c r="I1183" s="116"/>
      <c r="L1183" s="169">
        <v>46164</v>
      </c>
      <c r="M1183" s="116">
        <v>1251.0999999999999</v>
      </c>
      <c r="N1183" s="116">
        <v>1270</v>
      </c>
      <c r="O1183" s="116">
        <v>1240.5</v>
      </c>
      <c r="P1183" s="116">
        <v>1270</v>
      </c>
      <c r="Q1183" s="116">
        <v>1251.0999999999999</v>
      </c>
      <c r="R1183">
        <v>16321</v>
      </c>
    </row>
    <row r="1184" spans="1:18" x14ac:dyDescent="0.25">
      <c r="A1184" s="169">
        <v>46167</v>
      </c>
      <c r="B1184" s="116">
        <v>1345</v>
      </c>
      <c r="C1184" s="116">
        <v>1243.3499999999999</v>
      </c>
      <c r="D1184" s="116">
        <v>1227.55</v>
      </c>
      <c r="E1184" s="116">
        <v>1345</v>
      </c>
      <c r="F1184" s="116">
        <v>1243.3499999999999</v>
      </c>
      <c r="G1184">
        <v>2765</v>
      </c>
      <c r="H1184" s="116"/>
      <c r="I1184" s="116"/>
      <c r="L1184" s="169">
        <v>46167</v>
      </c>
      <c r="M1184" s="116">
        <v>1240.9000000000001</v>
      </c>
      <c r="N1184" s="116">
        <v>1266.4000000000001</v>
      </c>
      <c r="O1184" s="116">
        <v>1227</v>
      </c>
      <c r="P1184" s="116">
        <v>1252</v>
      </c>
      <c r="Q1184" s="116">
        <v>1240.9000000000001</v>
      </c>
      <c r="R1184">
        <v>30589</v>
      </c>
    </row>
    <row r="1185" spans="1:18" x14ac:dyDescent="0.25">
      <c r="A1185" s="169">
        <v>46168</v>
      </c>
      <c r="B1185" s="116">
        <v>1265.45</v>
      </c>
      <c r="C1185" s="116">
        <v>1241.95</v>
      </c>
      <c r="D1185" s="116">
        <v>1238.8</v>
      </c>
      <c r="E1185" s="116">
        <v>1245.8499999999999</v>
      </c>
      <c r="F1185" s="116">
        <v>1241.95</v>
      </c>
      <c r="G1185">
        <v>1475</v>
      </c>
      <c r="H1185" s="116"/>
      <c r="I1185" s="116"/>
      <c r="L1185" s="169">
        <v>46168</v>
      </c>
      <c r="M1185" s="116">
        <v>1245.4000000000001</v>
      </c>
      <c r="N1185" s="116">
        <v>1269.9000000000001</v>
      </c>
      <c r="O1185" s="116">
        <v>1237.3</v>
      </c>
      <c r="P1185" s="116">
        <v>1245</v>
      </c>
      <c r="Q1185" s="116">
        <v>1245.4000000000001</v>
      </c>
      <c r="R1185">
        <v>22465</v>
      </c>
    </row>
    <row r="1186" spans="1:18" x14ac:dyDescent="0.25">
      <c r="A1186" s="169">
        <v>46169</v>
      </c>
      <c r="B1186" s="116">
        <v>1263</v>
      </c>
      <c r="C1186" s="116">
        <v>1216.1500000000001</v>
      </c>
      <c r="D1186" s="116">
        <v>1210</v>
      </c>
      <c r="E1186" s="116">
        <v>1263</v>
      </c>
      <c r="F1186" s="116">
        <v>1216.1500000000001</v>
      </c>
      <c r="G1186">
        <v>2335</v>
      </c>
      <c r="H1186" s="116"/>
      <c r="I1186" s="116"/>
      <c r="L1186" s="169">
        <v>46169</v>
      </c>
      <c r="M1186" s="116">
        <v>1211.9000000000001</v>
      </c>
      <c r="N1186" s="116">
        <v>1258.9000000000001</v>
      </c>
      <c r="O1186" s="116">
        <v>1208.4000000000001</v>
      </c>
      <c r="P1186" s="116">
        <v>1245</v>
      </c>
      <c r="Q1186" s="116">
        <v>1211.9000000000001</v>
      </c>
      <c r="R1186">
        <v>40173</v>
      </c>
    </row>
    <row r="1187" spans="1:18" x14ac:dyDescent="0.25">
      <c r="A1187" s="169">
        <v>46171</v>
      </c>
      <c r="B1187" s="116">
        <v>1209.8</v>
      </c>
      <c r="C1187" s="116">
        <v>1163.8499999999999</v>
      </c>
      <c r="D1187" s="116">
        <v>1153.8</v>
      </c>
      <c r="E1187" s="116">
        <v>1204.4000000000001</v>
      </c>
      <c r="F1187" s="116">
        <v>1163.8499999999999</v>
      </c>
      <c r="G1187">
        <v>1997</v>
      </c>
      <c r="H1187" s="116"/>
      <c r="I1187" s="116"/>
      <c r="L1187" s="169">
        <v>46171</v>
      </c>
      <c r="M1187" s="116">
        <v>1160.9000000000001</v>
      </c>
      <c r="N1187" s="116">
        <v>1224</v>
      </c>
      <c r="O1187" s="116">
        <v>1151.2</v>
      </c>
      <c r="P1187" s="116">
        <v>1211.9000000000001</v>
      </c>
      <c r="Q1187" s="116">
        <v>1160.9000000000001</v>
      </c>
      <c r="R1187">
        <v>59185</v>
      </c>
    </row>
    <row r="1188" spans="1:18" x14ac:dyDescent="0.25">
      <c r="A1188" s="169">
        <v>46174</v>
      </c>
      <c r="B1188" s="116">
        <v>1183.95</v>
      </c>
      <c r="C1188" s="116">
        <v>1157.5</v>
      </c>
      <c r="D1188" s="116">
        <v>1140.05</v>
      </c>
      <c r="E1188" s="116">
        <v>1163.8499999999999</v>
      </c>
      <c r="F1188" s="116">
        <v>1157.5</v>
      </c>
      <c r="G1188">
        <v>2269</v>
      </c>
      <c r="H1188" s="116"/>
      <c r="I1188" s="116"/>
      <c r="L1188" s="169">
        <v>46174</v>
      </c>
      <c r="M1188" s="116">
        <v>1157</v>
      </c>
      <c r="N1188" s="116">
        <v>1190</v>
      </c>
      <c r="O1188" s="116">
        <v>1141</v>
      </c>
      <c r="P1188" s="116">
        <v>1178</v>
      </c>
      <c r="Q1188" s="116">
        <v>1157</v>
      </c>
      <c r="R1188">
        <v>42345</v>
      </c>
    </row>
    <row r="1189" spans="1:18" x14ac:dyDescent="0.25">
      <c r="A1189" s="169">
        <v>46175</v>
      </c>
      <c r="B1189" s="116">
        <v>1152</v>
      </c>
      <c r="C1189" s="116">
        <v>1140.8499999999999</v>
      </c>
      <c r="D1189" s="116">
        <v>1122.3</v>
      </c>
      <c r="E1189" s="116">
        <v>1142.55</v>
      </c>
      <c r="F1189" s="116">
        <v>1140.8499999999999</v>
      </c>
      <c r="G1189">
        <v>1280</v>
      </c>
      <c r="H1189" s="116"/>
      <c r="I1189" s="116"/>
      <c r="L1189" s="169">
        <v>46175</v>
      </c>
      <c r="M1189" s="116">
        <v>1139.5</v>
      </c>
      <c r="N1189" s="116">
        <v>1154.4000000000001</v>
      </c>
      <c r="O1189" s="116">
        <v>1117.5999999999999</v>
      </c>
      <c r="P1189" s="116">
        <v>1147.0999999999999</v>
      </c>
      <c r="Q1189" s="116">
        <v>1139.5</v>
      </c>
      <c r="R1189">
        <v>29504</v>
      </c>
    </row>
    <row r="1190" spans="1:18" x14ac:dyDescent="0.25">
      <c r="A1190" s="169">
        <v>46176</v>
      </c>
      <c r="B1190" s="116">
        <v>1139</v>
      </c>
      <c r="C1190" s="116">
        <v>1130.55</v>
      </c>
      <c r="D1190" s="116">
        <v>1115.6500000000001</v>
      </c>
      <c r="E1190" s="116">
        <v>1135</v>
      </c>
      <c r="F1190" s="116">
        <v>1130.55</v>
      </c>
      <c r="G1190">
        <v>1473</v>
      </c>
      <c r="H1190" s="116"/>
      <c r="I1190" s="116"/>
      <c r="L1190" s="169">
        <v>46176</v>
      </c>
      <c r="M1190" s="116">
        <v>1130.2</v>
      </c>
      <c r="N1190" s="116">
        <v>1147.3</v>
      </c>
      <c r="O1190" s="116">
        <v>1116</v>
      </c>
      <c r="P1190" s="116">
        <v>1140</v>
      </c>
      <c r="Q1190" s="116">
        <v>1130.2</v>
      </c>
      <c r="R1190">
        <v>20860</v>
      </c>
    </row>
    <row r="1191" spans="1:18" x14ac:dyDescent="0.25">
      <c r="A1191" s="169">
        <v>46177</v>
      </c>
      <c r="B1191" s="116">
        <v>1174.3499999999999</v>
      </c>
      <c r="C1191" s="116">
        <v>1170</v>
      </c>
      <c r="D1191" s="116">
        <v>1122.75</v>
      </c>
      <c r="E1191" s="116">
        <v>1122.75</v>
      </c>
      <c r="F1191" s="116">
        <v>1170</v>
      </c>
      <c r="G1191">
        <v>2032</v>
      </c>
      <c r="H1191" s="116"/>
      <c r="I1191" s="116"/>
      <c r="L1191" s="169">
        <v>46177</v>
      </c>
      <c r="M1191" s="116">
        <v>1171.3</v>
      </c>
      <c r="N1191" s="116">
        <v>1177.8</v>
      </c>
      <c r="O1191" s="116">
        <v>1120</v>
      </c>
      <c r="P1191" s="116">
        <v>1121</v>
      </c>
      <c r="Q1191" s="116">
        <v>1171.3</v>
      </c>
      <c r="R1191">
        <v>30425</v>
      </c>
    </row>
    <row r="1192" spans="1:18" x14ac:dyDescent="0.25">
      <c r="A1192" s="169">
        <v>46178</v>
      </c>
      <c r="B1192" s="116">
        <v>1182</v>
      </c>
      <c r="C1192" s="116">
        <v>1165.6500000000001</v>
      </c>
      <c r="D1192" s="116">
        <v>1150.25</v>
      </c>
      <c r="E1192" s="116">
        <v>1175.8</v>
      </c>
      <c r="F1192" s="116">
        <v>1165.6500000000001</v>
      </c>
      <c r="G1192">
        <v>980</v>
      </c>
      <c r="H1192" s="116"/>
      <c r="I1192" s="116"/>
      <c r="L1192" s="169">
        <v>46178</v>
      </c>
      <c r="M1192" s="116">
        <v>1163.9000000000001</v>
      </c>
      <c r="N1192" s="116">
        <v>1182.5999999999999</v>
      </c>
      <c r="O1192" s="116">
        <v>1152.0999999999999</v>
      </c>
      <c r="P1192" s="116">
        <v>1175</v>
      </c>
      <c r="Q1192" s="116">
        <v>1163.9000000000001</v>
      </c>
      <c r="R1192">
        <v>17492</v>
      </c>
    </row>
    <row r="1193" spans="1:18" x14ac:dyDescent="0.25">
      <c r="A1193" s="169">
        <v>46181</v>
      </c>
      <c r="B1193" s="116">
        <v>1148.9000000000001</v>
      </c>
      <c r="C1193" s="116">
        <v>1115.3</v>
      </c>
      <c r="D1193" s="116">
        <v>1110</v>
      </c>
      <c r="E1193" s="116">
        <v>1143</v>
      </c>
      <c r="F1193" s="116">
        <v>1115.3</v>
      </c>
      <c r="G1193">
        <v>1125</v>
      </c>
      <c r="H1193" s="116"/>
      <c r="I1193" s="116"/>
      <c r="L1193" s="169">
        <v>46181</v>
      </c>
      <c r="M1193" s="116">
        <v>1118</v>
      </c>
      <c r="N1193" s="116">
        <v>1155</v>
      </c>
      <c r="O1193" s="116">
        <v>1110</v>
      </c>
      <c r="P1193" s="116">
        <v>1155</v>
      </c>
      <c r="Q1193" s="116">
        <v>1118</v>
      </c>
      <c r="R1193">
        <v>17400</v>
      </c>
    </row>
    <row r="1194" spans="1:18" x14ac:dyDescent="0.25">
      <c r="A1194" s="169">
        <v>46182</v>
      </c>
      <c r="B1194" s="116">
        <v>1157.8499999999999</v>
      </c>
      <c r="C1194" s="116">
        <v>1150.3499999999999</v>
      </c>
      <c r="D1194" s="116">
        <v>1121.2</v>
      </c>
      <c r="E1194" s="116">
        <v>1138</v>
      </c>
      <c r="F1194" s="116">
        <v>1150.3499999999999</v>
      </c>
      <c r="G1194">
        <v>1549</v>
      </c>
      <c r="H1194" s="116"/>
      <c r="I1194" s="116"/>
      <c r="L1194" s="169">
        <v>46182</v>
      </c>
      <c r="M1194" s="116">
        <v>1149.7</v>
      </c>
      <c r="N1194" s="116">
        <v>1156.4000000000001</v>
      </c>
      <c r="O1194" s="116">
        <v>1120</v>
      </c>
      <c r="P1194" s="116">
        <v>1134.8</v>
      </c>
      <c r="Q1194" s="116">
        <v>1149.7</v>
      </c>
      <c r="R1194">
        <v>21762</v>
      </c>
    </row>
    <row r="1195" spans="1:18" x14ac:dyDescent="0.25">
      <c r="A1195" s="169">
        <v>46183</v>
      </c>
      <c r="B1195" s="116">
        <v>1158.95</v>
      </c>
      <c r="C1195" s="116">
        <v>1112.3499999999999</v>
      </c>
      <c r="D1195" s="116">
        <v>1110</v>
      </c>
      <c r="E1195" s="116">
        <v>1158.95</v>
      </c>
      <c r="F1195" s="116">
        <v>1112.3499999999999</v>
      </c>
      <c r="G1195">
        <v>1993</v>
      </c>
      <c r="H1195" s="116"/>
      <c r="I1195" s="116"/>
      <c r="L1195" s="169">
        <v>46183</v>
      </c>
      <c r="M1195" s="116">
        <v>1113.8</v>
      </c>
      <c r="N1195" s="116">
        <v>1140</v>
      </c>
      <c r="O1195" s="116">
        <v>1110</v>
      </c>
      <c r="P1195" s="116">
        <v>1135</v>
      </c>
      <c r="Q1195" s="116">
        <v>1113.8</v>
      </c>
      <c r="R1195">
        <v>33337</v>
      </c>
    </row>
    <row r="1196" spans="1:18" x14ac:dyDescent="0.25">
      <c r="A1196" s="169">
        <v>46184</v>
      </c>
      <c r="B1196" s="116">
        <v>1100.45</v>
      </c>
      <c r="C1196" s="116">
        <v>1063.6500000000001</v>
      </c>
      <c r="D1196" s="116">
        <v>1054.45</v>
      </c>
      <c r="E1196" s="116">
        <v>1091.45</v>
      </c>
      <c r="F1196" s="116">
        <v>1063.6500000000001</v>
      </c>
      <c r="G1196">
        <v>1269</v>
      </c>
      <c r="H1196" s="116"/>
      <c r="I1196" s="116"/>
      <c r="L1196" s="169">
        <v>46184</v>
      </c>
      <c r="M1196" s="116">
        <v>1063.4000000000001</v>
      </c>
      <c r="N1196" s="116">
        <v>1101.2</v>
      </c>
      <c r="O1196" s="116">
        <v>1051.9000000000001</v>
      </c>
      <c r="P1196" s="116">
        <v>1101.0999999999999</v>
      </c>
      <c r="Q1196" s="116">
        <v>1063.4000000000001</v>
      </c>
      <c r="R1196">
        <v>46859</v>
      </c>
    </row>
    <row r="1197" spans="1:18" x14ac:dyDescent="0.25">
      <c r="A1197" s="169">
        <v>46185</v>
      </c>
      <c r="B1197" s="116">
        <v>1117.4000000000001</v>
      </c>
      <c r="C1197" s="116">
        <v>1114.9000000000001</v>
      </c>
      <c r="D1197" s="116">
        <v>1075</v>
      </c>
      <c r="E1197" s="116">
        <v>1075</v>
      </c>
      <c r="F1197" s="116">
        <v>1114.9000000000001</v>
      </c>
      <c r="G1197">
        <v>2986</v>
      </c>
      <c r="H1197" s="116"/>
      <c r="I1197" s="116"/>
      <c r="L1197" s="169">
        <v>46185</v>
      </c>
      <c r="M1197" s="116">
        <v>1115.3</v>
      </c>
      <c r="N1197" s="116">
        <v>1121</v>
      </c>
      <c r="O1197" s="116">
        <v>1076.9000000000001</v>
      </c>
      <c r="P1197" s="116">
        <v>1076.9000000000001</v>
      </c>
      <c r="Q1197" s="116">
        <v>1115.3</v>
      </c>
      <c r="R1197">
        <v>34947</v>
      </c>
    </row>
    <row r="1198" spans="1:18" x14ac:dyDescent="0.25">
      <c r="A1198" s="169"/>
      <c r="B1198" s="116"/>
      <c r="C1198" s="116"/>
      <c r="D1198" s="116"/>
      <c r="E1198" s="116"/>
      <c r="F1198" s="116"/>
      <c r="H1198" s="116"/>
      <c r="I1198" s="116"/>
      <c r="L1198" s="169"/>
    </row>
    <row r="1199" spans="1:18" x14ac:dyDescent="0.25">
      <c r="A1199" s="169"/>
      <c r="B1199" s="116"/>
      <c r="C1199" s="116"/>
      <c r="D1199" s="116"/>
      <c r="E1199" s="116"/>
      <c r="F1199" s="116"/>
      <c r="H1199" s="116"/>
      <c r="I1199" s="116"/>
      <c r="L1199" s="169"/>
    </row>
    <row r="1200" spans="1:18" x14ac:dyDescent="0.25">
      <c r="A1200" s="169"/>
      <c r="B1200" s="116"/>
      <c r="C1200" s="116"/>
      <c r="D1200" s="116"/>
      <c r="E1200" s="116"/>
      <c r="F1200" s="116"/>
      <c r="H1200" s="116"/>
      <c r="I1200" s="116"/>
      <c r="L1200" s="169"/>
    </row>
    <row r="1201" spans="1:12" x14ac:dyDescent="0.25">
      <c r="A1201" s="169"/>
      <c r="B1201" s="116"/>
      <c r="C1201" s="116"/>
      <c r="D1201" s="116"/>
      <c r="E1201" s="116"/>
      <c r="F1201" s="116"/>
      <c r="H1201" s="116"/>
      <c r="I1201" s="116"/>
      <c r="L1201" s="169"/>
    </row>
    <row r="1202" spans="1:12" x14ac:dyDescent="0.25">
      <c r="A1202" s="169"/>
      <c r="B1202" s="116"/>
      <c r="C1202" s="116"/>
      <c r="D1202" s="116"/>
      <c r="E1202" s="116"/>
      <c r="F1202" s="116"/>
      <c r="H1202" s="116"/>
      <c r="I1202" s="116"/>
      <c r="L1202" s="169"/>
    </row>
    <row r="1203" spans="1:12" x14ac:dyDescent="0.25">
      <c r="A1203" s="169"/>
      <c r="B1203" s="116"/>
      <c r="C1203" s="116"/>
      <c r="D1203" s="116"/>
      <c r="E1203" s="116"/>
      <c r="F1203" s="116"/>
      <c r="H1203" s="116"/>
      <c r="I1203" s="116"/>
      <c r="L1203" s="169"/>
    </row>
    <row r="1204" spans="1:12" x14ac:dyDescent="0.25">
      <c r="A1204" s="169"/>
      <c r="B1204" s="116"/>
      <c r="C1204" s="116"/>
      <c r="D1204" s="116"/>
      <c r="E1204" s="116"/>
      <c r="F1204" s="116"/>
      <c r="H1204" s="116"/>
      <c r="I1204" s="116"/>
      <c r="L1204" s="169"/>
    </row>
    <row r="1205" spans="1:12" x14ac:dyDescent="0.25">
      <c r="A1205" s="169"/>
      <c r="B1205" s="116"/>
      <c r="C1205" s="116"/>
      <c r="D1205" s="116"/>
      <c r="E1205" s="116"/>
      <c r="F1205" s="116"/>
      <c r="H1205" s="116"/>
      <c r="I1205" s="116"/>
      <c r="L1205" s="169"/>
    </row>
    <row r="1206" spans="1:12" x14ac:dyDescent="0.25">
      <c r="A1206" s="169"/>
      <c r="B1206" s="116"/>
      <c r="C1206" s="116"/>
      <c r="D1206" s="116"/>
      <c r="E1206" s="116"/>
      <c r="F1206" s="116"/>
      <c r="H1206" s="116"/>
      <c r="I1206" s="116"/>
      <c r="L1206" s="169"/>
    </row>
    <row r="1207" spans="1:12" x14ac:dyDescent="0.25">
      <c r="A1207" s="169"/>
      <c r="B1207" s="116"/>
      <c r="C1207" s="116"/>
      <c r="D1207" s="116"/>
      <c r="E1207" s="116"/>
      <c r="F1207" s="116"/>
      <c r="H1207" s="116"/>
      <c r="I1207" s="116"/>
      <c r="L1207" s="169"/>
    </row>
    <row r="1208" spans="1:12" x14ac:dyDescent="0.25">
      <c r="A1208" s="169"/>
      <c r="B1208" s="116"/>
      <c r="C1208" s="116"/>
      <c r="D1208" s="116"/>
      <c r="E1208" s="116"/>
      <c r="F1208" s="116"/>
      <c r="H1208" s="116"/>
      <c r="I1208" s="116"/>
      <c r="L1208" s="169"/>
    </row>
    <row r="1209" spans="1:12" x14ac:dyDescent="0.25">
      <c r="A1209" s="169"/>
      <c r="B1209" s="116"/>
      <c r="C1209" s="116"/>
      <c r="D1209" s="116"/>
      <c r="E1209" s="116"/>
      <c r="F1209" s="116"/>
      <c r="H1209" s="116"/>
      <c r="I1209" s="116"/>
      <c r="L1209" s="169"/>
    </row>
    <row r="1210" spans="1:12" x14ac:dyDescent="0.25">
      <c r="A1210" s="169"/>
      <c r="B1210" s="116"/>
      <c r="C1210" s="116"/>
      <c r="D1210" s="116"/>
      <c r="E1210" s="116"/>
      <c r="F1210" s="116"/>
      <c r="H1210" s="116"/>
      <c r="I1210" s="116"/>
      <c r="L1210" s="169"/>
    </row>
    <row r="1211" spans="1:12" x14ac:dyDescent="0.25">
      <c r="A1211" s="169"/>
      <c r="B1211" s="116"/>
      <c r="C1211" s="116"/>
      <c r="D1211" s="116"/>
      <c r="E1211" s="116"/>
      <c r="F1211" s="116"/>
      <c r="H1211" s="116"/>
      <c r="I1211" s="116"/>
      <c r="L1211" s="169"/>
    </row>
    <row r="1212" spans="1:12" x14ac:dyDescent="0.25">
      <c r="A1212" s="169"/>
      <c r="B1212" s="116"/>
      <c r="C1212" s="116"/>
      <c r="D1212" s="116"/>
      <c r="E1212" s="116"/>
      <c r="F1212" s="116"/>
      <c r="H1212" s="116"/>
      <c r="I1212" s="116"/>
      <c r="L1212" s="169"/>
    </row>
    <row r="1213" spans="1:12" x14ac:dyDescent="0.25">
      <c r="A1213" s="169"/>
      <c r="B1213" s="116"/>
      <c r="C1213" s="116"/>
      <c r="D1213" s="116"/>
      <c r="E1213" s="116"/>
      <c r="F1213" s="116"/>
      <c r="H1213" s="116"/>
      <c r="I1213" s="116"/>
      <c r="L1213" s="169"/>
    </row>
    <row r="1214" spans="1:12" x14ac:dyDescent="0.25">
      <c r="A1214" s="169"/>
      <c r="B1214" s="116"/>
      <c r="C1214" s="116"/>
      <c r="D1214" s="116"/>
      <c r="E1214" s="116"/>
      <c r="F1214" s="116"/>
      <c r="H1214" s="116"/>
      <c r="I1214" s="116"/>
      <c r="L1214" s="169"/>
    </row>
    <row r="1215" spans="1:12" x14ac:dyDescent="0.25">
      <c r="A1215" s="169"/>
      <c r="B1215" s="116"/>
      <c r="C1215" s="116"/>
      <c r="D1215" s="116"/>
      <c r="E1215" s="116"/>
      <c r="F1215" s="116"/>
      <c r="H1215" s="116"/>
      <c r="I1215" s="116"/>
      <c r="L1215" s="169"/>
    </row>
    <row r="1216" spans="1:12" x14ac:dyDescent="0.25">
      <c r="A1216" s="169"/>
      <c r="B1216" s="116"/>
      <c r="C1216" s="116"/>
      <c r="D1216" s="116"/>
      <c r="E1216" s="116"/>
      <c r="F1216" s="116"/>
      <c r="H1216" s="116"/>
      <c r="I1216" s="116"/>
      <c r="L1216" s="169"/>
    </row>
    <row r="1217" spans="1:12" x14ac:dyDescent="0.25">
      <c r="A1217" s="169"/>
      <c r="B1217" s="116"/>
      <c r="C1217" s="116"/>
      <c r="D1217" s="116"/>
      <c r="E1217" s="116"/>
      <c r="F1217" s="116"/>
      <c r="H1217" s="116"/>
      <c r="I1217" s="116"/>
      <c r="L1217" s="169"/>
    </row>
    <row r="1218" spans="1:12" x14ac:dyDescent="0.25">
      <c r="A1218" s="169"/>
      <c r="B1218" s="116"/>
      <c r="C1218" s="116"/>
      <c r="D1218" s="116"/>
      <c r="E1218" s="116"/>
      <c r="F1218" s="116"/>
      <c r="H1218" s="116"/>
      <c r="I1218" s="116"/>
      <c r="L1218" s="169"/>
    </row>
    <row r="1219" spans="1:12" x14ac:dyDescent="0.25">
      <c r="A1219" s="169"/>
      <c r="B1219" s="116"/>
      <c r="C1219" s="116"/>
      <c r="D1219" s="116"/>
      <c r="E1219" s="116"/>
      <c r="F1219" s="116"/>
      <c r="H1219" s="116"/>
      <c r="I1219" s="116"/>
      <c r="L1219" s="169"/>
    </row>
    <row r="1220" spans="1:12" x14ac:dyDescent="0.25">
      <c r="A1220" s="169"/>
      <c r="B1220" s="116"/>
      <c r="C1220" s="116"/>
      <c r="D1220" s="116"/>
      <c r="E1220" s="116"/>
      <c r="F1220" s="116"/>
      <c r="H1220" s="116"/>
      <c r="I1220" s="116"/>
      <c r="L1220" s="169"/>
    </row>
    <row r="1221" spans="1:12" x14ac:dyDescent="0.25">
      <c r="A1221" s="169"/>
      <c r="B1221" s="116"/>
      <c r="C1221" s="116"/>
      <c r="D1221" s="116"/>
      <c r="E1221" s="116"/>
      <c r="F1221" s="116"/>
      <c r="H1221" s="116"/>
      <c r="I1221" s="116"/>
      <c r="L1221" s="169"/>
    </row>
    <row r="1222" spans="1:12" x14ac:dyDescent="0.25">
      <c r="A1222" s="169"/>
      <c r="B1222" s="116"/>
      <c r="C1222" s="116"/>
      <c r="D1222" s="116"/>
      <c r="E1222" s="116"/>
      <c r="F1222" s="116"/>
      <c r="H1222" s="116"/>
      <c r="I1222" s="116"/>
      <c r="L1222" s="169"/>
    </row>
    <row r="1223" spans="1:12" x14ac:dyDescent="0.25">
      <c r="A1223" s="169"/>
      <c r="B1223" s="116"/>
      <c r="C1223" s="116"/>
      <c r="D1223" s="116"/>
      <c r="E1223" s="116"/>
      <c r="F1223" s="116"/>
      <c r="H1223" s="116"/>
      <c r="I1223" s="116"/>
      <c r="L1223" s="169"/>
    </row>
    <row r="1224" spans="1:12" x14ac:dyDescent="0.25">
      <c r="A1224" s="169"/>
      <c r="B1224" s="116"/>
      <c r="C1224" s="116"/>
      <c r="D1224" s="116"/>
      <c r="E1224" s="116"/>
      <c r="F1224" s="116"/>
      <c r="H1224" s="116"/>
      <c r="I1224" s="116"/>
      <c r="L1224" s="169"/>
    </row>
    <row r="1225" spans="1:12" x14ac:dyDescent="0.25">
      <c r="A1225" s="169"/>
      <c r="B1225" s="116"/>
      <c r="C1225" s="116"/>
      <c r="D1225" s="116"/>
      <c r="E1225" s="116"/>
      <c r="F1225" s="116"/>
      <c r="H1225" s="116"/>
      <c r="I1225" s="116"/>
      <c r="L1225" s="169"/>
    </row>
    <row r="1226" spans="1:12" x14ac:dyDescent="0.25">
      <c r="A1226" s="169"/>
      <c r="B1226" s="116"/>
      <c r="C1226" s="116"/>
      <c r="D1226" s="116"/>
      <c r="E1226" s="116"/>
      <c r="F1226" s="116"/>
      <c r="H1226" s="116"/>
      <c r="I1226" s="116"/>
      <c r="L1226" s="169"/>
    </row>
    <row r="1227" spans="1:12" x14ac:dyDescent="0.25">
      <c r="A1227" s="169"/>
      <c r="B1227" s="116"/>
      <c r="C1227" s="116"/>
      <c r="D1227" s="116"/>
      <c r="E1227" s="116"/>
      <c r="F1227" s="116"/>
      <c r="H1227" s="116"/>
      <c r="I1227" s="116"/>
      <c r="L1227" s="169"/>
    </row>
    <row r="1228" spans="1:12" x14ac:dyDescent="0.25">
      <c r="A1228" s="169"/>
      <c r="B1228" s="116"/>
      <c r="C1228" s="116"/>
      <c r="D1228" s="116"/>
      <c r="E1228" s="116"/>
      <c r="F1228" s="116"/>
      <c r="H1228" s="116"/>
      <c r="I1228" s="116"/>
      <c r="L1228" s="169"/>
    </row>
    <row r="1229" spans="1:12" x14ac:dyDescent="0.25">
      <c r="A1229" s="169"/>
      <c r="B1229" s="116"/>
      <c r="C1229" s="116"/>
      <c r="D1229" s="116"/>
      <c r="E1229" s="116"/>
      <c r="F1229" s="116"/>
      <c r="H1229" s="116"/>
      <c r="I1229" s="116"/>
      <c r="L1229" s="169"/>
    </row>
    <row r="1230" spans="1:12" x14ac:dyDescent="0.25">
      <c r="A1230" s="169"/>
      <c r="B1230" s="116"/>
      <c r="C1230" s="116"/>
      <c r="D1230" s="116"/>
      <c r="E1230" s="116"/>
      <c r="F1230" s="116"/>
      <c r="H1230" s="116"/>
      <c r="I1230" s="116"/>
      <c r="L1230" s="169"/>
    </row>
    <row r="1231" spans="1:12" x14ac:dyDescent="0.25">
      <c r="A1231" s="169"/>
      <c r="B1231" s="116"/>
      <c r="C1231" s="116"/>
      <c r="D1231" s="116"/>
      <c r="E1231" s="116"/>
      <c r="F1231" s="116"/>
      <c r="H1231" s="116"/>
      <c r="I1231" s="116"/>
      <c r="L1231" s="169"/>
    </row>
    <row r="1232" spans="1:12" x14ac:dyDescent="0.25">
      <c r="A1232" s="169"/>
      <c r="B1232" s="116"/>
      <c r="C1232" s="116"/>
      <c r="D1232" s="116"/>
      <c r="E1232" s="116"/>
      <c r="F1232" s="116"/>
      <c r="H1232" s="116"/>
      <c r="I1232" s="116"/>
      <c r="L1232" s="169"/>
    </row>
    <row r="1233" spans="1:12" x14ac:dyDescent="0.25">
      <c r="A1233" s="169"/>
      <c r="B1233" s="116"/>
      <c r="C1233" s="116"/>
      <c r="D1233" s="116"/>
      <c r="E1233" s="116"/>
      <c r="F1233" s="116"/>
      <c r="H1233" s="116"/>
      <c r="I1233" s="116"/>
      <c r="L1233" s="169"/>
    </row>
    <row r="1234" spans="1:12" x14ac:dyDescent="0.25">
      <c r="A1234" s="169"/>
      <c r="B1234" s="116"/>
      <c r="C1234" s="116"/>
      <c r="D1234" s="116"/>
      <c r="E1234" s="116"/>
      <c r="F1234" s="116"/>
      <c r="H1234" s="116"/>
      <c r="I1234" s="116"/>
      <c r="L1234" s="169"/>
    </row>
    <row r="1235" spans="1:12" x14ac:dyDescent="0.25">
      <c r="A1235" s="169"/>
      <c r="B1235" s="116"/>
      <c r="C1235" s="116"/>
      <c r="D1235" s="116"/>
      <c r="E1235" s="116"/>
      <c r="F1235" s="116"/>
      <c r="H1235" s="116"/>
      <c r="I1235" s="116"/>
      <c r="L1235" s="169"/>
    </row>
    <row r="1236" spans="1:12" x14ac:dyDescent="0.25">
      <c r="A1236" s="169"/>
      <c r="B1236" s="116"/>
      <c r="C1236" s="116"/>
      <c r="D1236" s="116"/>
      <c r="E1236" s="116"/>
      <c r="F1236" s="116"/>
      <c r="H1236" s="116"/>
      <c r="I1236" s="116"/>
      <c r="L1236" s="169"/>
    </row>
    <row r="1237" spans="1:12" x14ac:dyDescent="0.25">
      <c r="A1237" s="169"/>
      <c r="B1237" s="116"/>
      <c r="C1237" s="116"/>
      <c r="D1237" s="116"/>
      <c r="E1237" s="116"/>
      <c r="F1237" s="116"/>
      <c r="H1237" s="116"/>
      <c r="I1237" s="116"/>
      <c r="L1237" s="169"/>
    </row>
    <row r="1238" spans="1:12" x14ac:dyDescent="0.25">
      <c r="A1238" s="169"/>
      <c r="B1238" s="116"/>
      <c r="C1238" s="116"/>
      <c r="D1238" s="116"/>
      <c r="E1238" s="116"/>
      <c r="F1238" s="116"/>
      <c r="H1238" s="116"/>
      <c r="I1238" s="116"/>
      <c r="L1238" s="169"/>
    </row>
    <row r="1239" spans="1:12" x14ac:dyDescent="0.25">
      <c r="A1239" s="169"/>
      <c r="B1239" s="116"/>
      <c r="C1239" s="116"/>
      <c r="D1239" s="116"/>
      <c r="E1239" s="116"/>
      <c r="F1239" s="116"/>
      <c r="H1239" s="116"/>
      <c r="I1239" s="116"/>
      <c r="L1239" s="169"/>
    </row>
    <row r="1240" spans="1:12" x14ac:dyDescent="0.25">
      <c r="A1240" s="169"/>
      <c r="B1240" s="116"/>
      <c r="C1240" s="116"/>
      <c r="D1240" s="116"/>
      <c r="E1240" s="116"/>
      <c r="F1240" s="116"/>
      <c r="H1240" s="116"/>
      <c r="I1240" s="116"/>
      <c r="L1240" s="169"/>
    </row>
    <row r="1241" spans="1:12" x14ac:dyDescent="0.25">
      <c r="A1241" s="169"/>
      <c r="B1241" s="116"/>
      <c r="C1241" s="116"/>
      <c r="D1241" s="116"/>
      <c r="E1241" s="116"/>
      <c r="F1241" s="116"/>
      <c r="H1241" s="116"/>
      <c r="I1241" s="116"/>
      <c r="L1241" s="169"/>
    </row>
    <row r="1242" spans="1:12" x14ac:dyDescent="0.25">
      <c r="A1242" s="169"/>
      <c r="B1242" s="116"/>
      <c r="C1242" s="116"/>
      <c r="D1242" s="116"/>
      <c r="E1242" s="116"/>
      <c r="F1242" s="116"/>
      <c r="H1242" s="116"/>
      <c r="I1242" s="116"/>
      <c r="L1242" s="169"/>
    </row>
    <row r="1243" spans="1:12" x14ac:dyDescent="0.25">
      <c r="A1243" s="169"/>
      <c r="B1243" s="116"/>
      <c r="C1243" s="116"/>
      <c r="D1243" s="116"/>
      <c r="E1243" s="116"/>
      <c r="F1243" s="116"/>
      <c r="H1243" s="116"/>
      <c r="I1243" s="116"/>
      <c r="L1243" s="169"/>
    </row>
    <row r="1244" spans="1:12" x14ac:dyDescent="0.25">
      <c r="A1244" s="169"/>
      <c r="B1244" s="116"/>
      <c r="C1244" s="116"/>
      <c r="D1244" s="116"/>
      <c r="E1244" s="116"/>
      <c r="F1244" s="116"/>
      <c r="H1244" s="116"/>
      <c r="I1244" s="116"/>
      <c r="L1244" s="169"/>
    </row>
    <row r="1245" spans="1:12" x14ac:dyDescent="0.25">
      <c r="A1245" s="169"/>
      <c r="B1245" s="116"/>
      <c r="C1245" s="116"/>
      <c r="D1245" s="116"/>
      <c r="E1245" s="116"/>
      <c r="F1245" s="116"/>
      <c r="H1245" s="116"/>
      <c r="I1245" s="116"/>
      <c r="L1245" s="169"/>
    </row>
    <row r="1246" spans="1:12" x14ac:dyDescent="0.25">
      <c r="A1246" s="169"/>
      <c r="B1246" s="116"/>
      <c r="C1246" s="116"/>
      <c r="D1246" s="116"/>
      <c r="E1246" s="116"/>
      <c r="F1246" s="116"/>
      <c r="H1246" s="116"/>
      <c r="I1246" s="116"/>
      <c r="L1246" s="169"/>
    </row>
    <row r="1247" spans="1:12" x14ac:dyDescent="0.25">
      <c r="A1247" s="169"/>
      <c r="B1247" s="116"/>
      <c r="C1247" s="116"/>
      <c r="D1247" s="116"/>
      <c r="E1247" s="116"/>
      <c r="F1247" s="116"/>
      <c r="H1247" s="116"/>
      <c r="I1247" s="116"/>
      <c r="L1247" s="169"/>
    </row>
    <row r="1248" spans="1:12" x14ac:dyDescent="0.25">
      <c r="A1248" s="169"/>
      <c r="B1248" s="116"/>
      <c r="C1248" s="116"/>
      <c r="D1248" s="116"/>
      <c r="E1248" s="116"/>
      <c r="F1248" s="116"/>
      <c r="H1248" s="116"/>
      <c r="I1248" s="116"/>
      <c r="L1248" s="169"/>
    </row>
    <row r="1249" spans="1:12" x14ac:dyDescent="0.25">
      <c r="A1249" s="169"/>
      <c r="B1249" s="116"/>
      <c r="C1249" s="116"/>
      <c r="D1249" s="116"/>
      <c r="E1249" s="116"/>
      <c r="F1249" s="116"/>
      <c r="H1249" s="116"/>
      <c r="I1249" s="116"/>
      <c r="L1249" s="169"/>
    </row>
    <row r="1250" spans="1:12" x14ac:dyDescent="0.25">
      <c r="A1250" s="169"/>
      <c r="B1250" s="116"/>
      <c r="C1250" s="116"/>
      <c r="D1250" s="116"/>
      <c r="E1250" s="116"/>
      <c r="F1250" s="116"/>
      <c r="H1250" s="116"/>
      <c r="I1250" s="116"/>
      <c r="L1250" s="169"/>
    </row>
    <row r="1251" spans="1:12" x14ac:dyDescent="0.25">
      <c r="A1251" s="169"/>
      <c r="B1251" s="116"/>
      <c r="C1251" s="116"/>
      <c r="D1251" s="116"/>
      <c r="E1251" s="116"/>
      <c r="F1251" s="116"/>
      <c r="H1251" s="116"/>
      <c r="I1251" s="116"/>
      <c r="L1251" s="169"/>
    </row>
    <row r="1252" spans="1:12" x14ac:dyDescent="0.25">
      <c r="A1252" s="169"/>
      <c r="B1252" s="116"/>
      <c r="C1252" s="116"/>
      <c r="D1252" s="116"/>
      <c r="E1252" s="116"/>
      <c r="F1252" s="116"/>
      <c r="H1252" s="116"/>
      <c r="I1252" s="116"/>
      <c r="L1252" s="169"/>
    </row>
    <row r="1253" spans="1:12" x14ac:dyDescent="0.25">
      <c r="A1253" s="169"/>
      <c r="B1253" s="116"/>
      <c r="C1253" s="116"/>
      <c r="D1253" s="116"/>
      <c r="E1253" s="116"/>
      <c r="F1253" s="116"/>
      <c r="H1253" s="116"/>
      <c r="I1253" s="116"/>
      <c r="L1253" s="169"/>
    </row>
    <row r="1254" spans="1:12" x14ac:dyDescent="0.25">
      <c r="A1254" s="169"/>
      <c r="B1254" s="116"/>
      <c r="C1254" s="116"/>
      <c r="D1254" s="116"/>
      <c r="E1254" s="116"/>
      <c r="F1254" s="116"/>
      <c r="H1254" s="116"/>
      <c r="I1254" s="116"/>
      <c r="L1254" s="169"/>
    </row>
    <row r="1255" spans="1:12" x14ac:dyDescent="0.25">
      <c r="A1255" s="169"/>
      <c r="B1255" s="116"/>
      <c r="C1255" s="116"/>
      <c r="D1255" s="116"/>
      <c r="E1255" s="116"/>
      <c r="F1255" s="116"/>
      <c r="H1255" s="116"/>
      <c r="I1255" s="116"/>
      <c r="L1255" s="169"/>
    </row>
    <row r="1256" spans="1:12" x14ac:dyDescent="0.25">
      <c r="A1256" s="169"/>
      <c r="B1256" s="116"/>
      <c r="C1256" s="116"/>
      <c r="D1256" s="116"/>
      <c r="E1256" s="116"/>
      <c r="F1256" s="116"/>
      <c r="H1256" s="116"/>
      <c r="I1256" s="116"/>
      <c r="L1256" s="169"/>
    </row>
    <row r="1257" spans="1:12" x14ac:dyDescent="0.25">
      <c r="A1257" s="169"/>
      <c r="B1257" s="116"/>
      <c r="C1257" s="116"/>
      <c r="D1257" s="116"/>
      <c r="E1257" s="116"/>
      <c r="F1257" s="116"/>
      <c r="H1257" s="116"/>
      <c r="I1257" s="116"/>
      <c r="L1257" s="169"/>
    </row>
    <row r="1258" spans="1:12" x14ac:dyDescent="0.25">
      <c r="A1258" s="169"/>
      <c r="B1258" s="116"/>
      <c r="C1258" s="116"/>
      <c r="D1258" s="116"/>
      <c r="E1258" s="116"/>
      <c r="F1258" s="116"/>
      <c r="H1258" s="116"/>
      <c r="I1258" s="116"/>
      <c r="L1258" s="169"/>
    </row>
    <row r="1259" spans="1:12" x14ac:dyDescent="0.25">
      <c r="A1259" s="169"/>
      <c r="B1259" s="116"/>
      <c r="C1259" s="116"/>
      <c r="D1259" s="116"/>
      <c r="E1259" s="116"/>
      <c r="F1259" s="116"/>
      <c r="H1259" s="116"/>
      <c r="I1259" s="116"/>
      <c r="L1259" s="169"/>
    </row>
    <row r="1260" spans="1:12" x14ac:dyDescent="0.25">
      <c r="A1260" s="169"/>
      <c r="B1260" s="116"/>
      <c r="C1260" s="116"/>
      <c r="D1260" s="116"/>
      <c r="E1260" s="116"/>
      <c r="F1260" s="116"/>
      <c r="H1260" s="116"/>
      <c r="I1260" s="116"/>
      <c r="L1260" s="169"/>
    </row>
    <row r="1261" spans="1:12" x14ac:dyDescent="0.25">
      <c r="A1261" s="169"/>
      <c r="B1261" s="116"/>
      <c r="C1261" s="116"/>
      <c r="D1261" s="116"/>
      <c r="E1261" s="116"/>
      <c r="F1261" s="116"/>
      <c r="H1261" s="116"/>
      <c r="I1261" s="116"/>
      <c r="L1261" s="169"/>
    </row>
    <row r="1262" spans="1:12" x14ac:dyDescent="0.25">
      <c r="A1262" s="169"/>
      <c r="B1262" s="116"/>
      <c r="C1262" s="116"/>
      <c r="D1262" s="116"/>
      <c r="E1262" s="116"/>
      <c r="F1262" s="116"/>
      <c r="H1262" s="116"/>
      <c r="I1262" s="116"/>
      <c r="L1262" s="169"/>
    </row>
    <row r="1263" spans="1:12" x14ac:dyDescent="0.25">
      <c r="A1263" s="169"/>
      <c r="B1263" s="116"/>
      <c r="C1263" s="116"/>
      <c r="D1263" s="116"/>
      <c r="E1263" s="116"/>
      <c r="F1263" s="116"/>
      <c r="H1263" s="116"/>
      <c r="I1263" s="116"/>
      <c r="L1263" s="169"/>
    </row>
    <row r="1264" spans="1:12" x14ac:dyDescent="0.25">
      <c r="A1264" s="169"/>
      <c r="B1264" s="116"/>
      <c r="C1264" s="116"/>
      <c r="D1264" s="116"/>
      <c r="E1264" s="116"/>
      <c r="F1264" s="116"/>
      <c r="H1264" s="116"/>
      <c r="I1264" s="116"/>
      <c r="L1264" s="169"/>
    </row>
    <row r="1265" spans="1:12" x14ac:dyDescent="0.25">
      <c r="A1265" s="169"/>
      <c r="B1265" s="116"/>
      <c r="C1265" s="116"/>
      <c r="D1265" s="116"/>
      <c r="E1265" s="116"/>
      <c r="F1265" s="116"/>
      <c r="H1265" s="116"/>
      <c r="I1265" s="116"/>
      <c r="L1265" s="169"/>
    </row>
    <row r="1266" spans="1:12" x14ac:dyDescent="0.25">
      <c r="A1266" s="169"/>
      <c r="B1266" s="116"/>
      <c r="C1266" s="116"/>
      <c r="D1266" s="116"/>
      <c r="E1266" s="116"/>
      <c r="F1266" s="116"/>
      <c r="H1266" s="116"/>
      <c r="I1266" s="116"/>
      <c r="L1266" s="169"/>
    </row>
    <row r="1267" spans="1:12" x14ac:dyDescent="0.25">
      <c r="A1267" s="169"/>
      <c r="B1267" s="116"/>
      <c r="C1267" s="116"/>
      <c r="D1267" s="116"/>
      <c r="E1267" s="116"/>
      <c r="F1267" s="116"/>
      <c r="H1267" s="116"/>
      <c r="I1267" s="116"/>
      <c r="L1267" s="169"/>
    </row>
    <row r="1268" spans="1:12" x14ac:dyDescent="0.25">
      <c r="A1268" s="169"/>
      <c r="B1268" s="116"/>
      <c r="C1268" s="116"/>
      <c r="D1268" s="116"/>
      <c r="E1268" s="116"/>
      <c r="F1268" s="116"/>
      <c r="H1268" s="116"/>
      <c r="I1268" s="116"/>
      <c r="L1268" s="169"/>
    </row>
    <row r="1269" spans="1:12" x14ac:dyDescent="0.25">
      <c r="A1269" s="169"/>
      <c r="B1269" s="116"/>
      <c r="C1269" s="116"/>
      <c r="D1269" s="116"/>
      <c r="E1269" s="116"/>
      <c r="F1269" s="116"/>
      <c r="H1269" s="116"/>
      <c r="I1269" s="116"/>
      <c r="L1269" s="169"/>
    </row>
    <row r="1270" spans="1:12" x14ac:dyDescent="0.25">
      <c r="A1270" s="169"/>
      <c r="B1270" s="116"/>
      <c r="C1270" s="116"/>
      <c r="D1270" s="116"/>
      <c r="E1270" s="116"/>
      <c r="F1270" s="116"/>
      <c r="H1270" s="116"/>
      <c r="I1270" s="116"/>
      <c r="L1270" s="169"/>
    </row>
    <row r="1271" spans="1:12" x14ac:dyDescent="0.25">
      <c r="A1271" s="169"/>
      <c r="B1271" s="116"/>
      <c r="C1271" s="116"/>
      <c r="D1271" s="116"/>
      <c r="E1271" s="116"/>
      <c r="F1271" s="116"/>
      <c r="H1271" s="116"/>
      <c r="I1271" s="116"/>
      <c r="L1271" s="169"/>
    </row>
    <row r="1272" spans="1:12" x14ac:dyDescent="0.25">
      <c r="A1272" s="169"/>
      <c r="B1272" s="116"/>
      <c r="C1272" s="116"/>
      <c r="D1272" s="116"/>
      <c r="E1272" s="116"/>
      <c r="F1272" s="116"/>
      <c r="H1272" s="116"/>
      <c r="I1272" s="116"/>
      <c r="L1272" s="169"/>
    </row>
    <row r="1273" spans="1:12" x14ac:dyDescent="0.25">
      <c r="A1273" s="169"/>
      <c r="B1273" s="116"/>
      <c r="C1273" s="116"/>
      <c r="D1273" s="116"/>
      <c r="E1273" s="116"/>
      <c r="F1273" s="116"/>
      <c r="H1273" s="116"/>
      <c r="I1273" s="116"/>
      <c r="L1273" s="169"/>
    </row>
    <row r="1274" spans="1:12" x14ac:dyDescent="0.25">
      <c r="A1274" s="169"/>
      <c r="B1274" s="116"/>
      <c r="C1274" s="116"/>
      <c r="D1274" s="116"/>
      <c r="E1274" s="116"/>
      <c r="F1274" s="116"/>
      <c r="H1274" s="116"/>
      <c r="I1274" s="116"/>
      <c r="L1274" s="169"/>
    </row>
    <row r="1275" spans="1:12" x14ac:dyDescent="0.25">
      <c r="A1275" s="169"/>
      <c r="B1275" s="116"/>
      <c r="C1275" s="116"/>
      <c r="D1275" s="116"/>
      <c r="E1275" s="116"/>
      <c r="F1275" s="116"/>
      <c r="H1275" s="116"/>
      <c r="I1275" s="116"/>
      <c r="L1275" s="169"/>
    </row>
    <row r="1276" spans="1:12" x14ac:dyDescent="0.25">
      <c r="A1276" s="169"/>
      <c r="B1276" s="116"/>
      <c r="C1276" s="116"/>
      <c r="D1276" s="116"/>
      <c r="E1276" s="116"/>
      <c r="F1276" s="116"/>
      <c r="H1276" s="116"/>
      <c r="I1276" s="116"/>
      <c r="L1276" s="169"/>
    </row>
    <row r="1277" spans="1:12" x14ac:dyDescent="0.25">
      <c r="A1277" s="169"/>
      <c r="B1277" s="116"/>
      <c r="C1277" s="116"/>
      <c r="D1277" s="116"/>
      <c r="E1277" s="116"/>
      <c r="F1277" s="116"/>
      <c r="H1277" s="116"/>
      <c r="I1277" s="116"/>
      <c r="L1277" s="169"/>
    </row>
    <row r="1278" spans="1:12" x14ac:dyDescent="0.25">
      <c r="A1278" s="169"/>
      <c r="B1278" s="116"/>
      <c r="C1278" s="116"/>
      <c r="D1278" s="116"/>
      <c r="E1278" s="116"/>
      <c r="F1278" s="116"/>
      <c r="H1278" s="116"/>
      <c r="I1278" s="116"/>
      <c r="L1278" s="169"/>
    </row>
    <row r="1279" spans="1:12" x14ac:dyDescent="0.25">
      <c r="A1279" s="169"/>
      <c r="B1279" s="116"/>
      <c r="C1279" s="116"/>
      <c r="D1279" s="116"/>
      <c r="E1279" s="116"/>
      <c r="F1279" s="116"/>
      <c r="H1279" s="116"/>
      <c r="I1279" s="116"/>
      <c r="L1279" s="169"/>
    </row>
    <row r="1280" spans="1:12" x14ac:dyDescent="0.25">
      <c r="A1280" s="169"/>
      <c r="B1280" s="116"/>
      <c r="C1280" s="116"/>
      <c r="D1280" s="116"/>
      <c r="E1280" s="116"/>
      <c r="F1280" s="116"/>
      <c r="H1280" s="116"/>
      <c r="I1280" s="116"/>
      <c r="L1280" s="169"/>
    </row>
    <row r="1281" spans="1:12" x14ac:dyDescent="0.25">
      <c r="A1281" s="169"/>
      <c r="B1281" s="116"/>
      <c r="C1281" s="116"/>
      <c r="D1281" s="116"/>
      <c r="E1281" s="116"/>
      <c r="F1281" s="116"/>
      <c r="H1281" s="116"/>
      <c r="I1281" s="116"/>
      <c r="L1281" s="169"/>
    </row>
    <row r="1282" spans="1:12" x14ac:dyDescent="0.25">
      <c r="A1282" s="169"/>
      <c r="B1282" s="116"/>
      <c r="C1282" s="116"/>
      <c r="D1282" s="116"/>
      <c r="E1282" s="116"/>
      <c r="F1282" s="116"/>
      <c r="H1282" s="116"/>
      <c r="I1282" s="116"/>
      <c r="L1282" s="169"/>
    </row>
    <row r="1283" spans="1:12" x14ac:dyDescent="0.25">
      <c r="A1283" s="169"/>
      <c r="B1283" s="116"/>
      <c r="C1283" s="116"/>
      <c r="D1283" s="116"/>
      <c r="E1283" s="116"/>
      <c r="F1283" s="116"/>
      <c r="H1283" s="116"/>
      <c r="I1283" s="116"/>
      <c r="L1283" s="169"/>
    </row>
    <row r="1284" spans="1:12" x14ac:dyDescent="0.25">
      <c r="A1284" s="169"/>
      <c r="B1284" s="116"/>
      <c r="C1284" s="116"/>
      <c r="D1284" s="116"/>
      <c r="E1284" s="116"/>
      <c r="F1284" s="116"/>
      <c r="H1284" s="116"/>
      <c r="I1284" s="116"/>
      <c r="L1284" s="169"/>
    </row>
    <row r="1285" spans="1:12" x14ac:dyDescent="0.25">
      <c r="A1285" s="169"/>
      <c r="B1285" s="116"/>
      <c r="C1285" s="116"/>
      <c r="D1285" s="116"/>
      <c r="E1285" s="116"/>
      <c r="F1285" s="116"/>
      <c r="H1285" s="116"/>
      <c r="I1285" s="116"/>
      <c r="L1285" s="169"/>
    </row>
    <row r="1286" spans="1:12" x14ac:dyDescent="0.25">
      <c r="A1286" s="169"/>
      <c r="B1286" s="116"/>
      <c r="C1286" s="116"/>
      <c r="D1286" s="116"/>
      <c r="E1286" s="116"/>
      <c r="F1286" s="116"/>
      <c r="H1286" s="116"/>
      <c r="I1286" s="116"/>
      <c r="L1286" s="169"/>
    </row>
    <row r="1287" spans="1:12" x14ac:dyDescent="0.25">
      <c r="A1287" s="169"/>
      <c r="B1287" s="116"/>
      <c r="C1287" s="116"/>
      <c r="D1287" s="116"/>
      <c r="E1287" s="116"/>
      <c r="F1287" s="116"/>
      <c r="H1287" s="116"/>
      <c r="I1287" s="116"/>
      <c r="L1287" s="169"/>
    </row>
    <row r="1288" spans="1:12" x14ac:dyDescent="0.25">
      <c r="A1288" s="169"/>
      <c r="B1288" s="116"/>
      <c r="C1288" s="116"/>
      <c r="D1288" s="116"/>
      <c r="E1288" s="116"/>
      <c r="F1288" s="116"/>
      <c r="H1288" s="116"/>
      <c r="I1288" s="116"/>
      <c r="L1288" s="169"/>
    </row>
    <row r="1289" spans="1:12" x14ac:dyDescent="0.25">
      <c r="A1289" s="169"/>
      <c r="B1289" s="116"/>
      <c r="C1289" s="116"/>
      <c r="D1289" s="116"/>
      <c r="E1289" s="116"/>
      <c r="F1289" s="116"/>
      <c r="H1289" s="116"/>
      <c r="I1289" s="116"/>
      <c r="L1289" s="169"/>
    </row>
    <row r="1290" spans="1:12" x14ac:dyDescent="0.25">
      <c r="A1290" s="169"/>
      <c r="B1290" s="116"/>
      <c r="C1290" s="116"/>
      <c r="D1290" s="116"/>
      <c r="E1290" s="116"/>
      <c r="F1290" s="116"/>
      <c r="H1290" s="116"/>
      <c r="I1290" s="116"/>
      <c r="L1290" s="169"/>
    </row>
    <row r="1291" spans="1:12" x14ac:dyDescent="0.25">
      <c r="A1291" s="169"/>
      <c r="B1291" s="116"/>
      <c r="C1291" s="116"/>
      <c r="D1291" s="116"/>
      <c r="E1291" s="116"/>
      <c r="F1291" s="116"/>
      <c r="H1291" s="116"/>
      <c r="I1291" s="116"/>
      <c r="L1291" s="169"/>
    </row>
    <row r="1292" spans="1:12" x14ac:dyDescent="0.25">
      <c r="A1292" s="169"/>
      <c r="B1292" s="116"/>
      <c r="C1292" s="116"/>
      <c r="D1292" s="116"/>
      <c r="E1292" s="116"/>
      <c r="F1292" s="116"/>
      <c r="H1292" s="116"/>
      <c r="I1292" s="116"/>
      <c r="L1292" s="169"/>
    </row>
    <row r="1293" spans="1:12" x14ac:dyDescent="0.25">
      <c r="A1293" s="169"/>
      <c r="B1293" s="116"/>
      <c r="C1293" s="116"/>
      <c r="D1293" s="116"/>
      <c r="E1293" s="116"/>
      <c r="F1293" s="116"/>
      <c r="H1293" s="116"/>
      <c r="I1293" s="116"/>
      <c r="L1293" s="169"/>
    </row>
    <row r="1294" spans="1:12" x14ac:dyDescent="0.25">
      <c r="A1294" s="169"/>
      <c r="B1294" s="116"/>
      <c r="C1294" s="116"/>
      <c r="D1294" s="116"/>
      <c r="E1294" s="116"/>
      <c r="F1294" s="116"/>
      <c r="H1294" s="116"/>
      <c r="I1294" s="116"/>
      <c r="L1294" s="169"/>
    </row>
    <row r="1295" spans="1:12" x14ac:dyDescent="0.25">
      <c r="A1295" s="169"/>
      <c r="B1295" s="116"/>
      <c r="C1295" s="116"/>
      <c r="D1295" s="116"/>
      <c r="E1295" s="116"/>
      <c r="F1295" s="116"/>
      <c r="H1295" s="116"/>
      <c r="I1295" s="116"/>
      <c r="L1295" s="169"/>
    </row>
    <row r="1296" spans="1:12" x14ac:dyDescent="0.25">
      <c r="A1296" s="169"/>
      <c r="B1296" s="116"/>
      <c r="C1296" s="116"/>
      <c r="D1296" s="116"/>
      <c r="E1296" s="116"/>
      <c r="F1296" s="116"/>
      <c r="H1296" s="116"/>
      <c r="I1296" s="116"/>
      <c r="L1296" s="169"/>
    </row>
    <row r="1297" spans="1:12" x14ac:dyDescent="0.25">
      <c r="A1297" s="169"/>
      <c r="B1297" s="116"/>
      <c r="C1297" s="116"/>
      <c r="D1297" s="116"/>
      <c r="E1297" s="116"/>
      <c r="F1297" s="116"/>
      <c r="H1297" s="116"/>
      <c r="I1297" s="116"/>
      <c r="L1297" s="169"/>
    </row>
    <row r="1298" spans="1:12" x14ac:dyDescent="0.25">
      <c r="A1298" s="169"/>
      <c r="B1298" s="116"/>
      <c r="C1298" s="116"/>
      <c r="D1298" s="116"/>
      <c r="E1298" s="116"/>
      <c r="F1298" s="116"/>
      <c r="H1298" s="116"/>
      <c r="I1298" s="116"/>
      <c r="L1298" s="169"/>
    </row>
    <row r="1299" spans="1:12" x14ac:dyDescent="0.25">
      <c r="A1299" s="169"/>
      <c r="B1299" s="116"/>
      <c r="C1299" s="116"/>
      <c r="D1299" s="116"/>
      <c r="E1299" s="116"/>
      <c r="F1299" s="116"/>
      <c r="H1299" s="116"/>
      <c r="I1299" s="116"/>
      <c r="L1299" s="169"/>
    </row>
    <row r="1300" spans="1:12" x14ac:dyDescent="0.25">
      <c r="A1300" s="169"/>
      <c r="B1300" s="116"/>
      <c r="C1300" s="116"/>
      <c r="D1300" s="116"/>
      <c r="E1300" s="116"/>
      <c r="F1300" s="116"/>
      <c r="H1300" s="116"/>
      <c r="I1300" s="116"/>
      <c r="L1300" s="169"/>
    </row>
    <row r="1301" spans="1:12" x14ac:dyDescent="0.25">
      <c r="A1301" s="169"/>
      <c r="B1301" s="116"/>
      <c r="C1301" s="116"/>
      <c r="D1301" s="116"/>
      <c r="E1301" s="116"/>
      <c r="F1301" s="116"/>
      <c r="H1301" s="116"/>
      <c r="I1301" s="116"/>
      <c r="L1301" s="169"/>
    </row>
    <row r="1302" spans="1:12" x14ac:dyDescent="0.25">
      <c r="A1302" s="169"/>
      <c r="B1302" s="116"/>
      <c r="C1302" s="116"/>
      <c r="D1302" s="116"/>
      <c r="E1302" s="116"/>
      <c r="F1302" s="116"/>
      <c r="H1302" s="116"/>
      <c r="I1302" s="116"/>
      <c r="L1302" s="169"/>
    </row>
    <row r="1303" spans="1:12" x14ac:dyDescent="0.25">
      <c r="A1303" s="169"/>
      <c r="B1303" s="116"/>
      <c r="C1303" s="116"/>
      <c r="D1303" s="116"/>
      <c r="E1303" s="116"/>
      <c r="F1303" s="116"/>
      <c r="H1303" s="116"/>
      <c r="I1303" s="116"/>
      <c r="L1303" s="169"/>
    </row>
    <row r="1304" spans="1:12" x14ac:dyDescent="0.25">
      <c r="A1304" s="169"/>
      <c r="B1304" s="116"/>
      <c r="C1304" s="116"/>
      <c r="D1304" s="116"/>
      <c r="E1304" s="116"/>
      <c r="F1304" s="116"/>
      <c r="H1304" s="116"/>
      <c r="I1304" s="116"/>
      <c r="L1304" s="169"/>
    </row>
    <row r="1305" spans="1:12" x14ac:dyDescent="0.25">
      <c r="A1305" s="169"/>
      <c r="B1305" s="116"/>
      <c r="C1305" s="116"/>
      <c r="D1305" s="116"/>
      <c r="E1305" s="116"/>
      <c r="F1305" s="116"/>
      <c r="H1305" s="116"/>
      <c r="I1305" s="116"/>
      <c r="L1305" s="169"/>
    </row>
    <row r="1306" spans="1:12" x14ac:dyDescent="0.25">
      <c r="A1306" s="169"/>
      <c r="B1306" s="116"/>
      <c r="C1306" s="116"/>
      <c r="D1306" s="116"/>
      <c r="E1306" s="116"/>
      <c r="F1306" s="116"/>
      <c r="H1306" s="116"/>
      <c r="I1306" s="116"/>
      <c r="L1306" s="169"/>
    </row>
    <row r="1307" spans="1:12" x14ac:dyDescent="0.25">
      <c r="A1307" s="169"/>
      <c r="B1307" s="116"/>
      <c r="C1307" s="116"/>
      <c r="D1307" s="116"/>
      <c r="E1307" s="116"/>
      <c r="F1307" s="116"/>
      <c r="H1307" s="116"/>
      <c r="I1307" s="116"/>
      <c r="L1307" s="169"/>
    </row>
    <row r="1308" spans="1:12" x14ac:dyDescent="0.25">
      <c r="A1308" s="169"/>
      <c r="B1308" s="116"/>
      <c r="C1308" s="116"/>
      <c r="D1308" s="116"/>
      <c r="E1308" s="116"/>
      <c r="F1308" s="116"/>
      <c r="H1308" s="116"/>
      <c r="I1308" s="116"/>
      <c r="L1308" s="169"/>
    </row>
    <row r="1309" spans="1:12" x14ac:dyDescent="0.25">
      <c r="A1309" s="169"/>
      <c r="B1309" s="116"/>
      <c r="C1309" s="116"/>
      <c r="D1309" s="116"/>
      <c r="E1309" s="116"/>
      <c r="F1309" s="116"/>
      <c r="H1309" s="116"/>
      <c r="I1309" s="116"/>
      <c r="L1309" s="169"/>
    </row>
    <row r="1310" spans="1:12" x14ac:dyDescent="0.25">
      <c r="A1310" s="169"/>
      <c r="B1310" s="116"/>
      <c r="C1310" s="116"/>
      <c r="D1310" s="116"/>
      <c r="E1310" s="116"/>
      <c r="F1310" s="116"/>
      <c r="H1310" s="116"/>
      <c r="I1310" s="116"/>
      <c r="L1310" s="169"/>
    </row>
    <row r="1311" spans="1:12" x14ac:dyDescent="0.25">
      <c r="A1311" s="169"/>
      <c r="B1311" s="116"/>
      <c r="C1311" s="116"/>
      <c r="D1311" s="116"/>
      <c r="E1311" s="116"/>
      <c r="F1311" s="116"/>
      <c r="H1311" s="116"/>
      <c r="I1311" s="116"/>
      <c r="L1311" s="169"/>
    </row>
    <row r="1312" spans="1:12" x14ac:dyDescent="0.25">
      <c r="A1312" s="169"/>
      <c r="B1312" s="116"/>
      <c r="C1312" s="116"/>
      <c r="D1312" s="116"/>
      <c r="E1312" s="116"/>
      <c r="F1312" s="116"/>
      <c r="H1312" s="116"/>
      <c r="I1312" s="116"/>
      <c r="L1312" s="169"/>
    </row>
    <row r="1313" spans="1:12" x14ac:dyDescent="0.25">
      <c r="A1313" s="169"/>
      <c r="B1313" s="116"/>
      <c r="C1313" s="116"/>
      <c r="D1313" s="116"/>
      <c r="E1313" s="116"/>
      <c r="F1313" s="116"/>
      <c r="H1313" s="116"/>
      <c r="I1313" s="116"/>
      <c r="L1313" s="169"/>
    </row>
    <row r="1314" spans="1:12" x14ac:dyDescent="0.25">
      <c r="A1314" s="169"/>
      <c r="B1314" s="116"/>
      <c r="C1314" s="116"/>
      <c r="D1314" s="116"/>
      <c r="E1314" s="116"/>
      <c r="F1314" s="116"/>
      <c r="H1314" s="116"/>
      <c r="I1314" s="116"/>
      <c r="L1314" s="169"/>
    </row>
    <row r="1315" spans="1:12" x14ac:dyDescent="0.25">
      <c r="A1315" s="169"/>
      <c r="B1315" s="116"/>
      <c r="C1315" s="116"/>
      <c r="D1315" s="116"/>
      <c r="E1315" s="116"/>
      <c r="F1315" s="116"/>
      <c r="H1315" s="116"/>
      <c r="I1315" s="116"/>
      <c r="L1315" s="169"/>
    </row>
    <row r="1316" spans="1:12" x14ac:dyDescent="0.25">
      <c r="A1316" s="169"/>
      <c r="B1316" s="116"/>
      <c r="C1316" s="116"/>
      <c r="D1316" s="116"/>
      <c r="E1316" s="116"/>
      <c r="F1316" s="116"/>
      <c r="H1316" s="116"/>
      <c r="I1316" s="116"/>
      <c r="L1316" s="169"/>
    </row>
    <row r="1317" spans="1:12" x14ac:dyDescent="0.25">
      <c r="A1317" s="169"/>
      <c r="B1317" s="116"/>
      <c r="C1317" s="116"/>
      <c r="D1317" s="116"/>
      <c r="E1317" s="116"/>
      <c r="F1317" s="116"/>
      <c r="H1317" s="116"/>
      <c r="I1317" s="116"/>
      <c r="L1317" s="169"/>
    </row>
    <row r="1318" spans="1:12" x14ac:dyDescent="0.25">
      <c r="A1318" s="169"/>
      <c r="B1318" s="116"/>
      <c r="C1318" s="116"/>
      <c r="D1318" s="116"/>
      <c r="E1318" s="116"/>
      <c r="F1318" s="116"/>
      <c r="H1318" s="116"/>
      <c r="I1318" s="116"/>
      <c r="L1318" s="169"/>
    </row>
    <row r="1319" spans="1:12" x14ac:dyDescent="0.25">
      <c r="A1319" s="169"/>
      <c r="B1319" s="116"/>
      <c r="C1319" s="116"/>
      <c r="D1319" s="116"/>
      <c r="E1319" s="116"/>
      <c r="F1319" s="116"/>
      <c r="H1319" s="116"/>
      <c r="I1319" s="116"/>
      <c r="L1319" s="169"/>
    </row>
    <row r="1320" spans="1:12" x14ac:dyDescent="0.25">
      <c r="A1320" s="169"/>
      <c r="B1320" s="116"/>
      <c r="C1320" s="116"/>
      <c r="D1320" s="116"/>
      <c r="E1320" s="116"/>
      <c r="F1320" s="116"/>
      <c r="H1320" s="116"/>
      <c r="I1320" s="116"/>
      <c r="L1320" s="169"/>
    </row>
    <row r="1321" spans="1:12" x14ac:dyDescent="0.25">
      <c r="A1321" s="169"/>
      <c r="B1321" s="116"/>
      <c r="C1321" s="116"/>
      <c r="D1321" s="116"/>
      <c r="E1321" s="116"/>
      <c r="F1321" s="116"/>
      <c r="H1321" s="116"/>
      <c r="I1321" s="116"/>
      <c r="L1321" s="169"/>
    </row>
    <row r="1322" spans="1:12" x14ac:dyDescent="0.25">
      <c r="A1322" s="169"/>
      <c r="B1322" s="116"/>
      <c r="C1322" s="116"/>
      <c r="D1322" s="116"/>
      <c r="E1322" s="116"/>
      <c r="F1322" s="116"/>
      <c r="H1322" s="116"/>
      <c r="I1322" s="116"/>
      <c r="L1322" s="169"/>
    </row>
    <row r="1323" spans="1:12" x14ac:dyDescent="0.25">
      <c r="A1323" s="169"/>
      <c r="B1323" s="116"/>
      <c r="C1323" s="116"/>
      <c r="D1323" s="116"/>
      <c r="E1323" s="116"/>
      <c r="F1323" s="116"/>
      <c r="H1323" s="116"/>
      <c r="I1323" s="116"/>
      <c r="L1323" s="169"/>
    </row>
    <row r="1324" spans="1:12" x14ac:dyDescent="0.25">
      <c r="A1324" s="169"/>
      <c r="B1324" s="116"/>
      <c r="C1324" s="116"/>
      <c r="D1324" s="116"/>
      <c r="E1324" s="116"/>
      <c r="F1324" s="116"/>
      <c r="H1324" s="116"/>
      <c r="I1324" s="116"/>
      <c r="L1324" s="169"/>
    </row>
    <row r="1325" spans="1:12" x14ac:dyDescent="0.25">
      <c r="A1325" s="169"/>
      <c r="B1325" s="116"/>
      <c r="C1325" s="116"/>
      <c r="D1325" s="116"/>
      <c r="E1325" s="116"/>
      <c r="F1325" s="116"/>
      <c r="H1325" s="116"/>
      <c r="I1325" s="116"/>
      <c r="L1325" s="169"/>
    </row>
    <row r="1326" spans="1:12" x14ac:dyDescent="0.25">
      <c r="A1326" s="169"/>
      <c r="B1326" s="116"/>
      <c r="C1326" s="116"/>
      <c r="D1326" s="116"/>
      <c r="E1326" s="116"/>
      <c r="F1326" s="116"/>
      <c r="H1326" s="116"/>
      <c r="I1326" s="116"/>
      <c r="L1326" s="169"/>
    </row>
    <row r="1327" spans="1:12" x14ac:dyDescent="0.25">
      <c r="A1327" s="169"/>
      <c r="B1327" s="116"/>
      <c r="C1327" s="116"/>
      <c r="D1327" s="116"/>
      <c r="E1327" s="116"/>
      <c r="F1327" s="116"/>
      <c r="H1327" s="116"/>
      <c r="I1327" s="116"/>
      <c r="L1327" s="169"/>
    </row>
    <row r="1328" spans="1:12" x14ac:dyDescent="0.25">
      <c r="A1328" s="169"/>
      <c r="B1328" s="116"/>
      <c r="C1328" s="116"/>
      <c r="D1328" s="116"/>
      <c r="E1328" s="116"/>
      <c r="F1328" s="116"/>
      <c r="H1328" s="116"/>
      <c r="I1328" s="116"/>
      <c r="L1328" s="169"/>
    </row>
    <row r="1329" spans="1:12" x14ac:dyDescent="0.25">
      <c r="A1329" s="169"/>
      <c r="B1329" s="116"/>
      <c r="C1329" s="116"/>
      <c r="D1329" s="116"/>
      <c r="E1329" s="116"/>
      <c r="F1329" s="116"/>
      <c r="H1329" s="116"/>
      <c r="I1329" s="116"/>
      <c r="L1329" s="169"/>
    </row>
    <row r="1330" spans="1:12" x14ac:dyDescent="0.25">
      <c r="A1330" s="169"/>
      <c r="B1330" s="116"/>
      <c r="C1330" s="116"/>
      <c r="D1330" s="116"/>
      <c r="E1330" s="116"/>
      <c r="F1330" s="116"/>
      <c r="H1330" s="116"/>
      <c r="I1330" s="116"/>
      <c r="L1330" s="169"/>
    </row>
    <row r="1331" spans="1:12" x14ac:dyDescent="0.25">
      <c r="A1331" s="169"/>
      <c r="B1331" s="116"/>
      <c r="C1331" s="116"/>
      <c r="D1331" s="116"/>
      <c r="E1331" s="116"/>
      <c r="F1331" s="116"/>
      <c r="H1331" s="116"/>
      <c r="I1331" s="116"/>
      <c r="L1331" s="169"/>
    </row>
    <row r="1332" spans="1:12" x14ac:dyDescent="0.25">
      <c r="A1332" s="169"/>
      <c r="B1332" s="116"/>
      <c r="C1332" s="116"/>
      <c r="D1332" s="116"/>
      <c r="E1332" s="116"/>
      <c r="F1332" s="116"/>
      <c r="H1332" s="116"/>
      <c r="I1332" s="116"/>
      <c r="L1332" s="169"/>
    </row>
    <row r="1333" spans="1:12" x14ac:dyDescent="0.25">
      <c r="A1333" s="169"/>
      <c r="B1333" s="116"/>
      <c r="C1333" s="116"/>
      <c r="D1333" s="116"/>
      <c r="E1333" s="116"/>
      <c r="F1333" s="116"/>
      <c r="H1333" s="116"/>
      <c r="I1333" s="116"/>
      <c r="L1333" s="169"/>
    </row>
    <row r="1334" spans="1:12" x14ac:dyDescent="0.25">
      <c r="A1334" s="169"/>
      <c r="B1334" s="116"/>
      <c r="C1334" s="116"/>
      <c r="D1334" s="116"/>
      <c r="E1334" s="116"/>
      <c r="F1334" s="116"/>
      <c r="H1334" s="116"/>
      <c r="I1334" s="116"/>
      <c r="L1334" s="169"/>
    </row>
    <row r="1335" spans="1:12" x14ac:dyDescent="0.25">
      <c r="A1335" s="169"/>
      <c r="B1335" s="116"/>
      <c r="C1335" s="116"/>
      <c r="D1335" s="116"/>
      <c r="E1335" s="116"/>
      <c r="F1335" s="116"/>
      <c r="H1335" s="116"/>
      <c r="I1335" s="116"/>
      <c r="L1335" s="169"/>
    </row>
    <row r="1336" spans="1:12" x14ac:dyDescent="0.25">
      <c r="A1336" s="169"/>
      <c r="B1336" s="116"/>
      <c r="C1336" s="116"/>
      <c r="D1336" s="116"/>
      <c r="E1336" s="116"/>
      <c r="F1336" s="116"/>
      <c r="H1336" s="116"/>
      <c r="I1336" s="116"/>
      <c r="L1336" s="169"/>
    </row>
    <row r="1337" spans="1:12" x14ac:dyDescent="0.25">
      <c r="A1337" s="169"/>
      <c r="B1337" s="116"/>
      <c r="C1337" s="116"/>
      <c r="D1337" s="116"/>
      <c r="E1337" s="116"/>
      <c r="F1337" s="116"/>
      <c r="H1337" s="116"/>
      <c r="I1337" s="116"/>
      <c r="L1337" s="169"/>
    </row>
    <row r="1338" spans="1:12" x14ac:dyDescent="0.25">
      <c r="A1338" s="169"/>
      <c r="B1338" s="116"/>
      <c r="C1338" s="116"/>
      <c r="D1338" s="116"/>
      <c r="E1338" s="116"/>
      <c r="F1338" s="116"/>
      <c r="H1338" s="116"/>
      <c r="I1338" s="116"/>
      <c r="L1338" s="169"/>
    </row>
    <row r="1339" spans="1:12" x14ac:dyDescent="0.25">
      <c r="A1339" s="169"/>
      <c r="B1339" s="116"/>
      <c r="C1339" s="116"/>
      <c r="D1339" s="116"/>
      <c r="E1339" s="116"/>
      <c r="F1339" s="116"/>
      <c r="H1339" s="116"/>
      <c r="I1339" s="116"/>
      <c r="L1339" s="169"/>
    </row>
    <row r="1340" spans="1:12" x14ac:dyDescent="0.25">
      <c r="A1340" s="169"/>
      <c r="B1340" s="116"/>
      <c r="C1340" s="116"/>
      <c r="D1340" s="116"/>
      <c r="E1340" s="116"/>
      <c r="F1340" s="116"/>
      <c r="H1340" s="116"/>
      <c r="I1340" s="116"/>
      <c r="L1340" s="169"/>
    </row>
    <row r="1341" spans="1:12" x14ac:dyDescent="0.25">
      <c r="A1341" s="169"/>
      <c r="B1341" s="116"/>
      <c r="C1341" s="116"/>
      <c r="D1341" s="116"/>
      <c r="E1341" s="116"/>
      <c r="F1341" s="116"/>
      <c r="H1341" s="116"/>
      <c r="I1341" s="116"/>
      <c r="L1341" s="169"/>
    </row>
    <row r="1342" spans="1:12" x14ac:dyDescent="0.25">
      <c r="A1342" s="169"/>
      <c r="B1342" s="116"/>
      <c r="C1342" s="116"/>
      <c r="D1342" s="116"/>
      <c r="E1342" s="116"/>
      <c r="F1342" s="116"/>
      <c r="H1342" s="116"/>
      <c r="I1342" s="116"/>
      <c r="L1342" s="169"/>
    </row>
    <row r="1343" spans="1:12" x14ac:dyDescent="0.25">
      <c r="A1343" s="169"/>
      <c r="B1343" s="116"/>
      <c r="C1343" s="116"/>
      <c r="D1343" s="116"/>
      <c r="E1343" s="116"/>
      <c r="F1343" s="116"/>
      <c r="H1343" s="116"/>
      <c r="I1343" s="116"/>
      <c r="L1343" s="169"/>
    </row>
    <row r="1344" spans="1:12" x14ac:dyDescent="0.25">
      <c r="A1344" s="169"/>
      <c r="B1344" s="116"/>
      <c r="C1344" s="116"/>
      <c r="D1344" s="116"/>
      <c r="E1344" s="116"/>
      <c r="F1344" s="116"/>
      <c r="H1344" s="116"/>
      <c r="I1344" s="116"/>
      <c r="L1344" s="169"/>
    </row>
    <row r="1345" spans="1:18" x14ac:dyDescent="0.25">
      <c r="A1345" s="169"/>
      <c r="B1345" s="116"/>
      <c r="C1345" s="116"/>
      <c r="D1345" s="116"/>
      <c r="E1345" s="116"/>
      <c r="F1345" s="116"/>
      <c r="H1345" s="116"/>
      <c r="I1345" s="116"/>
      <c r="L1345" s="169"/>
    </row>
    <row r="1346" spans="1:18" x14ac:dyDescent="0.25">
      <c r="A1346" s="169"/>
      <c r="B1346" s="116"/>
      <c r="C1346" s="116"/>
      <c r="D1346" s="116"/>
      <c r="E1346" s="116"/>
      <c r="F1346" s="116"/>
      <c r="H1346" s="116"/>
      <c r="I1346" s="116"/>
      <c r="L1346" s="169"/>
    </row>
    <row r="1347" spans="1:18" x14ac:dyDescent="0.25">
      <c r="A1347" s="169"/>
      <c r="B1347" s="116"/>
      <c r="C1347" s="116"/>
      <c r="D1347" s="116"/>
      <c r="E1347" s="116"/>
      <c r="F1347" s="116"/>
      <c r="H1347" s="116"/>
      <c r="I1347" s="116"/>
      <c r="L1347" s="169"/>
    </row>
    <row r="1348" spans="1:18" x14ac:dyDescent="0.25">
      <c r="A1348" s="169">
        <v>43994</v>
      </c>
      <c r="B1348" s="116">
        <v>314.8</v>
      </c>
      <c r="C1348" s="116">
        <v>311.64999999999998</v>
      </c>
      <c r="D1348" s="116">
        <v>294.95</v>
      </c>
      <c r="E1348" s="116">
        <v>309</v>
      </c>
      <c r="F1348" s="116">
        <v>311.64999999999998</v>
      </c>
      <c r="G1348">
        <v>80246</v>
      </c>
      <c r="H1348" s="116"/>
      <c r="I1348" s="116"/>
      <c r="L1348" s="169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69">
        <v>43997</v>
      </c>
      <c r="B1349" s="116">
        <v>316.05</v>
      </c>
      <c r="C1349" s="116">
        <v>303.75</v>
      </c>
      <c r="D1349" s="116">
        <v>300.39999999999998</v>
      </c>
      <c r="E1349" s="116">
        <v>314.89999999999998</v>
      </c>
      <c r="F1349" s="116">
        <v>303.75</v>
      </c>
      <c r="G1349">
        <v>53074</v>
      </c>
      <c r="H1349" s="116"/>
      <c r="I1349" s="116"/>
      <c r="L1349" s="169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69">
        <v>43998</v>
      </c>
      <c r="B1350" s="116">
        <v>338.65</v>
      </c>
      <c r="C1350" s="116">
        <v>318.3</v>
      </c>
      <c r="D1350" s="116">
        <v>311.2</v>
      </c>
      <c r="E1350" s="116">
        <v>324</v>
      </c>
      <c r="F1350" s="116">
        <v>318.3</v>
      </c>
      <c r="G1350">
        <v>217944</v>
      </c>
      <c r="H1350" s="116"/>
      <c r="I1350" s="116"/>
      <c r="L1350" s="169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69">
        <v>43999</v>
      </c>
      <c r="B1351" s="116">
        <v>335</v>
      </c>
      <c r="C1351" s="116">
        <v>333</v>
      </c>
      <c r="D1351" s="116">
        <v>315.75</v>
      </c>
      <c r="E1351" s="116">
        <v>327</v>
      </c>
      <c r="F1351" s="116">
        <v>333</v>
      </c>
      <c r="G1351">
        <v>98263</v>
      </c>
      <c r="H1351" s="116"/>
      <c r="I1351" s="116"/>
      <c r="L1351" s="169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69">
        <v>44000</v>
      </c>
      <c r="B1352" s="116">
        <v>354.05</v>
      </c>
      <c r="C1352" s="116">
        <v>349.6</v>
      </c>
      <c r="D1352" s="116">
        <v>334.8</v>
      </c>
      <c r="E1352" s="116">
        <v>335</v>
      </c>
      <c r="F1352" s="116">
        <v>349.6</v>
      </c>
      <c r="G1352">
        <v>80005</v>
      </c>
      <c r="H1352" s="116"/>
      <c r="I1352" s="116"/>
      <c r="L1352" s="169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69">
        <v>44001</v>
      </c>
      <c r="B1353" s="116">
        <v>365.25</v>
      </c>
      <c r="C1353" s="116">
        <v>360</v>
      </c>
      <c r="D1353" s="116">
        <v>347.15</v>
      </c>
      <c r="E1353" s="116">
        <v>354</v>
      </c>
      <c r="F1353" s="116">
        <v>360</v>
      </c>
      <c r="G1353">
        <v>33189</v>
      </c>
      <c r="H1353" s="116"/>
      <c r="I1353" s="116"/>
      <c r="L1353" s="169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69">
        <v>44004</v>
      </c>
      <c r="B1354" s="116">
        <v>374.85</v>
      </c>
      <c r="C1354" s="116">
        <v>367.9</v>
      </c>
      <c r="D1354" s="116">
        <v>349</v>
      </c>
      <c r="E1354" s="116">
        <v>369.9</v>
      </c>
      <c r="F1354" s="116">
        <v>367.9</v>
      </c>
      <c r="G1354">
        <v>138676</v>
      </c>
      <c r="H1354" s="116"/>
      <c r="I1354" s="116"/>
      <c r="L1354" s="169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69">
        <v>44005</v>
      </c>
      <c r="B1355" s="116">
        <v>371.1</v>
      </c>
      <c r="C1355" s="116">
        <v>363</v>
      </c>
      <c r="D1355" s="116">
        <v>352.25</v>
      </c>
      <c r="E1355" s="116">
        <v>364.6</v>
      </c>
      <c r="F1355" s="116">
        <v>363</v>
      </c>
      <c r="G1355">
        <v>211834</v>
      </c>
      <c r="H1355" s="116"/>
      <c r="I1355" s="116"/>
      <c r="L1355" s="169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69">
        <v>44006</v>
      </c>
      <c r="B1356" s="116">
        <v>369.8</v>
      </c>
      <c r="C1356" s="116">
        <v>367.6</v>
      </c>
      <c r="D1356" s="116">
        <v>361.2</v>
      </c>
      <c r="E1356" s="116">
        <v>367.45</v>
      </c>
      <c r="F1356" s="116">
        <v>367.6</v>
      </c>
      <c r="G1356">
        <v>108159</v>
      </c>
      <c r="H1356" s="116"/>
      <c r="I1356" s="116"/>
      <c r="L1356" s="169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69">
        <v>44007</v>
      </c>
      <c r="B1357" s="116">
        <v>368.9</v>
      </c>
      <c r="C1357" s="116">
        <v>361.3</v>
      </c>
      <c r="D1357" s="116">
        <v>357.5</v>
      </c>
      <c r="E1357" s="116">
        <v>359.4</v>
      </c>
      <c r="F1357" s="116">
        <v>361.3</v>
      </c>
      <c r="G1357">
        <v>94362</v>
      </c>
      <c r="H1357" s="116"/>
      <c r="I1357" s="116"/>
      <c r="L1357" s="169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69">
        <v>44008</v>
      </c>
      <c r="B1358" s="116">
        <v>365.1</v>
      </c>
      <c r="C1358" s="116">
        <v>353.85</v>
      </c>
      <c r="D1358" s="116">
        <v>351.6</v>
      </c>
      <c r="E1358" s="116">
        <v>360.55</v>
      </c>
      <c r="F1358" s="116">
        <v>353.85</v>
      </c>
      <c r="G1358">
        <v>118187</v>
      </c>
      <c r="H1358" s="116"/>
      <c r="I1358" s="116"/>
      <c r="L1358" s="169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69">
        <v>44011</v>
      </c>
      <c r="B1359" s="116">
        <v>354.1</v>
      </c>
      <c r="C1359" s="116">
        <v>342.95</v>
      </c>
      <c r="D1359" s="116">
        <v>340.45</v>
      </c>
      <c r="E1359" s="116">
        <v>354.1</v>
      </c>
      <c r="F1359" s="116">
        <v>342.95</v>
      </c>
      <c r="G1359">
        <v>67553</v>
      </c>
      <c r="H1359" s="116"/>
      <c r="I1359" s="116"/>
      <c r="L1359" s="169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69">
        <v>44012</v>
      </c>
      <c r="B1360" s="116">
        <v>359.1</v>
      </c>
      <c r="C1360" s="116">
        <v>337.85</v>
      </c>
      <c r="D1360" s="116">
        <v>333.6</v>
      </c>
      <c r="E1360" s="116">
        <v>345.75</v>
      </c>
      <c r="F1360" s="116">
        <v>337.85</v>
      </c>
      <c r="G1360">
        <v>102311</v>
      </c>
      <c r="H1360" s="116"/>
      <c r="I1360" s="116"/>
      <c r="L1360" s="169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69">
        <v>44013</v>
      </c>
      <c r="B1361" s="116">
        <v>349.8</v>
      </c>
      <c r="C1361" s="116">
        <v>346.1</v>
      </c>
      <c r="D1361" s="116">
        <v>331.25</v>
      </c>
      <c r="E1361" s="116">
        <v>337.95</v>
      </c>
      <c r="F1361" s="116">
        <v>346.1</v>
      </c>
      <c r="G1361">
        <v>71890</v>
      </c>
      <c r="H1361" s="116"/>
      <c r="I1361" s="116"/>
      <c r="L1361" s="169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69">
        <v>44014</v>
      </c>
      <c r="B1362" s="116">
        <v>366.45</v>
      </c>
      <c r="C1362" s="116">
        <v>358.8</v>
      </c>
      <c r="D1362" s="116">
        <v>347.15</v>
      </c>
      <c r="E1362" s="116">
        <v>349.95</v>
      </c>
      <c r="F1362" s="116">
        <v>358.8</v>
      </c>
      <c r="G1362">
        <v>112100</v>
      </c>
      <c r="H1362" s="116"/>
      <c r="I1362" s="116"/>
      <c r="L1362" s="169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69">
        <v>44015</v>
      </c>
      <c r="B1363" s="116">
        <v>361.5</v>
      </c>
      <c r="C1363" s="116">
        <v>353.25</v>
      </c>
      <c r="D1363" s="116">
        <v>349.55</v>
      </c>
      <c r="E1363" s="116">
        <v>361.5</v>
      </c>
      <c r="F1363" s="116">
        <v>353.25</v>
      </c>
      <c r="G1363">
        <v>45847</v>
      </c>
      <c r="H1363" s="116"/>
      <c r="I1363" s="116"/>
      <c r="L1363" s="169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69">
        <v>44018</v>
      </c>
      <c r="B1364" s="116">
        <v>375</v>
      </c>
      <c r="C1364" s="116">
        <v>370.8</v>
      </c>
      <c r="D1364" s="116">
        <v>353.65</v>
      </c>
      <c r="E1364" s="116">
        <v>355.05</v>
      </c>
      <c r="F1364" s="116">
        <v>370.8</v>
      </c>
      <c r="G1364">
        <v>66632</v>
      </c>
      <c r="H1364" s="116"/>
      <c r="I1364" s="116"/>
      <c r="L1364" s="169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69">
        <v>44019</v>
      </c>
      <c r="B1365" s="116">
        <v>377.5</v>
      </c>
      <c r="C1365" s="116">
        <v>371</v>
      </c>
      <c r="D1365" s="116">
        <v>361.8</v>
      </c>
      <c r="E1365" s="116">
        <v>369.45</v>
      </c>
      <c r="F1365" s="116">
        <v>371</v>
      </c>
      <c r="G1365">
        <v>75225</v>
      </c>
      <c r="H1365" s="116"/>
      <c r="I1365" s="116"/>
      <c r="L1365" s="169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69">
        <v>44020</v>
      </c>
      <c r="B1366" s="116">
        <v>377.5</v>
      </c>
      <c r="C1366" s="116">
        <v>363.15</v>
      </c>
      <c r="D1366" s="116">
        <v>358.55</v>
      </c>
      <c r="E1366" s="116">
        <v>375</v>
      </c>
      <c r="F1366" s="116">
        <v>363.15</v>
      </c>
      <c r="G1366">
        <v>83460</v>
      </c>
      <c r="H1366" s="116"/>
      <c r="I1366" s="116"/>
      <c r="L1366" s="169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69">
        <v>44021</v>
      </c>
      <c r="B1367" s="116">
        <v>377.15</v>
      </c>
      <c r="C1367" s="116">
        <v>366.9</v>
      </c>
      <c r="D1367" s="116">
        <v>365.4</v>
      </c>
      <c r="E1367" s="116">
        <v>372</v>
      </c>
      <c r="F1367" s="116">
        <v>366.9</v>
      </c>
      <c r="G1367">
        <v>44390</v>
      </c>
      <c r="H1367" s="116"/>
      <c r="I1367" s="116"/>
      <c r="L1367" s="169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69">
        <v>44022</v>
      </c>
      <c r="B1368" s="116">
        <v>367.8</v>
      </c>
      <c r="C1368" s="116">
        <v>360.4</v>
      </c>
      <c r="D1368" s="116">
        <v>358</v>
      </c>
      <c r="E1368" s="116">
        <v>367</v>
      </c>
      <c r="F1368" s="116">
        <v>360.4</v>
      </c>
      <c r="G1368">
        <v>19840</v>
      </c>
      <c r="H1368" s="116"/>
      <c r="I1368" s="116"/>
      <c r="L1368" s="169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69">
        <v>44025</v>
      </c>
      <c r="B1369" s="116">
        <v>368</v>
      </c>
      <c r="C1369" s="116">
        <v>361</v>
      </c>
      <c r="D1369" s="116">
        <v>358.2</v>
      </c>
      <c r="E1369" s="116">
        <v>368</v>
      </c>
      <c r="F1369" s="116">
        <v>361</v>
      </c>
      <c r="G1369">
        <v>52337</v>
      </c>
      <c r="H1369" s="116"/>
      <c r="I1369" s="116"/>
      <c r="L1369" s="169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69">
        <v>44026</v>
      </c>
      <c r="B1370" s="116">
        <v>358.65</v>
      </c>
      <c r="C1370" s="116">
        <v>349.15</v>
      </c>
      <c r="D1370" s="116">
        <v>348</v>
      </c>
      <c r="E1370" s="116">
        <v>358.65</v>
      </c>
      <c r="F1370" s="116">
        <v>349.15</v>
      </c>
      <c r="G1370">
        <v>70677</v>
      </c>
      <c r="H1370" s="116"/>
      <c r="I1370" s="116"/>
      <c r="L1370" s="169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69">
        <v>44027</v>
      </c>
      <c r="B1371" s="116">
        <v>368.2</v>
      </c>
      <c r="C1371" s="116">
        <v>365.3</v>
      </c>
      <c r="D1371" s="116">
        <v>350.85</v>
      </c>
      <c r="E1371" s="116">
        <v>351</v>
      </c>
      <c r="F1371" s="116">
        <v>365.3</v>
      </c>
      <c r="G1371">
        <v>42320</v>
      </c>
      <c r="H1371" s="116"/>
      <c r="I1371" s="116"/>
      <c r="L1371" s="169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69">
        <v>44028</v>
      </c>
      <c r="B1372" s="116">
        <v>367.15</v>
      </c>
      <c r="C1372" s="116">
        <v>359.35</v>
      </c>
      <c r="D1372" s="116">
        <v>355.5</v>
      </c>
      <c r="E1372" s="116">
        <v>365.3</v>
      </c>
      <c r="F1372" s="116">
        <v>359.35</v>
      </c>
      <c r="G1372">
        <v>36254</v>
      </c>
      <c r="H1372" s="116"/>
      <c r="I1372" s="116"/>
      <c r="L1372" s="169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69">
        <v>44029</v>
      </c>
      <c r="B1373" s="116">
        <v>365</v>
      </c>
      <c r="C1373" s="116">
        <v>357.35</v>
      </c>
      <c r="D1373" s="116">
        <v>354.85</v>
      </c>
      <c r="E1373" s="116">
        <v>360.25</v>
      </c>
      <c r="F1373" s="116">
        <v>357.35</v>
      </c>
      <c r="G1373">
        <v>85456</v>
      </c>
      <c r="H1373" s="116"/>
      <c r="I1373" s="116"/>
      <c r="L1373" s="169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69">
        <v>44032</v>
      </c>
      <c r="B1374" s="116">
        <v>374.55</v>
      </c>
      <c r="C1374" s="116">
        <v>371.2</v>
      </c>
      <c r="D1374" s="116">
        <v>356.45</v>
      </c>
      <c r="E1374" s="116">
        <v>361.8</v>
      </c>
      <c r="F1374" s="116">
        <v>371.2</v>
      </c>
      <c r="G1374">
        <v>101196</v>
      </c>
      <c r="H1374" s="116"/>
      <c r="I1374" s="116"/>
      <c r="L1374" s="169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69">
        <v>44033</v>
      </c>
      <c r="B1375" s="116">
        <v>376.5</v>
      </c>
      <c r="C1375" s="116">
        <v>369.9</v>
      </c>
      <c r="D1375" s="116">
        <v>365.25</v>
      </c>
      <c r="E1375" s="116">
        <v>374.15</v>
      </c>
      <c r="F1375" s="116">
        <v>369.9</v>
      </c>
      <c r="G1375">
        <v>30504</v>
      </c>
      <c r="H1375" s="116"/>
      <c r="I1375" s="116"/>
      <c r="L1375" s="169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69">
        <v>44034</v>
      </c>
      <c r="B1376" s="116">
        <v>379.9</v>
      </c>
      <c r="C1376" s="116">
        <v>378.05</v>
      </c>
      <c r="D1376" s="116">
        <v>364</v>
      </c>
      <c r="E1376" s="116">
        <v>371.5</v>
      </c>
      <c r="F1376" s="116">
        <v>378.05</v>
      </c>
      <c r="G1376">
        <v>33919</v>
      </c>
      <c r="H1376" s="116"/>
      <c r="I1376" s="116"/>
      <c r="L1376" s="169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69">
        <v>44035</v>
      </c>
      <c r="B1377" s="116">
        <v>402</v>
      </c>
      <c r="C1377" s="116">
        <v>400.4</v>
      </c>
      <c r="D1377" s="116">
        <v>383.9</v>
      </c>
      <c r="E1377" s="116">
        <v>387</v>
      </c>
      <c r="F1377" s="116">
        <v>400.4</v>
      </c>
      <c r="G1377">
        <v>51906</v>
      </c>
      <c r="H1377" s="116"/>
      <c r="I1377" s="116"/>
      <c r="L1377" s="169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69">
        <v>44036</v>
      </c>
      <c r="B1378" s="116">
        <v>407.35</v>
      </c>
      <c r="C1378" s="116">
        <v>396.1</v>
      </c>
      <c r="D1378" s="116">
        <v>390.1</v>
      </c>
      <c r="E1378" s="116">
        <v>403.5</v>
      </c>
      <c r="F1378" s="116">
        <v>396.1</v>
      </c>
      <c r="G1378">
        <v>75336</v>
      </c>
      <c r="H1378" s="116"/>
      <c r="I1378" s="116"/>
      <c r="L1378" s="169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69">
        <v>44039</v>
      </c>
      <c r="B1379" s="116">
        <v>398.9</v>
      </c>
      <c r="C1379" s="116">
        <v>385.95</v>
      </c>
      <c r="D1379" s="116">
        <v>380.25</v>
      </c>
      <c r="E1379" s="116">
        <v>390.1</v>
      </c>
      <c r="F1379" s="116">
        <v>385.95</v>
      </c>
      <c r="G1379">
        <v>90286</v>
      </c>
      <c r="H1379" s="116"/>
      <c r="I1379" s="116"/>
      <c r="L1379" s="169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69">
        <v>44040</v>
      </c>
      <c r="B1380" s="116">
        <v>394.2</v>
      </c>
      <c r="C1380" s="116">
        <v>375.6</v>
      </c>
      <c r="D1380" s="116">
        <v>374</v>
      </c>
      <c r="E1380" s="116">
        <v>388</v>
      </c>
      <c r="F1380" s="116">
        <v>375.6</v>
      </c>
      <c r="G1380">
        <v>67620</v>
      </c>
      <c r="H1380" s="116"/>
      <c r="I1380" s="116"/>
      <c r="L1380" s="169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69">
        <v>44041</v>
      </c>
      <c r="B1381" s="116">
        <v>379.45</v>
      </c>
      <c r="C1381" s="116">
        <v>368.95</v>
      </c>
      <c r="D1381" s="116">
        <v>362</v>
      </c>
      <c r="E1381" s="116">
        <v>379.35</v>
      </c>
      <c r="F1381" s="116">
        <v>368.95</v>
      </c>
      <c r="G1381">
        <v>55457</v>
      </c>
      <c r="H1381" s="116"/>
      <c r="I1381" s="116"/>
      <c r="L1381" s="169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69">
        <v>44042</v>
      </c>
      <c r="B1382" s="116">
        <v>376.85</v>
      </c>
      <c r="C1382" s="116">
        <v>362.4</v>
      </c>
      <c r="D1382" s="116">
        <v>357.95</v>
      </c>
      <c r="E1382" s="116">
        <v>372</v>
      </c>
      <c r="F1382" s="116">
        <v>362.4</v>
      </c>
      <c r="G1382">
        <v>23146</v>
      </c>
      <c r="H1382" s="116"/>
      <c r="I1382" s="116"/>
      <c r="L1382" s="169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69">
        <v>44043</v>
      </c>
      <c r="B1383" s="116">
        <v>368.55</v>
      </c>
      <c r="C1383" s="116">
        <v>365.4</v>
      </c>
      <c r="D1383" s="116">
        <v>360.1</v>
      </c>
      <c r="E1383" s="116">
        <v>365</v>
      </c>
      <c r="F1383" s="116">
        <v>365.4</v>
      </c>
      <c r="G1383">
        <v>53848</v>
      </c>
      <c r="H1383" s="116"/>
      <c r="I1383" s="116"/>
      <c r="L1383" s="169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69">
        <v>44046</v>
      </c>
      <c r="B1384" s="116">
        <v>373.35</v>
      </c>
      <c r="C1384" s="116">
        <v>370</v>
      </c>
      <c r="D1384" s="116">
        <v>361.2</v>
      </c>
      <c r="E1384" s="116">
        <v>361.9</v>
      </c>
      <c r="F1384" s="116">
        <v>370</v>
      </c>
      <c r="G1384">
        <v>81462</v>
      </c>
      <c r="H1384" s="116"/>
      <c r="I1384" s="116"/>
      <c r="L1384" s="169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69">
        <v>44047</v>
      </c>
      <c r="B1385" s="116">
        <v>383.6</v>
      </c>
      <c r="C1385" s="116">
        <v>379.7</v>
      </c>
      <c r="D1385" s="116">
        <v>363</v>
      </c>
      <c r="E1385" s="116">
        <v>369.15</v>
      </c>
      <c r="F1385" s="116">
        <v>379.7</v>
      </c>
      <c r="G1385">
        <v>76091</v>
      </c>
      <c r="H1385" s="116"/>
      <c r="I1385" s="116"/>
      <c r="L1385" s="169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69">
        <v>44048</v>
      </c>
      <c r="B1386" s="116">
        <v>384.7</v>
      </c>
      <c r="C1386" s="116">
        <v>369.6</v>
      </c>
      <c r="D1386" s="116">
        <v>368</v>
      </c>
      <c r="E1386" s="116">
        <v>383</v>
      </c>
      <c r="F1386" s="116">
        <v>369.6</v>
      </c>
      <c r="G1386">
        <v>131130</v>
      </c>
      <c r="H1386" s="116"/>
      <c r="I1386" s="116"/>
      <c r="L1386" s="169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69">
        <v>44049</v>
      </c>
      <c r="B1387" s="116">
        <v>375.15</v>
      </c>
      <c r="C1387" s="116">
        <v>371</v>
      </c>
      <c r="D1387" s="116">
        <v>366.8</v>
      </c>
      <c r="E1387" s="116">
        <v>373.75</v>
      </c>
      <c r="F1387" s="116">
        <v>371</v>
      </c>
      <c r="G1387">
        <v>138291</v>
      </c>
      <c r="H1387" s="116"/>
      <c r="I1387" s="116"/>
      <c r="L1387" s="169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69">
        <v>44050</v>
      </c>
      <c r="B1388" s="116">
        <v>377.7</v>
      </c>
      <c r="C1388" s="116">
        <v>372.75</v>
      </c>
      <c r="D1388" s="116">
        <v>367.8</v>
      </c>
      <c r="E1388" s="116">
        <v>372.2</v>
      </c>
      <c r="F1388" s="116">
        <v>372.75</v>
      </c>
      <c r="G1388">
        <v>50564</v>
      </c>
      <c r="H1388" s="116"/>
      <c r="I1388" s="116"/>
      <c r="L1388" s="169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69">
        <v>44053</v>
      </c>
      <c r="B1389" s="116">
        <v>394.9</v>
      </c>
      <c r="C1389" s="116">
        <v>389.15</v>
      </c>
      <c r="D1389" s="116">
        <v>368.3</v>
      </c>
      <c r="E1389" s="116">
        <v>371</v>
      </c>
      <c r="F1389" s="116">
        <v>389.15</v>
      </c>
      <c r="G1389">
        <v>128236</v>
      </c>
      <c r="H1389" s="116"/>
      <c r="I1389" s="116"/>
      <c r="L1389" s="169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69">
        <v>44054</v>
      </c>
      <c r="B1390" s="116">
        <v>387.85</v>
      </c>
      <c r="C1390" s="116">
        <v>373.5</v>
      </c>
      <c r="D1390" s="116">
        <v>372.6</v>
      </c>
      <c r="E1390" s="116">
        <v>387.85</v>
      </c>
      <c r="F1390" s="116">
        <v>373.5</v>
      </c>
      <c r="G1390">
        <v>26013</v>
      </c>
      <c r="H1390" s="116"/>
      <c r="I1390" s="116"/>
      <c r="L1390" s="169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69">
        <v>44055</v>
      </c>
      <c r="B1391" s="116">
        <v>379.2</v>
      </c>
      <c r="C1391" s="116">
        <v>368.8</v>
      </c>
      <c r="D1391" s="116">
        <v>365.4</v>
      </c>
      <c r="E1391" s="116">
        <v>373.05</v>
      </c>
      <c r="F1391" s="116">
        <v>368.8</v>
      </c>
      <c r="G1391">
        <v>45576</v>
      </c>
      <c r="H1391" s="116"/>
      <c r="I1391" s="116"/>
      <c r="L1391" s="169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69">
        <v>44056</v>
      </c>
      <c r="B1392" s="116">
        <v>373.8</v>
      </c>
      <c r="C1392" s="116">
        <v>366.45</v>
      </c>
      <c r="D1392" s="116">
        <v>365.05</v>
      </c>
      <c r="E1392" s="116">
        <v>372.6</v>
      </c>
      <c r="F1392" s="116">
        <v>366.45</v>
      </c>
      <c r="G1392">
        <v>36299</v>
      </c>
      <c r="H1392" s="116"/>
      <c r="I1392" s="116"/>
      <c r="L1392" s="169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69">
        <v>44057</v>
      </c>
      <c r="B1393" s="116">
        <v>380</v>
      </c>
      <c r="C1393" s="116">
        <v>372.95</v>
      </c>
      <c r="D1393" s="116">
        <v>368.75</v>
      </c>
      <c r="E1393" s="116">
        <v>368.75</v>
      </c>
      <c r="F1393" s="116">
        <v>372.95</v>
      </c>
      <c r="G1393">
        <v>27133</v>
      </c>
      <c r="H1393" s="116"/>
      <c r="I1393" s="116"/>
      <c r="L1393" s="169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69">
        <v>44060</v>
      </c>
      <c r="B1394" s="116">
        <v>379.95</v>
      </c>
      <c r="C1394" s="116">
        <v>368.35</v>
      </c>
      <c r="D1394" s="116">
        <v>367.7</v>
      </c>
      <c r="E1394" s="116">
        <v>379.95</v>
      </c>
      <c r="F1394" s="116">
        <v>368.35</v>
      </c>
      <c r="G1394">
        <v>32542</v>
      </c>
      <c r="H1394" s="116"/>
      <c r="I1394" s="116"/>
      <c r="L1394" s="169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69">
        <v>44061</v>
      </c>
      <c r="B1395" s="116">
        <v>378.95</v>
      </c>
      <c r="C1395" s="116">
        <v>372.75</v>
      </c>
      <c r="D1395" s="116">
        <v>366.6</v>
      </c>
      <c r="E1395" s="116">
        <v>369.9</v>
      </c>
      <c r="F1395" s="116">
        <v>372.75</v>
      </c>
      <c r="G1395">
        <v>50465</v>
      </c>
      <c r="H1395" s="116"/>
      <c r="I1395" s="116"/>
      <c r="L1395" s="169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69">
        <v>44062</v>
      </c>
      <c r="B1396" s="116">
        <v>378</v>
      </c>
      <c r="C1396" s="116">
        <v>370.4</v>
      </c>
      <c r="D1396" s="116">
        <v>369.1</v>
      </c>
      <c r="E1396" s="116">
        <v>378</v>
      </c>
      <c r="F1396" s="116">
        <v>370.4</v>
      </c>
      <c r="G1396">
        <v>33180</v>
      </c>
      <c r="H1396" s="116"/>
      <c r="I1396" s="116"/>
      <c r="L1396" s="169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69">
        <v>44063</v>
      </c>
      <c r="B1397" s="116">
        <v>372</v>
      </c>
      <c r="C1397" s="116">
        <v>367.2</v>
      </c>
      <c r="D1397" s="116">
        <v>366.3</v>
      </c>
      <c r="E1397" s="116">
        <v>369.15</v>
      </c>
      <c r="F1397" s="116">
        <v>367.2</v>
      </c>
      <c r="G1397">
        <v>32277</v>
      </c>
      <c r="H1397" s="116"/>
      <c r="I1397" s="116"/>
      <c r="L1397" s="169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69">
        <v>44064</v>
      </c>
      <c r="B1398" s="116">
        <v>376</v>
      </c>
      <c r="C1398" s="116">
        <v>371.15</v>
      </c>
      <c r="D1398" s="116">
        <v>368</v>
      </c>
      <c r="E1398" s="116">
        <v>368</v>
      </c>
      <c r="F1398" s="116">
        <v>371.15</v>
      </c>
      <c r="G1398">
        <v>67824</v>
      </c>
      <c r="H1398" s="116"/>
      <c r="I1398" s="116"/>
      <c r="L1398" s="169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69">
        <v>44067</v>
      </c>
      <c r="B1399" s="116">
        <v>384.7</v>
      </c>
      <c r="C1399" s="116">
        <v>379</v>
      </c>
      <c r="D1399" s="116">
        <v>371.15</v>
      </c>
      <c r="E1399" s="116">
        <v>371.15</v>
      </c>
      <c r="F1399" s="116">
        <v>379</v>
      </c>
      <c r="G1399">
        <v>76456</v>
      </c>
      <c r="H1399" s="116"/>
      <c r="I1399" s="116"/>
      <c r="L1399" s="169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69">
        <v>44068</v>
      </c>
      <c r="B1400" s="116">
        <v>391.3</v>
      </c>
      <c r="C1400" s="116">
        <v>386</v>
      </c>
      <c r="D1400" s="116">
        <v>380</v>
      </c>
      <c r="E1400" s="116">
        <v>381</v>
      </c>
      <c r="F1400" s="116">
        <v>386</v>
      </c>
      <c r="G1400">
        <v>90874</v>
      </c>
      <c r="H1400" s="116"/>
      <c r="I1400" s="116"/>
      <c r="L1400" s="169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69">
        <v>44069</v>
      </c>
      <c r="B1401" s="116">
        <v>419.5</v>
      </c>
      <c r="C1401" s="116">
        <v>392.8</v>
      </c>
      <c r="D1401" s="116">
        <v>390.75</v>
      </c>
      <c r="E1401" s="116">
        <v>406.1</v>
      </c>
      <c r="F1401" s="116">
        <v>392.8</v>
      </c>
      <c r="G1401">
        <v>147295</v>
      </c>
      <c r="H1401" s="116"/>
      <c r="I1401" s="116"/>
      <c r="L1401" s="169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69">
        <v>44070</v>
      </c>
      <c r="B1402" s="116">
        <v>402.8</v>
      </c>
      <c r="C1402" s="116">
        <v>380.85</v>
      </c>
      <c r="D1402" s="116">
        <v>369.7</v>
      </c>
      <c r="E1402" s="116">
        <v>395</v>
      </c>
      <c r="F1402" s="116">
        <v>380.85</v>
      </c>
      <c r="G1402">
        <v>60368</v>
      </c>
      <c r="H1402" s="116"/>
      <c r="I1402" s="116"/>
      <c r="L1402" s="169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69">
        <v>44071</v>
      </c>
      <c r="B1403" s="116">
        <v>392.35</v>
      </c>
      <c r="C1403" s="116">
        <v>387.75</v>
      </c>
      <c r="D1403" s="116">
        <v>384.65</v>
      </c>
      <c r="E1403" s="116">
        <v>384.65</v>
      </c>
      <c r="F1403" s="116">
        <v>387.75</v>
      </c>
      <c r="G1403">
        <v>49867</v>
      </c>
      <c r="H1403" s="116"/>
      <c r="I1403" s="116"/>
      <c r="L1403" s="169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69">
        <v>44074</v>
      </c>
      <c r="B1404" s="116">
        <v>395.15</v>
      </c>
      <c r="C1404" s="116">
        <v>371.05</v>
      </c>
      <c r="D1404" s="116">
        <v>364.9</v>
      </c>
      <c r="E1404" s="116">
        <v>392.95</v>
      </c>
      <c r="F1404" s="116">
        <v>371.05</v>
      </c>
      <c r="G1404">
        <v>149112</v>
      </c>
      <c r="H1404" s="116"/>
      <c r="I1404" s="116"/>
      <c r="L1404" s="169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69">
        <v>44075</v>
      </c>
      <c r="B1405" s="116">
        <v>382.9</v>
      </c>
      <c r="C1405" s="116">
        <v>382</v>
      </c>
      <c r="D1405" s="116">
        <v>368</v>
      </c>
      <c r="E1405" s="116">
        <v>369</v>
      </c>
      <c r="F1405" s="116">
        <v>382</v>
      </c>
      <c r="G1405">
        <v>38689</v>
      </c>
      <c r="H1405" s="116"/>
      <c r="I1405" s="116"/>
      <c r="L1405" s="169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69">
        <v>44076</v>
      </c>
      <c r="B1406" s="116">
        <v>386.65</v>
      </c>
      <c r="C1406" s="116">
        <v>384.75</v>
      </c>
      <c r="D1406" s="116">
        <v>373.85</v>
      </c>
      <c r="E1406" s="116">
        <v>376.4</v>
      </c>
      <c r="F1406" s="116">
        <v>384.75</v>
      </c>
      <c r="G1406">
        <v>123893</v>
      </c>
      <c r="H1406" s="116"/>
      <c r="I1406" s="116"/>
      <c r="L1406" s="169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69">
        <v>44077</v>
      </c>
      <c r="B1407" s="116">
        <v>387.65</v>
      </c>
      <c r="C1407" s="116">
        <v>385.05</v>
      </c>
      <c r="D1407" s="116">
        <v>381.35</v>
      </c>
      <c r="E1407" s="116">
        <v>385.05</v>
      </c>
      <c r="F1407" s="116">
        <v>385.05</v>
      </c>
      <c r="G1407">
        <v>42547</v>
      </c>
      <c r="H1407" s="116"/>
      <c r="I1407" s="116"/>
      <c r="L1407" s="169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69">
        <v>44078</v>
      </c>
      <c r="B1408" s="116">
        <v>380.75</v>
      </c>
      <c r="C1408" s="116">
        <v>375.2</v>
      </c>
      <c r="D1408" s="116">
        <v>373</v>
      </c>
      <c r="E1408" s="116">
        <v>373</v>
      </c>
      <c r="F1408" s="116">
        <v>375.2</v>
      </c>
      <c r="G1408">
        <v>23672</v>
      </c>
      <c r="H1408" s="116"/>
      <c r="I1408" s="116"/>
      <c r="L1408" s="169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69">
        <v>44081</v>
      </c>
      <c r="B1409" s="116">
        <v>382.5</v>
      </c>
      <c r="C1409" s="116">
        <v>370.8</v>
      </c>
      <c r="D1409" s="116">
        <v>369.9</v>
      </c>
      <c r="E1409" s="116">
        <v>376</v>
      </c>
      <c r="F1409" s="116">
        <v>370.8</v>
      </c>
      <c r="G1409">
        <v>62716</v>
      </c>
      <c r="H1409" s="116"/>
      <c r="I1409" s="116"/>
      <c r="L1409" s="169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69">
        <v>44082</v>
      </c>
      <c r="B1410" s="116">
        <v>377.65</v>
      </c>
      <c r="C1410" s="116">
        <v>370.8</v>
      </c>
      <c r="D1410" s="116">
        <v>366.05</v>
      </c>
      <c r="E1410" s="116">
        <v>366.05</v>
      </c>
      <c r="F1410" s="116">
        <v>370.8</v>
      </c>
      <c r="G1410">
        <v>14678</v>
      </c>
      <c r="H1410" s="116"/>
      <c r="I1410" s="116"/>
      <c r="L1410" s="169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69">
        <v>44083</v>
      </c>
      <c r="B1411" s="116">
        <v>372.95</v>
      </c>
      <c r="C1411" s="116">
        <v>372.1</v>
      </c>
      <c r="D1411" s="116">
        <v>365.6</v>
      </c>
      <c r="E1411" s="116">
        <v>365.6</v>
      </c>
      <c r="F1411" s="116">
        <v>372.1</v>
      </c>
      <c r="G1411">
        <v>51486</v>
      </c>
      <c r="H1411" s="116"/>
      <c r="I1411" s="116"/>
      <c r="L1411" s="169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69">
        <v>44084</v>
      </c>
      <c r="B1412" s="116">
        <v>382.75</v>
      </c>
      <c r="C1412" s="116">
        <v>380.25</v>
      </c>
      <c r="D1412" s="116">
        <v>374.35</v>
      </c>
      <c r="E1412" s="116">
        <v>375.5</v>
      </c>
      <c r="F1412" s="116">
        <v>380.25</v>
      </c>
      <c r="G1412">
        <v>84402</v>
      </c>
      <c r="H1412" s="116"/>
      <c r="I1412" s="116"/>
      <c r="L1412" s="169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69">
        <v>44085</v>
      </c>
      <c r="B1413" s="116">
        <v>392.55</v>
      </c>
      <c r="C1413" s="116">
        <v>391.15</v>
      </c>
      <c r="D1413" s="116">
        <v>380.25</v>
      </c>
      <c r="E1413" s="116">
        <v>380.25</v>
      </c>
      <c r="F1413" s="116">
        <v>391.15</v>
      </c>
      <c r="G1413">
        <v>59409</v>
      </c>
      <c r="H1413" s="116"/>
      <c r="I1413" s="116"/>
      <c r="L1413" s="169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69">
        <v>44088</v>
      </c>
      <c r="B1414" s="116">
        <v>438.9</v>
      </c>
      <c r="C1414" s="116">
        <v>426.05</v>
      </c>
      <c r="D1414" s="116">
        <v>401.1</v>
      </c>
      <c r="E1414" s="116">
        <v>408.45</v>
      </c>
      <c r="F1414" s="116">
        <v>426.05</v>
      </c>
      <c r="G1414">
        <v>92561</v>
      </c>
      <c r="H1414" s="116"/>
      <c r="I1414" s="116"/>
      <c r="L1414" s="169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69">
        <v>44089</v>
      </c>
      <c r="B1415" s="116">
        <v>438.9</v>
      </c>
      <c r="C1415" s="116">
        <v>434.45</v>
      </c>
      <c r="D1415" s="116">
        <v>417.9</v>
      </c>
      <c r="E1415" s="116">
        <v>426.2</v>
      </c>
      <c r="F1415" s="116">
        <v>434.45</v>
      </c>
      <c r="G1415">
        <v>51793</v>
      </c>
      <c r="H1415" s="116"/>
      <c r="I1415" s="116"/>
      <c r="L1415" s="169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69">
        <v>44090</v>
      </c>
      <c r="B1416" s="116">
        <v>458.95</v>
      </c>
      <c r="C1416" s="116">
        <v>452.95</v>
      </c>
      <c r="D1416" s="116">
        <v>418.5</v>
      </c>
      <c r="E1416" s="116">
        <v>433.8</v>
      </c>
      <c r="F1416" s="116">
        <v>452.95</v>
      </c>
      <c r="G1416">
        <v>64571</v>
      </c>
      <c r="H1416" s="116"/>
      <c r="I1416" s="116"/>
      <c r="L1416" s="169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69">
        <v>44091</v>
      </c>
      <c r="B1417" s="116">
        <v>445.3</v>
      </c>
      <c r="C1417" s="116">
        <v>434.4</v>
      </c>
      <c r="D1417" s="116">
        <v>430.05</v>
      </c>
      <c r="E1417" s="116">
        <v>442</v>
      </c>
      <c r="F1417" s="116">
        <v>434.4</v>
      </c>
      <c r="G1417">
        <v>47303</v>
      </c>
      <c r="H1417" s="116"/>
      <c r="I1417" s="116"/>
      <c r="L1417" s="169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69">
        <v>44092</v>
      </c>
      <c r="B1418" s="116">
        <v>440.15</v>
      </c>
      <c r="C1418" s="116">
        <v>420.6</v>
      </c>
      <c r="D1418" s="116">
        <v>415.65</v>
      </c>
      <c r="E1418" s="116">
        <v>435</v>
      </c>
      <c r="F1418" s="116">
        <v>420.6</v>
      </c>
      <c r="G1418">
        <v>52596</v>
      </c>
      <c r="H1418" s="116"/>
      <c r="I1418" s="116"/>
      <c r="L1418" s="169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69">
        <v>44095</v>
      </c>
      <c r="B1419" s="116">
        <v>423.7</v>
      </c>
      <c r="C1419" s="116">
        <v>418.4</v>
      </c>
      <c r="D1419" s="116">
        <v>415.15</v>
      </c>
      <c r="E1419" s="116">
        <v>421.5</v>
      </c>
      <c r="F1419" s="116">
        <v>418.4</v>
      </c>
      <c r="G1419">
        <v>52625</v>
      </c>
      <c r="H1419" s="116"/>
      <c r="I1419" s="116"/>
      <c r="L1419" s="169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69">
        <v>44096</v>
      </c>
      <c r="B1420" s="116">
        <v>425.25</v>
      </c>
      <c r="C1420" s="116">
        <v>413.65</v>
      </c>
      <c r="D1420" s="116">
        <v>391.05</v>
      </c>
      <c r="E1420" s="116">
        <v>410</v>
      </c>
      <c r="F1420" s="116">
        <v>413.65</v>
      </c>
      <c r="G1420">
        <v>51341</v>
      </c>
      <c r="H1420" s="116"/>
      <c r="I1420" s="116"/>
      <c r="L1420" s="169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69">
        <v>44097</v>
      </c>
      <c r="B1421" s="116">
        <v>422.15</v>
      </c>
      <c r="C1421" s="116">
        <v>415.75</v>
      </c>
      <c r="D1421" s="116">
        <v>411.75</v>
      </c>
      <c r="E1421" s="116">
        <v>416.95</v>
      </c>
      <c r="F1421" s="116">
        <v>415.75</v>
      </c>
      <c r="G1421">
        <v>33722</v>
      </c>
      <c r="H1421" s="116"/>
      <c r="I1421" s="116"/>
      <c r="L1421" s="169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69">
        <v>44098</v>
      </c>
      <c r="B1422" s="116">
        <v>414</v>
      </c>
      <c r="C1422" s="116">
        <v>403.9</v>
      </c>
      <c r="D1422" s="116">
        <v>391.5</v>
      </c>
      <c r="E1422" s="116">
        <v>414</v>
      </c>
      <c r="F1422" s="116">
        <v>403.9</v>
      </c>
      <c r="G1422">
        <v>22856</v>
      </c>
      <c r="H1422" s="116"/>
      <c r="I1422" s="116"/>
      <c r="L1422" s="169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69">
        <v>44099</v>
      </c>
      <c r="B1423" s="116">
        <v>416.35</v>
      </c>
      <c r="C1423" s="116">
        <v>410.4</v>
      </c>
      <c r="D1423" s="116">
        <v>397.7</v>
      </c>
      <c r="E1423" s="116">
        <v>403.1</v>
      </c>
      <c r="F1423" s="116">
        <v>410.4</v>
      </c>
      <c r="G1423">
        <v>22067</v>
      </c>
      <c r="H1423" s="116"/>
      <c r="I1423" s="116"/>
      <c r="L1423" s="169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69">
        <v>44102</v>
      </c>
      <c r="B1424" s="116">
        <v>420.8</v>
      </c>
      <c r="C1424" s="116">
        <v>418.1</v>
      </c>
      <c r="D1424" s="116">
        <v>414.1</v>
      </c>
      <c r="E1424" s="116">
        <v>416.8</v>
      </c>
      <c r="F1424" s="116">
        <v>418.1</v>
      </c>
      <c r="G1424">
        <v>17936</v>
      </c>
      <c r="H1424" s="116"/>
      <c r="I1424" s="116"/>
      <c r="L1424" s="169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69">
        <v>44103</v>
      </c>
      <c r="B1425" s="116">
        <v>427.35</v>
      </c>
      <c r="C1425" s="116">
        <v>421.35</v>
      </c>
      <c r="D1425" s="116">
        <v>418.2</v>
      </c>
      <c r="E1425" s="116">
        <v>420.55</v>
      </c>
      <c r="F1425" s="116">
        <v>421.35</v>
      </c>
      <c r="G1425">
        <v>21762</v>
      </c>
      <c r="H1425" s="116"/>
      <c r="I1425" s="116"/>
      <c r="L1425" s="169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69">
        <v>44104</v>
      </c>
      <c r="B1426" s="116">
        <v>421.35</v>
      </c>
      <c r="C1426" s="116">
        <v>414.5</v>
      </c>
      <c r="D1426" s="116">
        <v>411.2</v>
      </c>
      <c r="E1426" s="116">
        <v>421.35</v>
      </c>
      <c r="F1426" s="116">
        <v>414.5</v>
      </c>
      <c r="G1426">
        <v>38037</v>
      </c>
      <c r="H1426" s="116"/>
      <c r="I1426" s="116"/>
      <c r="L1426" s="169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69">
        <v>44105</v>
      </c>
      <c r="B1427" s="116">
        <v>427</v>
      </c>
      <c r="C1427" s="116">
        <v>415.85</v>
      </c>
      <c r="D1427" s="116">
        <v>412.4</v>
      </c>
      <c r="E1427" s="116">
        <v>424.95</v>
      </c>
      <c r="F1427" s="116">
        <v>415.85</v>
      </c>
      <c r="G1427">
        <v>127670</v>
      </c>
      <c r="H1427" s="116"/>
      <c r="I1427" s="116"/>
      <c r="L1427" s="169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69">
        <v>44109</v>
      </c>
      <c r="B1428" s="116">
        <v>422.55</v>
      </c>
      <c r="C1428" s="116">
        <v>418.65</v>
      </c>
      <c r="D1428" s="116">
        <v>412.35</v>
      </c>
      <c r="E1428" s="116">
        <v>419</v>
      </c>
      <c r="F1428" s="116">
        <v>418.65</v>
      </c>
      <c r="G1428">
        <v>39636</v>
      </c>
      <c r="H1428" s="116"/>
      <c r="I1428" s="116"/>
      <c r="L1428" s="169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69">
        <v>44110</v>
      </c>
      <c r="B1429" s="116">
        <v>429</v>
      </c>
      <c r="C1429" s="116">
        <v>422.9</v>
      </c>
      <c r="D1429" s="116">
        <v>419.25</v>
      </c>
      <c r="E1429" s="116">
        <v>422.95</v>
      </c>
      <c r="F1429" s="116">
        <v>422.9</v>
      </c>
      <c r="G1429">
        <v>20511</v>
      </c>
      <c r="H1429" s="116"/>
      <c r="I1429" s="116"/>
      <c r="L1429" s="169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69">
        <v>44111</v>
      </c>
      <c r="B1430" s="116">
        <v>433.5</v>
      </c>
      <c r="C1430" s="116">
        <v>429.6</v>
      </c>
      <c r="D1430" s="116">
        <v>419.25</v>
      </c>
      <c r="E1430" s="116">
        <v>426.95</v>
      </c>
      <c r="F1430" s="116">
        <v>429.6</v>
      </c>
      <c r="G1430">
        <v>22219</v>
      </c>
      <c r="H1430" s="116"/>
      <c r="I1430" s="116"/>
      <c r="L1430" s="169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69">
        <v>44112</v>
      </c>
      <c r="B1431" s="116">
        <v>442.5</v>
      </c>
      <c r="C1431" s="116">
        <v>439.75</v>
      </c>
      <c r="D1431" s="116">
        <v>430.1</v>
      </c>
      <c r="E1431" s="116">
        <v>433.95</v>
      </c>
      <c r="F1431" s="116">
        <v>439.75</v>
      </c>
      <c r="G1431">
        <v>32775</v>
      </c>
      <c r="H1431" s="116"/>
      <c r="I1431" s="116"/>
      <c r="L1431" s="169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69">
        <v>44113</v>
      </c>
      <c r="B1432" s="116">
        <v>478.4</v>
      </c>
      <c r="C1432" s="116">
        <v>463.9</v>
      </c>
      <c r="D1432" s="116">
        <v>438.7</v>
      </c>
      <c r="E1432" s="116">
        <v>439.85</v>
      </c>
      <c r="F1432" s="116">
        <v>463.9</v>
      </c>
      <c r="G1432">
        <v>78342</v>
      </c>
      <c r="H1432" s="116"/>
      <c r="I1432" s="116"/>
      <c r="L1432" s="169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69">
        <v>44116</v>
      </c>
      <c r="B1433" s="116">
        <v>479.3</v>
      </c>
      <c r="C1433" s="116">
        <v>473.05</v>
      </c>
      <c r="D1433" s="116">
        <v>460.5</v>
      </c>
      <c r="E1433" s="116">
        <v>463.9</v>
      </c>
      <c r="F1433" s="116">
        <v>473.05</v>
      </c>
      <c r="G1433">
        <v>35087</v>
      </c>
      <c r="H1433" s="116"/>
      <c r="I1433" s="116"/>
      <c r="L1433" s="169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69">
        <v>44117</v>
      </c>
      <c r="B1434" s="116">
        <v>474.75</v>
      </c>
      <c r="C1434" s="116">
        <v>467.45</v>
      </c>
      <c r="D1434" s="116">
        <v>453.6</v>
      </c>
      <c r="E1434" s="116">
        <v>474.75</v>
      </c>
      <c r="F1434" s="116">
        <v>467.45</v>
      </c>
      <c r="G1434">
        <v>22398</v>
      </c>
      <c r="H1434" s="116"/>
      <c r="I1434" s="116"/>
      <c r="L1434" s="169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69">
        <v>44118</v>
      </c>
      <c r="B1435" s="116">
        <v>477.65</v>
      </c>
      <c r="C1435" s="116">
        <v>470.4</v>
      </c>
      <c r="D1435" s="116">
        <v>463.5</v>
      </c>
      <c r="E1435" s="116">
        <v>464.3</v>
      </c>
      <c r="F1435" s="116">
        <v>470.4</v>
      </c>
      <c r="G1435">
        <v>16065</v>
      </c>
      <c r="H1435" s="116"/>
      <c r="I1435" s="116"/>
      <c r="L1435" s="169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69">
        <v>44119</v>
      </c>
      <c r="B1436" s="116">
        <v>474.9</v>
      </c>
      <c r="C1436" s="116">
        <v>448.05</v>
      </c>
      <c r="D1436" s="116">
        <v>439.75</v>
      </c>
      <c r="E1436" s="116">
        <v>470</v>
      </c>
      <c r="F1436" s="116">
        <v>448.05</v>
      </c>
      <c r="G1436">
        <v>92716</v>
      </c>
      <c r="H1436" s="116"/>
      <c r="I1436" s="116"/>
      <c r="L1436" s="169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69">
        <v>44120</v>
      </c>
      <c r="B1437" s="116">
        <v>473.9</v>
      </c>
      <c r="C1437" s="116">
        <v>469.4</v>
      </c>
      <c r="D1437" s="116">
        <v>440.05</v>
      </c>
      <c r="E1437" s="116">
        <v>440.05</v>
      </c>
      <c r="F1437" s="116">
        <v>469.4</v>
      </c>
      <c r="G1437">
        <v>31792</v>
      </c>
      <c r="H1437" s="116"/>
      <c r="I1437" s="116"/>
      <c r="L1437" s="169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69">
        <v>44123</v>
      </c>
      <c r="B1438" s="116">
        <v>476.9</v>
      </c>
      <c r="C1438" s="116">
        <v>464.55</v>
      </c>
      <c r="D1438" s="116">
        <v>453.05</v>
      </c>
      <c r="E1438" s="116">
        <v>465.05</v>
      </c>
      <c r="F1438" s="116">
        <v>464.55</v>
      </c>
      <c r="G1438">
        <v>29263</v>
      </c>
      <c r="H1438" s="116"/>
      <c r="I1438" s="116"/>
      <c r="L1438" s="169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69">
        <v>44124</v>
      </c>
      <c r="B1439" s="116">
        <v>471.1</v>
      </c>
      <c r="C1439" s="116">
        <v>470</v>
      </c>
      <c r="D1439" s="116">
        <v>462</v>
      </c>
      <c r="E1439" s="116">
        <v>463.75</v>
      </c>
      <c r="F1439" s="116">
        <v>470</v>
      </c>
      <c r="G1439">
        <v>28974</v>
      </c>
      <c r="H1439" s="116"/>
      <c r="I1439" s="116"/>
      <c r="L1439" s="169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69">
        <v>44125</v>
      </c>
      <c r="B1440" s="116">
        <v>484.35</v>
      </c>
      <c r="C1440" s="116">
        <v>469</v>
      </c>
      <c r="D1440" s="116">
        <v>458</v>
      </c>
      <c r="E1440" s="116">
        <v>472.85</v>
      </c>
      <c r="F1440" s="116">
        <v>469</v>
      </c>
      <c r="G1440">
        <v>52959</v>
      </c>
      <c r="H1440" s="116"/>
      <c r="I1440" s="116"/>
      <c r="L1440" s="169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69">
        <v>44126</v>
      </c>
      <c r="B1441" s="116">
        <v>472.2</v>
      </c>
      <c r="C1441" s="116">
        <v>455.6</v>
      </c>
      <c r="D1441" s="116">
        <v>449.9</v>
      </c>
      <c r="E1441" s="116">
        <v>468</v>
      </c>
      <c r="F1441" s="116">
        <v>455.6</v>
      </c>
      <c r="G1441">
        <v>18029</v>
      </c>
      <c r="H1441" s="116"/>
      <c r="I1441" s="116"/>
      <c r="L1441" s="169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69">
        <v>44127</v>
      </c>
      <c r="B1442" s="116">
        <v>460.75</v>
      </c>
      <c r="C1442" s="116">
        <v>458.4</v>
      </c>
      <c r="D1442" s="116">
        <v>452</v>
      </c>
      <c r="E1442" s="116">
        <v>452</v>
      </c>
      <c r="F1442" s="116">
        <v>458.4</v>
      </c>
      <c r="G1442">
        <v>11166</v>
      </c>
      <c r="H1442" s="116"/>
      <c r="I1442" s="116"/>
      <c r="L1442" s="169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69">
        <v>44130</v>
      </c>
      <c r="B1443" s="116">
        <v>464.3</v>
      </c>
      <c r="C1443" s="116">
        <v>445.95</v>
      </c>
      <c r="D1443" s="116">
        <v>444.65</v>
      </c>
      <c r="E1443" s="116">
        <v>458.3</v>
      </c>
      <c r="F1443" s="116">
        <v>445.95</v>
      </c>
      <c r="G1443">
        <v>31957</v>
      </c>
      <c r="H1443" s="116"/>
      <c r="I1443" s="116"/>
      <c r="L1443" s="169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69">
        <v>44131</v>
      </c>
      <c r="B1444" s="116">
        <v>458.1</v>
      </c>
      <c r="C1444" s="116">
        <v>452.95</v>
      </c>
      <c r="D1444" s="116">
        <v>418.1</v>
      </c>
      <c r="E1444" s="116">
        <v>418.1</v>
      </c>
      <c r="F1444" s="116">
        <v>452.95</v>
      </c>
      <c r="G1444">
        <v>6421</v>
      </c>
      <c r="H1444" s="116"/>
      <c r="I1444" s="116"/>
      <c r="L1444" s="169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69">
        <v>44132</v>
      </c>
      <c r="B1445" s="116">
        <v>459.6</v>
      </c>
      <c r="C1445" s="116">
        <v>449.45</v>
      </c>
      <c r="D1445" s="116">
        <v>441.1</v>
      </c>
      <c r="E1445" s="116">
        <v>454.5</v>
      </c>
      <c r="F1445" s="116">
        <v>449.45</v>
      </c>
      <c r="G1445">
        <v>36887</v>
      </c>
      <c r="H1445" s="116"/>
      <c r="I1445" s="116"/>
      <c r="L1445" s="169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69">
        <v>44133</v>
      </c>
      <c r="B1446" s="116">
        <v>465.3</v>
      </c>
      <c r="C1446" s="116">
        <v>462.75</v>
      </c>
      <c r="D1446" s="116">
        <v>453.25</v>
      </c>
      <c r="E1446" s="116">
        <v>455</v>
      </c>
      <c r="F1446" s="116">
        <v>462.75</v>
      </c>
      <c r="G1446">
        <v>7905</v>
      </c>
      <c r="H1446" s="116"/>
      <c r="I1446" s="116"/>
      <c r="L1446" s="169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69">
        <v>44134</v>
      </c>
      <c r="B1447" s="116">
        <v>470.2</v>
      </c>
      <c r="C1447" s="116">
        <v>456.9</v>
      </c>
      <c r="D1447" s="116">
        <v>453</v>
      </c>
      <c r="E1447" s="116">
        <v>464</v>
      </c>
      <c r="F1447" s="116">
        <v>456.9</v>
      </c>
      <c r="G1447">
        <v>43319</v>
      </c>
      <c r="H1447" s="116"/>
      <c r="I1447" s="116"/>
      <c r="L1447" s="169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69">
        <v>44137</v>
      </c>
      <c r="B1448" s="116">
        <v>468.6</v>
      </c>
      <c r="C1448" s="116">
        <v>462.95</v>
      </c>
      <c r="D1448" s="116">
        <v>456</v>
      </c>
      <c r="E1448" s="116">
        <v>458.35</v>
      </c>
      <c r="F1448" s="116">
        <v>462.95</v>
      </c>
      <c r="G1448">
        <v>43904</v>
      </c>
      <c r="H1448" s="116"/>
      <c r="I1448" s="116"/>
      <c r="L1448" s="169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69">
        <v>44138</v>
      </c>
      <c r="B1449" s="116">
        <v>474.3</v>
      </c>
      <c r="C1449" s="116">
        <v>463.55</v>
      </c>
      <c r="D1449" s="116">
        <v>460.05</v>
      </c>
      <c r="E1449" s="116">
        <v>473</v>
      </c>
      <c r="F1449" s="116">
        <v>463.55</v>
      </c>
      <c r="G1449">
        <v>36814</v>
      </c>
      <c r="H1449" s="116"/>
      <c r="I1449" s="116"/>
      <c r="L1449" s="169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69">
        <v>44139</v>
      </c>
      <c r="B1450" s="116">
        <v>467</v>
      </c>
      <c r="C1450" s="116">
        <v>454.75</v>
      </c>
      <c r="D1450" s="116">
        <v>448.9</v>
      </c>
      <c r="E1450" s="116">
        <v>463</v>
      </c>
      <c r="F1450" s="116">
        <v>454.75</v>
      </c>
      <c r="G1450">
        <v>22249</v>
      </c>
      <c r="H1450" s="116"/>
      <c r="I1450" s="116"/>
      <c r="L1450" s="169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69">
        <v>44140</v>
      </c>
      <c r="B1451" s="116">
        <v>465.5</v>
      </c>
      <c r="C1451" s="116">
        <v>463.9</v>
      </c>
      <c r="D1451" s="116">
        <v>458.35</v>
      </c>
      <c r="E1451" s="116">
        <v>460.6</v>
      </c>
      <c r="F1451" s="116">
        <v>463.9</v>
      </c>
      <c r="G1451">
        <v>16189</v>
      </c>
      <c r="H1451" s="116"/>
      <c r="I1451" s="116"/>
      <c r="L1451" s="169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69">
        <v>44141</v>
      </c>
      <c r="B1452" s="116">
        <v>474.2</v>
      </c>
      <c r="C1452" s="116">
        <v>471.55</v>
      </c>
      <c r="D1452" s="116">
        <v>460</v>
      </c>
      <c r="E1452" s="116">
        <v>463</v>
      </c>
      <c r="F1452" s="116">
        <v>471.55</v>
      </c>
      <c r="G1452">
        <v>11028</v>
      </c>
      <c r="H1452" s="116"/>
      <c r="I1452" s="116"/>
      <c r="L1452" s="169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69">
        <v>44144</v>
      </c>
      <c r="B1453" s="116">
        <v>481.95</v>
      </c>
      <c r="C1453" s="116">
        <v>476.3</v>
      </c>
      <c r="D1453" s="116">
        <v>465.45</v>
      </c>
      <c r="E1453" s="116">
        <v>472</v>
      </c>
      <c r="F1453" s="116">
        <v>476.3</v>
      </c>
      <c r="G1453">
        <v>12049</v>
      </c>
      <c r="H1453" s="116"/>
      <c r="I1453" s="116"/>
      <c r="L1453" s="169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69">
        <v>44145</v>
      </c>
      <c r="B1454" s="116">
        <v>484.6</v>
      </c>
      <c r="C1454" s="116">
        <v>480.35</v>
      </c>
      <c r="D1454" s="116">
        <v>473.3</v>
      </c>
      <c r="E1454" s="116">
        <v>477</v>
      </c>
      <c r="F1454" s="116">
        <v>480.35</v>
      </c>
      <c r="G1454">
        <v>58381</v>
      </c>
      <c r="H1454" s="116"/>
      <c r="I1454" s="116"/>
      <c r="L1454" s="169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69">
        <v>44146</v>
      </c>
      <c r="B1455" s="116">
        <v>487.75</v>
      </c>
      <c r="C1455" s="116">
        <v>476.95</v>
      </c>
      <c r="D1455" s="116">
        <v>475.3</v>
      </c>
      <c r="E1455" s="116">
        <v>482.85</v>
      </c>
      <c r="F1455" s="116">
        <v>476.95</v>
      </c>
      <c r="G1455">
        <v>12329</v>
      </c>
      <c r="H1455" s="116"/>
      <c r="I1455" s="116"/>
      <c r="L1455" s="169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69">
        <v>44147</v>
      </c>
      <c r="B1456" s="116">
        <v>484.6</v>
      </c>
      <c r="C1456" s="116">
        <v>479.15</v>
      </c>
      <c r="D1456" s="116">
        <v>475.75</v>
      </c>
      <c r="E1456" s="116">
        <v>477.15</v>
      </c>
      <c r="F1456" s="116">
        <v>479.15</v>
      </c>
      <c r="G1456">
        <v>19206</v>
      </c>
      <c r="H1456" s="116"/>
      <c r="I1456" s="116"/>
      <c r="L1456" s="169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69">
        <v>44148</v>
      </c>
      <c r="B1457" s="116">
        <v>480</v>
      </c>
      <c r="C1457" s="116">
        <v>473.55</v>
      </c>
      <c r="D1457" s="116">
        <v>471.4</v>
      </c>
      <c r="E1457" s="116">
        <v>478.2</v>
      </c>
      <c r="F1457" s="116">
        <v>473.55</v>
      </c>
      <c r="G1457">
        <v>12256</v>
      </c>
      <c r="H1457" s="116"/>
      <c r="I1457" s="116"/>
      <c r="L1457" s="169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69">
        <v>44149</v>
      </c>
      <c r="B1458" s="116">
        <v>481.5</v>
      </c>
      <c r="C1458" s="116">
        <v>479.75</v>
      </c>
      <c r="D1458" s="116">
        <v>476.45</v>
      </c>
      <c r="E1458" s="116">
        <v>481.5</v>
      </c>
      <c r="F1458" s="116">
        <v>479.75</v>
      </c>
      <c r="G1458">
        <v>3040</v>
      </c>
      <c r="H1458" s="116"/>
      <c r="I1458" s="116"/>
      <c r="L1458" s="169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69">
        <v>44152</v>
      </c>
      <c r="B1459" s="116">
        <v>485.5</v>
      </c>
      <c r="C1459" s="116">
        <v>484.4</v>
      </c>
      <c r="D1459" s="116">
        <v>471.7</v>
      </c>
      <c r="E1459" s="116">
        <v>480.5</v>
      </c>
      <c r="F1459" s="116">
        <v>484.4</v>
      </c>
      <c r="G1459">
        <v>53505</v>
      </c>
      <c r="H1459" s="116"/>
      <c r="I1459" s="116"/>
      <c r="L1459" s="169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69">
        <v>44153</v>
      </c>
      <c r="B1460" s="116">
        <v>484.85</v>
      </c>
      <c r="C1460" s="116">
        <v>479.2</v>
      </c>
      <c r="D1460" s="116">
        <v>476.5</v>
      </c>
      <c r="E1460" s="116">
        <v>484</v>
      </c>
      <c r="F1460" s="116">
        <v>479.2</v>
      </c>
      <c r="G1460">
        <v>7089</v>
      </c>
      <c r="H1460" s="116"/>
      <c r="I1460" s="116"/>
      <c r="L1460" s="169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69">
        <v>44154</v>
      </c>
      <c r="B1461" s="116">
        <v>478</v>
      </c>
      <c r="C1461" s="116">
        <v>459.15</v>
      </c>
      <c r="D1461" s="116">
        <v>452</v>
      </c>
      <c r="E1461" s="116">
        <v>477.15</v>
      </c>
      <c r="F1461" s="116">
        <v>459.15</v>
      </c>
      <c r="G1461">
        <v>30661</v>
      </c>
      <c r="H1461" s="116"/>
      <c r="I1461" s="116"/>
      <c r="L1461" s="169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69">
        <v>44155</v>
      </c>
      <c r="B1462" s="116">
        <v>467.4</v>
      </c>
      <c r="C1462" s="116">
        <v>463.2</v>
      </c>
      <c r="D1462" s="116">
        <v>459.45</v>
      </c>
      <c r="E1462" s="116">
        <v>462.05</v>
      </c>
      <c r="F1462" s="116">
        <v>463.2</v>
      </c>
      <c r="G1462">
        <v>14044</v>
      </c>
      <c r="H1462" s="116"/>
      <c r="I1462" s="116"/>
      <c r="L1462" s="169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69">
        <v>44158</v>
      </c>
      <c r="B1463" s="116">
        <v>476.4</v>
      </c>
      <c r="C1463" s="116">
        <v>469.65</v>
      </c>
      <c r="D1463" s="116">
        <v>467.3</v>
      </c>
      <c r="E1463" s="116">
        <v>470.85</v>
      </c>
      <c r="F1463" s="116">
        <v>469.65</v>
      </c>
      <c r="G1463">
        <v>14007</v>
      </c>
      <c r="H1463" s="116"/>
      <c r="I1463" s="116"/>
      <c r="L1463" s="169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69">
        <v>44159</v>
      </c>
      <c r="B1464" s="116">
        <v>480.4</v>
      </c>
      <c r="C1464" s="116">
        <v>480.1</v>
      </c>
      <c r="D1464" s="116">
        <v>472.9</v>
      </c>
      <c r="E1464" s="116">
        <v>474.75</v>
      </c>
      <c r="F1464" s="116">
        <v>480.1</v>
      </c>
      <c r="G1464">
        <v>7843</v>
      </c>
      <c r="H1464" s="116"/>
      <c r="I1464" s="116"/>
      <c r="L1464" s="169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69">
        <v>44160</v>
      </c>
      <c r="B1465" s="116">
        <v>484.25</v>
      </c>
      <c r="C1465" s="116">
        <v>470.6</v>
      </c>
      <c r="D1465" s="116">
        <v>469.75</v>
      </c>
      <c r="E1465" s="116">
        <v>482.85</v>
      </c>
      <c r="F1465" s="116">
        <v>470.6</v>
      </c>
      <c r="G1465">
        <v>42396</v>
      </c>
      <c r="H1465" s="116"/>
      <c r="I1465" s="116"/>
      <c r="L1465" s="169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69">
        <v>44161</v>
      </c>
      <c r="B1466" s="116">
        <v>475.1</v>
      </c>
      <c r="C1466" s="116">
        <v>469.95</v>
      </c>
      <c r="D1466" s="116">
        <v>464.85</v>
      </c>
      <c r="E1466" s="116">
        <v>475</v>
      </c>
      <c r="F1466" s="116">
        <v>469.95</v>
      </c>
      <c r="G1466">
        <v>40826</v>
      </c>
      <c r="H1466" s="116"/>
      <c r="I1466" s="116"/>
      <c r="L1466" s="169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69">
        <v>44162</v>
      </c>
      <c r="B1467" s="116">
        <v>483.75</v>
      </c>
      <c r="C1467" s="116">
        <v>481.75</v>
      </c>
      <c r="D1467" s="116">
        <v>471.85</v>
      </c>
      <c r="E1467" s="116">
        <v>471.85</v>
      </c>
      <c r="F1467" s="116">
        <v>481.75</v>
      </c>
      <c r="G1467">
        <v>27430</v>
      </c>
      <c r="H1467" s="116"/>
      <c r="I1467" s="116"/>
      <c r="L1467" s="169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69">
        <v>44166</v>
      </c>
      <c r="B1468" s="116">
        <v>495.3</v>
      </c>
      <c r="C1468" s="116">
        <v>490.8</v>
      </c>
      <c r="D1468" s="116">
        <v>480</v>
      </c>
      <c r="E1468" s="116">
        <v>487.9</v>
      </c>
      <c r="F1468" s="116">
        <v>490.8</v>
      </c>
      <c r="G1468">
        <v>23220</v>
      </c>
      <c r="H1468" s="116"/>
      <c r="I1468" s="116"/>
      <c r="L1468" s="169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69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69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69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69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69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69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69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69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69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69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69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69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69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69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69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69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69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69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69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69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69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69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69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69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69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69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69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69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69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69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69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69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69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69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69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69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69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69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69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69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69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69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69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69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69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69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69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69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69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69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69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69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69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69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69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69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69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69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69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69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69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69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69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69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69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69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69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69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69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69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69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69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69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69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69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69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69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69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69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69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69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69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69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69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69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69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69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69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69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69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69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69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69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69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69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69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69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69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69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69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69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69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69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69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69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69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69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69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69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69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69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69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69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69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69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69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69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69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69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69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69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69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69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69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69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69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69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69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69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69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69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69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69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69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69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69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69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69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69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69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69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69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69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69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69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69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69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69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69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69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69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69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69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69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69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69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69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69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69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69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69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69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69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69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69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69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69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69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69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69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69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69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69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69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69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69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69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69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69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69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69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69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69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69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69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69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69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69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69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69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69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69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69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69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69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69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69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69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69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69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69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69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69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69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69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69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69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69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69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69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69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69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69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69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69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69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69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69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69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69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69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69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69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69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69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69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69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69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69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69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69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69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69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69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69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69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69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69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69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69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69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69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69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69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69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69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69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69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69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69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69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69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69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69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69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69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69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69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69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69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69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69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69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69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69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69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69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69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69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69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69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69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69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69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69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69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69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69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69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69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69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69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69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69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69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69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69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69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69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69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69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69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69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69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69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69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69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69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69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69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69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69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69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69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69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69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69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69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69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69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69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69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69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69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69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69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69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69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69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69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69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69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69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69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69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69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69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69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69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69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69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69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69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69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69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69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69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69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69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69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69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69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69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69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69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69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69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69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69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69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69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69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69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69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69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69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69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69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69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69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69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69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69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69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69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69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69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69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69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69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69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69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69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69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69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69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69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69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69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69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69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69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69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69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69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69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69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69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69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69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69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69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69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69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69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69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69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69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69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69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69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69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69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69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69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69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69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69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69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69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69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69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69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69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69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69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69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69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69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69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69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69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69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69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69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69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69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69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69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69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69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69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69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69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69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69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69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69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69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69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69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69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69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69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69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69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69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69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69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69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69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69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69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69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69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69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69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69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69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69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69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69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69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69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69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69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69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69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69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69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69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69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69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69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69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69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69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69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69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69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69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69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69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69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69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69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69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69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69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69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69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69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69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69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69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69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69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69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69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69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69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69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69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69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69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69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69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69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69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69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69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69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69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69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69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69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69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69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69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69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69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69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69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69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69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69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69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69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69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69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69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69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69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69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69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69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69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69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69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69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69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69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69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69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69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69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69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69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69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69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69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69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69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69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69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69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69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69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69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69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69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69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69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69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69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69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69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69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69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69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69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69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69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69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69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69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69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69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69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69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69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69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69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69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69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69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69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69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69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69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69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69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69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69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69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69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69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69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69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69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69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69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69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69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69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69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69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69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69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69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69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69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69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69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69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69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69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69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69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69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69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69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69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69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69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69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69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69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69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69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69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69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69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69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69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69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69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69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69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69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69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69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69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69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69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69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69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69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69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69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69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69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69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69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69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69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69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69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69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69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69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69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69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69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69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69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69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69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69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69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69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69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69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69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69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69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69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69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69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69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69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69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69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69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69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69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69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69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69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69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69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69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69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69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69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69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69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69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69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69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69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69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69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69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69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69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69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69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69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69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69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69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69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69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69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69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69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69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69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69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69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69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69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69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69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69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69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69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69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69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69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69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69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69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69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69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69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69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69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69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69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69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69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69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69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69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69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69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69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69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69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69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69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69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69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69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69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69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69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69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69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69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69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69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69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69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69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69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69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69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69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69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69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69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69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69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69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69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69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69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69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69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69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69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69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69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69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69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69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69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69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69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69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69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69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69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69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69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69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69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69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69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69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69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69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69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69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69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69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69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69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69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69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69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69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69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69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69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69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69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69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69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69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69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69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69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69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69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69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69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69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69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69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69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69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69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69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69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69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69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69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69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69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69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69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69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69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69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69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69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69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69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69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69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69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69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69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69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69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69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69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69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69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69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69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69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69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69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69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69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69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69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69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69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69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69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69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69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69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69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69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69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69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69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69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69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69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69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69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69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69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69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69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69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69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69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69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69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69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69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69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69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69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69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69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69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69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69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69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69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69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69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69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69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69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69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69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69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69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69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69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69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69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69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69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69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69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69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69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69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69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69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69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69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69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69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69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69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69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69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69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69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69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69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69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69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69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69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69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69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69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69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69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69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69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69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69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69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69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69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69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69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69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69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69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69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69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69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69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69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69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69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69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69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69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69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69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69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69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69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69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69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69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69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69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69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69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69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69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69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69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69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69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69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69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69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69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69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69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69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69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69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69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69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69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69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69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69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69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69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69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69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69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69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69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69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69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69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69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69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69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69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69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69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69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69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69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69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69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69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69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69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69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69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69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69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69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69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69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69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69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69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69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69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69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69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69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69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69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69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69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69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69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69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69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69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69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69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69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69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69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69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69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69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69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69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69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69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69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69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69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69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69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69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69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69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69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69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69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69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69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69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69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69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69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69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69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69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69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69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69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69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69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69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69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69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69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69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69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69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69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69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69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69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69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69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69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69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69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69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69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69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69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69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69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69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69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69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69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69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69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69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69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69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69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69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69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69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69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69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69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69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69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69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69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69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69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69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69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69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69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69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69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69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69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69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69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69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69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69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69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69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69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69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69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69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69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69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69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69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69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69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69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69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69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69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69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69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69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69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69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69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69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69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69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69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69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69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69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69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69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69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69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69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69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69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69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69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69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69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69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69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69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69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69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69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69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69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69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69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69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69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69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69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69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69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69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69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69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69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69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69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69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69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69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69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69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69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69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69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69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69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69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69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69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69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69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69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69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69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69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69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69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69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69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69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69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69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69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69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69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69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69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69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69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69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69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69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69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69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69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69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69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69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69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69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69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69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69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69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69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69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69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69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69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69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69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69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69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69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69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69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69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69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69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69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69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69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69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69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69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69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69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69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69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69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69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69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69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69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69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69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69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69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69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69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69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69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69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69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69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69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69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69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69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69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69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69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69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69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69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69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69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69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69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69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69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69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69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69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69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69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69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69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69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69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69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69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69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69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69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69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69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69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69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69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69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69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69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69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69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69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69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69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69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69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69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69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69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69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69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69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69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69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69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69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69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69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69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69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69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69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69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69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69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69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69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69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69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69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69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69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69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69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69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69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69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69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69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69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69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69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69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69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69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69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69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69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69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69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69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69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69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69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69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69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69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69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69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69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69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69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69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69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69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69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69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69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69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69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69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69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69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69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69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69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69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69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69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69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69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69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69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69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69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69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69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69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69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69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69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69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69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69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69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69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69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69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69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69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69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69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69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69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69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69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69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69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69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69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69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69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69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69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69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69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69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69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69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69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69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69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69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69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69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69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69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69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69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69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69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69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69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69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69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69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69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69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69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69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69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69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69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69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69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69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69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69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69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69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69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69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69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69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69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69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69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69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69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69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69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69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69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69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69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69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69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69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69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69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69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69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69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69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69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69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69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69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69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69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69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69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69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69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69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69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69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69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69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69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69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69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69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69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69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69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69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69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69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69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69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69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69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69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69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69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69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69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69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69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69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69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69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69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69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69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69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69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69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69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69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69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69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69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69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69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69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69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69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69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69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69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69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69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69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69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69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69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69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69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69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69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69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69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69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69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69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69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69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69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69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69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69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69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69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69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69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69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69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69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69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69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69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69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69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69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69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69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69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69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69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69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69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69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69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69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69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69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69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69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69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69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69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69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69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69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69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69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69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69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69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69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69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69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69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69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69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69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69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69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69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69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69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69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69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69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69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69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69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69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69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69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69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69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69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69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69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69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69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69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69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69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69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69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69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69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69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69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69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69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69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69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69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69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69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69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69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69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69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69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69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69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69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69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69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69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69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69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69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69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69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69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69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69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69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69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69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69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69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69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69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69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69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69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69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69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69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69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69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69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69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69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69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69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69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69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69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69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69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69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69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69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69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69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69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69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69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69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69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69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69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69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69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69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69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69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69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69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69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69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69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69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69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69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69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69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69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69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69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69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69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69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69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69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69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69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69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69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69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69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69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69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69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69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69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69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69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69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69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69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69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69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69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69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69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69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69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69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69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69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69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69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69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69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69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69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69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69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69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69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69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69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69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69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69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69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69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69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69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69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69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69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69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69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69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69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69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69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69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69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69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69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69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69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69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69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69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69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69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69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69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69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69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69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69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69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69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69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69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69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69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69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69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69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69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69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69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69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69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69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69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69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69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69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69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69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69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69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69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69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69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69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69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69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69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69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69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69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69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69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69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69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69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69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69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69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69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69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69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69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69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69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69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69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69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69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69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69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69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69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69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69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69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69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69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69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69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69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69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69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69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69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69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69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69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69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69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69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69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69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69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69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69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69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69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69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69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69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69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69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69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69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69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69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69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69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69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69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69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69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69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69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69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69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69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69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69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69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69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69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69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69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69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69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69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69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69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69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69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69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69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69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69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69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69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69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69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69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69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69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69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69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69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69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69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69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69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69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69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69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69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69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69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69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69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69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69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69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69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69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69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69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69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69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69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69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69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69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69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69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69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69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69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69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69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69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69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69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69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69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69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69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69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69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69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69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69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69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69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69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69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69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69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69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69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69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69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69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69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69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69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69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69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69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69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69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69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69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69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69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69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69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69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69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69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69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69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69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69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69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69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69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69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69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69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69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69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69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69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69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69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69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69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69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69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69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69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69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69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69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69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69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69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69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69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69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69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69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69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69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69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69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69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69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69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69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69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69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69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69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69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69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69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69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69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69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69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69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69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69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69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69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69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69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69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69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69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69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69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69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69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69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69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69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69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69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69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69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69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69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69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69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69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69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69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69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69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69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69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69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69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69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69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69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69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69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69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69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69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69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69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69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69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69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69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69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69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69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69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69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69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69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69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69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69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69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69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69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69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69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69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69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69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69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69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69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69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69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69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69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69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69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69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69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69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69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69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69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69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69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69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69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69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69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69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69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69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69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69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69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69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69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69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69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69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69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69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69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69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69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69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69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69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69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69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69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69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69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69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69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69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69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69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69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69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69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69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69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69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69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69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69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69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69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69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69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69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69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69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69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69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69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69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69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69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69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69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69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69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69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69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69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69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69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69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69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69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69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69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69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69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69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69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69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69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69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69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69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69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69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69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69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69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69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69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69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69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69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69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69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69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69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69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69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69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69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69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69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69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69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69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69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69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69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69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69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69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69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69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69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69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69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69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69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69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69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69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69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69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69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69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69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69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69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69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69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69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69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69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69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69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69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69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69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69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69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69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69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69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69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69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69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69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69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69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69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69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69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69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69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69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69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69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69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69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69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69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69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69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69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69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69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69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69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69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69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69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69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69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69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69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69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69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69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69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69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69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69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69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69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69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69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69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69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69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69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69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69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69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69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69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69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69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69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69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69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69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69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69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69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69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69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69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69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69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69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69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69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69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69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69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69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69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69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69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69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69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69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69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69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69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69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69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69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69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69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69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69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69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69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69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69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69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69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69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69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69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69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69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69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69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69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69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69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69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69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69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69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69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69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69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69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69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69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69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69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69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69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69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69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69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69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69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69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69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69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69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69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69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69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69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69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69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69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69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69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69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69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69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69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69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69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69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69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69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69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69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69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69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69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69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69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69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69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69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69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69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69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69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69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69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69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69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69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69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69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69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69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69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69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69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69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69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69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69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69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69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69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69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69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69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69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69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69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69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69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69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69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69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69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69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69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69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69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69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69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69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69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69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69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69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69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69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69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69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69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69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69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Sheet1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2026-06-15T09:43:33Z</dcterms:modified>
  <cp:category/>
  <cp:contentStatus/>
</cp:coreProperties>
</file>